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tabRatio="761" firstSheet="7" activeTab="15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<sst xmlns="http://schemas.openxmlformats.org/spreadsheetml/2006/main" count="68404" uniqueCount="623">
  <si>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</si>
  <si>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</si>
  <si>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</si>
  <si>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</si>
  <si>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</si>
  <si>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</si>
  <si>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</si>
  <si>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</si>
  <si>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</si>
  <si>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</si>
  <si>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</si>
  <si>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</si>
  <si>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</si>
  <si>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</si>
  <si>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</si>
  <si>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</si>
  <si>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</si>
  <si>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</si>
  <si>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</si>
  <si>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</si>
  <si>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</si>
  <si>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</si>
  <si>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</si>
  <si>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</si>
  <si>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</si>
  <si>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</si>
  <si>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</si>
  <si>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</si>
  <si>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</si>
  <si>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</si>
  <si>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</si>
  <si>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</si>
  <si>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</si>
  <si>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</si>
  <si>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</si>
  <si>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</si>
  <si>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</si>
  <si>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</si>
  <si>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</si>
  <si>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</si>
  <si>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</si>
  <si>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</si>
  <si>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</si>
  <si>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</si>
  <si>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</si>
  <si>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</si>
  <si>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</si>
  <si>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</si>
  <si>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</si>
  <si>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</si>
  <si>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</si>
  <si>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</si>
  <si>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</si>
  <si>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</si>
  <si>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</si>
  <si>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</si>
  <si>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</si>
  <si>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</si>
  <si>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</si>
  <si>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</si>
  <si>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</si>
  <si>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</si>
  <si>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</si>
  <si>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</si>
  <si>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</si>
  <si>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</si>
  <si>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</si>
  <si>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</si>
  <si>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</si>
  <si>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</si>
  <si>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</si>
  <si>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</si>
  <si>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</si>
  <si>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</si>
  <si>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</si>
  <si>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</si>
  <si>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</si>
  <si>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</si>
  <si>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</si>
  <si>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</si>
  <si>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</si>
  <si>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</si>
  <si>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</si>
  <si>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</si>
  <si>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</si>
  <si>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</si>
  <si>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</si>
  <si>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</si>
  <si>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</si>
  <si>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</si>
  <si>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</si>
  <si>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</si>
  <si>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</si>
  <si>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</si>
  <si>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</si>
  <si>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</si>
  <si>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</si>
  <si>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</si>
  <si>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</si>
  <si>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</si>
  <si>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</si>
  <si>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</si>
  <si>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</si>
  <si>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</si>
  <si>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</si>
  <si>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</si>
  <si>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</si>
  <si>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</si>
  <si>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</si>
  <si>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</si>
  <si>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</si>
  <si>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</si>
  <si>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</si>
  <si>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</si>
  <si>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</si>
  <si>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</si>
  <si>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</si>
  <si>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</si>
  <si>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</si>
  <si>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</si>
  <si>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</si>
  <si>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</si>
  <si>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</si>
  <si>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</si>
  <si>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</si>
  <si>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</si>
  <si>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</si>
  <si>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</si>
  <si>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</si>
  <si>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</si>
  <si>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</si>
  <si>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</si>
  <si>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</si>
  <si>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</si>
  <si>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</si>
  <si>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</si>
  <si>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</si>
  <si>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</si>
  <si>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</si>
  <si>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</si>
  <si>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</si>
  <si>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</si>
  <si>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</si>
  <si>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</si>
  <si>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</si>
  <si>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</si>
  <si>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</si>
  <si>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</si>
  <si>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</si>
  <si>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</si>
  <si>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</si>
  <si>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</si>
  <si>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</si>
  <si>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</si>
  <si>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</si>
  <si>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</si>
  <si>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</si>
  <si>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</si>
  <si>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</si>
  <si>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</si>
  <si>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</si>
  <si>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</si>
  <si>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</si>
  <si>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</si>
  <si>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</si>
  <si>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</si>
  <si>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</si>
  <si>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</si>
  <si>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</si>
  <si>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</si>
  <si>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</si>
  <si>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</si>
  <si>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</si>
  <si>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</si>
  <si>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</si>
  <si>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</si>
  <si>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</si>
  <si>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</si>
  <si>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</si>
  <si>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</si>
  <si>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</si>
  <si>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</si>
  <si>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</si>
  <si>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</si>
  <si>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</si>
  <si>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</si>
  <si>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</si>
  <si>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</si>
  <si>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</si>
  <si>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</si>
  <si>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</si>
  <si>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</si>
  <si>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</si>
  <si>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</si>
  <si>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</si>
  <si>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</si>
  <si>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</si>
  <si>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</si>
  <si>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</si>
  <si>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</si>
  <si>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</si>
  <si>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</si>
  <si>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</si>
  <si>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</si>
  <si>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</si>
  <si>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</si>
  <si>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</si>
  <si>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</si>
  <si>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</si>
  <si>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</si>
  <si>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</si>
  <si>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</si>
  <si>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</si>
  <si>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</si>
  <si>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</si>
  <si>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</si>
  <si>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</si>
  <si>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</si>
  <si>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</si>
  <si>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</si>
  <si>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</si>
  <si>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</si>
  <si>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</si>
  <si>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</si>
  <si>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</si>
  <si>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</si>
  <si>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</si>
  <si>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</si>
  <si>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</si>
  <si>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</si>
  <si>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</si>
  <si>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</si>
  <si>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</si>
  <si>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</si>
  <si>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</si>
  <si>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</si>
  <si>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</si>
  <si>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</si>
  <si>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</si>
  <si>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</si>
  <si>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</si>
  <si>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</si>
  <si>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</si>
  <si>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</si>
  <si>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</si>
  <si>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</si>
  <si>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</si>
  <si>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</si>
  <si>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</si>
  <si>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</si>
  <si>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</si>
  <si>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</si>
  <si>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</si>
  <si>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</si>
  <si>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</si>
  <si>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</si>
  <si>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</si>
  <si>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</si>
  <si>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</si>
  <si>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</si>
  <si>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</si>
  <si>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</si>
  <si>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</si>
  <si>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</si>
  <si>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</si>
  <si>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</si>
  <si>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</si>
  <si>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</si>
  <si>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</si>
  <si>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</si>
  <si>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</si>
  <si>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</si>
  <si>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</si>
  <si>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</si>
  <si>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</si>
  <si>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</si>
  <si>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</si>
  <si>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</si>
  <si>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</si>
  <si>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</si>
  <si>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</si>
  <si>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</si>
  <si>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</si>
  <si>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</si>
  <si>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</si>
  <si>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</si>
  <si>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</si>
  <si>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</si>
  <si>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</si>
  <si>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</si>
  <si>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</si>
  <si>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</si>
  <si>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</si>
  <si>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</si>
  <si>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</si>
  <si>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</si>
  <si>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</si>
  <si>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</si>
  <si>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</si>
  <si>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</si>
  <si>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</si>
  <si>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</si>
  <si>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</si>
  <si>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</si>
  <si>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</si>
  <si>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</si>
  <si>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</si>
  <si>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</si>
  <si>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</si>
  <si>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</si>
  <si>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</si>
  <si>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</si>
  <si>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</si>
  <si>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</si>
  <si>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</si>
  <si>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</si>
  <si>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</si>
  <si>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</si>
  <si>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</si>
  <si>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</si>
  <si>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</si>
  <si>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</si>
  <si>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</si>
  <si>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</si>
  <si>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</si>
  <si>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</si>
  <si>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</si>
  <si>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</si>
  <si>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</si>
  <si>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</si>
  <si>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</si>
  <si>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</si>
  <si>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</si>
  <si>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</si>
  <si>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</si>
  <si>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</si>
  <si>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</si>
  <si>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</si>
  <si>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</si>
  <si>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</si>
  <si>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</si>
  <si>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</si>
  <si>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</si>
  <si>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</si>
  <si>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</si>
  <si>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</si>
  <si>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</si>
  <si>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</si>
  <si>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</si>
  <si>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</si>
  <si>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</si>
  <si>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</si>
  <si>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</si>
  <si>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</si>
  <si>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</si>
  <si>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</si>
  <si>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</si>
  <si>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</si>
  <si>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</si>
  <si>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</si>
  <si>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</si>
  <si>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</si>
  <si>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</si>
  <si>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</si>
  <si>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</si>
  <si>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</si>
  <si>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</si>
  <si>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</si>
  <si>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</si>
  <si>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</si>
  <si>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</si>
  <si>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</si>
  <si>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</si>
  <si>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</si>
  <si>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</si>
  <si>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</si>
  <si>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</si>
  <si>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</si>
  <si>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</si>
  <si>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</si>
  <si>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</si>
  <si>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</si>
  <si>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</si>
  <si>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</si>
  <si>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</si>
  <si>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</si>
  <si>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</si>
  <si>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</si>
  <si>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</si>
  <si>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</si>
  <si>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</si>
  <si>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</si>
  <si>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</si>
  <si>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</si>
  <si>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</si>
  <si>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</si>
  <si>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</si>
  <si>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</si>
  <si>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</si>
  <si>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</si>
  <si>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</si>
  <si>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</si>
  <si>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</si>
  <si>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</si>
  <si>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</si>
  <si>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</si>
  <si>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</si>
  <si>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</si>
  <si>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</si>
  <si>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</si>
  <si>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</si>
  <si>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</si>
  <si>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</si>
  <si>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</si>
  <si>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</si>
  <si>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</si>
  <si>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</si>
  <si>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</si>
  <si>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</si>
  <si>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</si>
  <si>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</si>
  <si>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</si>
  <si>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</si>
  <si>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</si>
  <si>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</si>
  <si>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</si>
  <si>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</si>
  <si>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</si>
  <si>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</si>
  <si>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</si>
  <si>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</si>
  <si>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</si>
  <si>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</si>
  <si>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</si>
  <si>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</si>
  <si>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</si>
  <si>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</si>
  <si>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</si>
  <si>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</si>
  <si>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</si>
  <si>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</si>
  <si>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</si>
  <si>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</si>
  <si>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</si>
  <si>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</si>
  <si>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</si>
  <si>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</si>
  <si>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</si>
  <si>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</si>
  <si>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</si>
  <si>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</si>
  <si>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</si>
  <si>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</si>
  <si>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</si>
  <si>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</si>
  <si>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</si>
  <si>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</si>
  <si>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</si>
  <si>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</si>
  <si>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</si>
  <si>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</si>
  <si>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</si>
  <si>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</si>
  <si>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</si>
  <si>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</si>
  <si>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</si>
  <si>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</si>
  <si>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</si>
  <si>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</si>
  <si>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</si>
  <si>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</si>
  <si>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</si>
  <si>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</si>
  <si>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</si>
  <si>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</si>
  <si>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</si>
  <si>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</si>
  <si>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</si>
  <si>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</si>
  <si>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</si>
  <si>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</si>
  <si>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</si>
  <si>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</si>
  <si>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</si>
  <si>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</si>
  <si>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</si>
  <si>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</si>
  <si>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</si>
  <si>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</si>
  <si>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</si>
  <si>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</si>
  <si>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</si>
  <si>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</si>
  <si>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</si>
  <si>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</si>
  <si>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</si>
  <si>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</si>
  <si>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</si>
  <si>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</si>
  <si>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</si>
  <si>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</si>
  <si>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</si>
  <si>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</si>
  <si>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</si>
  <si>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</si>
  <si>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</si>
  <si>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</si>
  <si>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</si>
  <si>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</si>
  <si>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</si>
  <si>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</si>
  <si>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</si>
  <si>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</si>
  <si>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</si>
  <si>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</si>
  <si>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</si>
  <si>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</si>
  <si>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</si>
  <si>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</si>
  <si>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</si>
  <si>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</si>
  <si>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</si>
  <si>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</si>
  <si>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</si>
  <si>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</si>
  <si>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</si>
  <si>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</si>
  <si>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</si>
  <si>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</si>
  <si>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</si>
  <si>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</si>
  <si>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</si>
  <si>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</si>
  <si>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</si>
  <si>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</si>
  <si>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</si>
  <si>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</si>
  <si>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</si>
  <si>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</si>
  <si>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</si>
  <si>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</si>
  <si>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</si>
  <si>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</si>
  <si>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</si>
  <si>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</si>
  <si>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</si>
  <si>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</si>
  <si>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</si>
  <si>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</si>
  <si>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</si>
  <si>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</si>
  <si>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</si>
  <si>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</si>
  <si>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</si>
  <si>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</si>
  <si>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</si>
  <si>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</si>
  <si>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</si>
  <si>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</si>
  <si>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</si>
  <si>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</si>
  <si>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</si>
  <si>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</si>
  <si>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</si>
  <si>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</si>
  <si>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</si>
  <si>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</si>
  <si>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</si>
  <si>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</si>
  <si>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</si>
  <si>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</si>
  <si>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</si>
  <si>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</si>
  <si>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</si>
  <si>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</si>
  <si>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</si>
  <si>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</si>
  <si>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</si>
  <si>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</si>
  <si>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</si>
  <si>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</si>
  <si>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</si>
  <si>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</si>
  <si>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</si>
  <si>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</si>
  <si>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</si>
  <si>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</si>
  <si>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</si>
  <si>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</si>
  <si>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</si>
  <si>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</si>
  <si>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</si>
  <si>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</si>
  <si>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</si>
  <si>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</si>
  <si>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</si>
  <si>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</si>
  <si>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</si>
  <si>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</si>
  <si>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</si>
  <si>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</si>
  <si>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</si>
  <si>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</si>
  <si>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</si>
  <si>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</si>
  <si>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</si>
  <si>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</si>
  <si>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</si>
  <si>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</si>
  <si>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</si>
  <si>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</si>
  <si>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</si>
  <si>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</si>
  <si>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</si>
  <si>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十三五期间标准：</t>
  </si>
  <si>
    <t>https://www.cec.org.cn/upload/1/editor/1695022207727.pdf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</si>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</sst>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0.00_);[Red]\(0.00\)"/>
    <numFmt numFmtId="179" formatCode="0.0_);[Red]\(0.0\)"/>
    <numFmt numFmtId="180" formatCode="0.0000"/>
    <numFmt numFmtId="181" formatCode="0.00000"/>
    <numFmt numFmtId="182" formatCode="0.000"/>
    <numFmt numFmtId="183" formatCode="0.0"/>
    <numFmt numFmtId="184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0"/>
      <name val="SimSun"/>
      <charset val="134"/>
    </font>
    <font>
      <sz val="9"/>
      <name val="SimSun"/>
      <charset val="134"/>
    </font>
    <font>
      <sz val="10"/>
      <name val="Microsoft YaHei"/>
      <charset val="134"/>
    </font>
    <font>
      <sz val="10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7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7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8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77" fontId="0" fillId="0" borderId="12" xfId="55" applyNumberFormat="1" applyBorder="1" applyAlignment="1">
      <alignment horizontal="right"/>
    </xf>
    <xf numFmtId="177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8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0" fontId="0" fillId="0" borderId="0" xfId="51" applyNumberFormat="1"/>
    <xf numFmtId="181" fontId="0" fillId="0" borderId="0" xfId="51" applyNumberFormat="1"/>
    <xf numFmtId="9" fontId="0" fillId="0" borderId="0" xfId="51" applyNumberFormat="1"/>
    <xf numFmtId="182" fontId="0" fillId="0" borderId="0" xfId="51" applyNumberFormat="1"/>
    <xf numFmtId="2" fontId="6" fillId="0" borderId="0" xfId="51" applyNumberFormat="1" applyFont="1"/>
    <xf numFmtId="180" fontId="6" fillId="0" borderId="0" xfId="51" applyNumberFormat="1" applyFont="1"/>
    <xf numFmtId="181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2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79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8" fontId="7" fillId="0" borderId="12" xfId="53" applyNumberFormat="1" applyFont="1" applyBorder="1" applyAlignment="1">
      <alignment horizontal="center" vertical="top" shrinkToFit="1"/>
    </xf>
    <xf numFmtId="183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79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7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7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3" fontId="0" fillId="0" borderId="0" xfId="0" applyNumberFormat="1"/>
    <xf numFmtId="184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7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10</xdr:col>
      <xdr:colOff>226060</xdr:colOff>
      <xdr:row>50</xdr:row>
      <xdr:rowOff>154305</xdr:rowOff>
    </xdr:from>
    <xdr:to>
      <xdr:col>18</xdr:col>
      <xdr:colOff>113030</xdr:colOff>
      <xdr:row>68</xdr:row>
      <xdr:rowOff>63500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957695" y="87268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20</xdr:col>
      <xdr:colOff>563880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76835</xdr:colOff>
      <xdr:row>19</xdr:row>
      <xdr:rowOff>137160</xdr:rowOff>
    </xdr:from>
    <xdr:to>
      <xdr:col>18</xdr:col>
      <xdr:colOff>205740</xdr:colOff>
      <xdr:row>28</xdr:row>
      <xdr:rowOff>145415</xdr:rowOff>
    </xdr:to>
    <xdr:pic>
      <xdr:nvPicPr>
        <xdr:cNvPr id="2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6835" y="3394710"/>
          <a:ext cx="12026900" cy="155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hlx7\AppData\Roaming\kingsoft\office6\backup\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2" sqref="B2:D17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3" t="s">
        <v>0</v>
      </c>
    </row>
    <row r="3" spans="1:2">
      <c r="A3" s="123" t="s">
        <v>1</v>
      </c>
      <c r="B3" s="138" t="s">
        <v>2</v>
      </c>
    </row>
    <row r="4" spans="1:2">
      <c r="B4" t="s">
        <v>3</v>
      </c>
    </row>
    <row r="5" spans="1:2">
      <c r="B5" s="72">
        <v>2020</v>
      </c>
    </row>
    <row r="6" spans="1:2">
      <c r="B6" t="s">
        <v>4</v>
      </c>
    </row>
    <row r="7" spans="1:2">
      <c r="B7" s="139" t="s">
        <v>5</v>
      </c>
    </row>
    <row r="8" spans="1:2">
      <c r="B8" t="s">
        <v>6</v>
      </c>
    </row>
    <row r="9" ht="15.75" customHeight="1"/>
    <row r="10" spans="1:2">
      <c r="B10" s="138" t="s">
        <v>7</v>
      </c>
    </row>
    <row r="11" spans="1:2">
      <c r="B11" t="s">
        <v>3</v>
      </c>
    </row>
    <row r="12" spans="1:2">
      <c r="B12" s="72">
        <v>2020</v>
      </c>
    </row>
    <row r="13" spans="1:2">
      <c r="B13" t="s">
        <v>8</v>
      </c>
    </row>
    <row r="14" spans="1:2">
      <c r="B14" s="140" t="s">
        <v>9</v>
      </c>
    </row>
    <row r="15" spans="1:2">
      <c r="B15" t="s">
        <v>10</v>
      </c>
    </row>
    <row r="17" spans="1:2">
      <c r="B17" s="138" t="s">
        <v>11</v>
      </c>
    </row>
    <row r="18" spans="1:2">
      <c r="B18" t="s">
        <v>12</v>
      </c>
    </row>
    <row r="19" spans="1:2">
      <c r="B19" s="72">
        <v>2015</v>
      </c>
    </row>
    <row r="20" spans="1:2">
      <c r="B20" t="s">
        <v>13</v>
      </c>
    </row>
    <row r="21" spans="1:2">
      <c r="B21" s="141" t="s">
        <v>14</v>
      </c>
    </row>
    <row r="22" spans="1:2">
      <c r="B22" t="s">
        <v>15</v>
      </c>
    </row>
    <row r="24" spans="1:2">
      <c r="A24" s="123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2">
        <v>1055.05585</v>
      </c>
      <c r="B28" t="s">
        <v>19</v>
      </c>
    </row>
    <row r="29" spans="1:2">
      <c r="A29" s="142">
        <v>29307.6</v>
      </c>
      <c r="B29" t="s">
        <v>20</v>
      </c>
    </row>
    <row r="30" spans="1:2">
      <c r="A30" s="143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B2" sqref="B2:D17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2" t="s">
        <v>22</v>
      </c>
      <c r="B1" s="122"/>
      <c r="D1" s="123" t="s">
        <v>23</v>
      </c>
      <c r="H1" s="123" t="s">
        <v>24</v>
      </c>
    </row>
    <row r="2" ht="14.25" spans="1:10">
      <c r="A2" s="124"/>
      <c r="B2" s="124"/>
    </row>
    <row r="3" ht="40.15" spans="1:10">
      <c r="A3" s="125" t="s">
        <v>25</v>
      </c>
      <c r="B3" s="126" t="s">
        <v>26</v>
      </c>
      <c r="D3" s="127" t="s">
        <v>27</v>
      </c>
      <c r="E3" s="127" t="s">
        <v>28</v>
      </c>
      <c r="F3" s="128" t="s">
        <v>29</v>
      </c>
      <c r="H3" s="127" t="s">
        <v>30</v>
      </c>
      <c r="I3" s="127" t="s">
        <v>31</v>
      </c>
      <c r="J3" s="128" t="s">
        <v>32</v>
      </c>
    </row>
    <row r="4" ht="26.25" spans="1:10">
      <c r="A4" s="129" t="s">
        <v>33</v>
      </c>
      <c r="B4" s="130" t="s">
        <v>34</v>
      </c>
      <c r="D4" s="131" t="s">
        <v>35</v>
      </c>
      <c r="E4" s="132" t="s">
        <v>36</v>
      </c>
      <c r="F4" s="133" t="s">
        <v>37</v>
      </c>
      <c r="H4" s="131" t="s">
        <v>38</v>
      </c>
      <c r="I4" s="131" t="s">
        <v>39</v>
      </c>
      <c r="J4" s="133" t="s">
        <v>40</v>
      </c>
    </row>
    <row r="5" ht="14.25" spans="1:10">
      <c r="A5" s="129" t="s">
        <v>41</v>
      </c>
      <c r="B5" s="130" t="s">
        <v>42</v>
      </c>
      <c r="D5" s="131" t="s">
        <v>43</v>
      </c>
      <c r="E5" s="132" t="s">
        <v>44</v>
      </c>
      <c r="F5" s="133" t="s">
        <v>45</v>
      </c>
      <c r="H5" s="131" t="s">
        <v>38</v>
      </c>
      <c r="I5" s="131" t="s">
        <v>46</v>
      </c>
      <c r="J5" s="133" t="s">
        <v>40</v>
      </c>
    </row>
    <row r="6" ht="14.25" spans="1:10">
      <c r="A6" s="129" t="s">
        <v>47</v>
      </c>
      <c r="B6" s="130" t="s">
        <v>48</v>
      </c>
      <c r="D6" s="131" t="s">
        <v>49</v>
      </c>
      <c r="E6" s="132" t="s">
        <v>50</v>
      </c>
      <c r="F6" s="133" t="s">
        <v>51</v>
      </c>
      <c r="H6" s="131" t="s">
        <v>38</v>
      </c>
      <c r="I6" s="131" t="s">
        <v>41</v>
      </c>
      <c r="J6" s="131" t="s">
        <v>51</v>
      </c>
    </row>
    <row r="7" ht="14.25" spans="1:10">
      <c r="A7" s="129" t="s">
        <v>52</v>
      </c>
      <c r="B7" s="130" t="s">
        <v>53</v>
      </c>
      <c r="D7" s="131" t="s">
        <v>54</v>
      </c>
      <c r="E7" s="132" t="s">
        <v>55</v>
      </c>
      <c r="F7" s="133" t="s">
        <v>45</v>
      </c>
      <c r="H7" s="131" t="s">
        <v>38</v>
      </c>
      <c r="I7" s="131" t="s">
        <v>56</v>
      </c>
      <c r="J7" s="133" t="s">
        <v>40</v>
      </c>
    </row>
    <row r="8" ht="26.25" spans="1:10">
      <c r="A8" s="129" t="s">
        <v>57</v>
      </c>
      <c r="B8" s="130" t="s">
        <v>58</v>
      </c>
      <c r="D8" s="131" t="s">
        <v>59</v>
      </c>
      <c r="E8" s="132" t="s">
        <v>60</v>
      </c>
      <c r="F8" s="133" t="s">
        <v>37</v>
      </c>
      <c r="H8" s="131" t="s">
        <v>38</v>
      </c>
      <c r="I8" s="131" t="s">
        <v>61</v>
      </c>
      <c r="J8" s="133" t="s">
        <v>40</v>
      </c>
    </row>
    <row r="9" ht="26.25" spans="1:10">
      <c r="A9" s="129" t="s">
        <v>62</v>
      </c>
      <c r="B9" s="130" t="s">
        <v>63</v>
      </c>
      <c r="D9" s="131" t="s">
        <v>64</v>
      </c>
      <c r="E9" s="132" t="s">
        <v>65</v>
      </c>
      <c r="F9" s="133" t="s">
        <v>66</v>
      </c>
      <c r="H9" s="131" t="s">
        <v>38</v>
      </c>
      <c r="I9" s="131" t="s">
        <v>67</v>
      </c>
      <c r="J9" s="131" t="s">
        <v>51</v>
      </c>
    </row>
    <row r="10" ht="39" spans="1:10">
      <c r="A10" s="131" t="s">
        <v>68</v>
      </c>
      <c r="B10" s="132" t="s">
        <v>69</v>
      </c>
      <c r="D10" s="131" t="s">
        <v>70</v>
      </c>
      <c r="E10" s="132" t="s">
        <v>71</v>
      </c>
      <c r="F10" s="133" t="s">
        <v>72</v>
      </c>
      <c r="H10" s="131" t="s">
        <v>38</v>
      </c>
      <c r="I10" s="131" t="s">
        <v>73</v>
      </c>
      <c r="J10" s="133" t="s">
        <v>74</v>
      </c>
    </row>
    <row r="11" ht="39" spans="1:10">
      <c r="A11" s="129" t="s">
        <v>73</v>
      </c>
      <c r="B11" s="130" t="s">
        <v>75</v>
      </c>
      <c r="D11" s="131" t="s">
        <v>76</v>
      </c>
      <c r="E11" s="132" t="s">
        <v>77</v>
      </c>
      <c r="F11" s="133" t="s">
        <v>78</v>
      </c>
      <c r="H11" s="131" t="s">
        <v>38</v>
      </c>
      <c r="I11" s="131" t="s">
        <v>79</v>
      </c>
      <c r="J11" s="133" t="s">
        <v>74</v>
      </c>
    </row>
    <row r="12" ht="26.25" spans="1:10">
      <c r="A12" s="129" t="s">
        <v>79</v>
      </c>
      <c r="B12" s="130" t="s">
        <v>80</v>
      </c>
      <c r="D12" s="131" t="s">
        <v>81</v>
      </c>
      <c r="E12" s="132" t="s">
        <v>82</v>
      </c>
      <c r="F12" s="133" t="s">
        <v>83</v>
      </c>
      <c r="H12" s="131" t="s">
        <v>38</v>
      </c>
      <c r="I12" s="131" t="s">
        <v>84</v>
      </c>
      <c r="J12" s="131" t="s">
        <v>51</v>
      </c>
    </row>
    <row r="13" ht="14.25" spans="1:10">
      <c r="A13" s="129" t="s">
        <v>39</v>
      </c>
      <c r="B13" s="130" t="s">
        <v>85</v>
      </c>
      <c r="D13" s="131" t="s">
        <v>86</v>
      </c>
      <c r="E13" s="132" t="s">
        <v>87</v>
      </c>
      <c r="F13" s="133" t="s">
        <v>51</v>
      </c>
      <c r="H13" s="131" t="s">
        <v>38</v>
      </c>
      <c r="I13" s="131" t="s">
        <v>68</v>
      </c>
      <c r="J13" s="133" t="s">
        <v>88</v>
      </c>
    </row>
    <row r="14" ht="14.25" spans="1:10">
      <c r="A14" s="129" t="s">
        <v>61</v>
      </c>
      <c r="B14" s="130" t="s">
        <v>89</v>
      </c>
      <c r="D14" s="131" t="s">
        <v>90</v>
      </c>
      <c r="E14" s="132" t="s">
        <v>91</v>
      </c>
      <c r="F14" s="133" t="s">
        <v>37</v>
      </c>
      <c r="H14" s="131" t="s">
        <v>92</v>
      </c>
      <c r="I14" s="131" t="s">
        <v>39</v>
      </c>
      <c r="J14" s="133" t="s">
        <v>93</v>
      </c>
    </row>
    <row r="15" ht="39" spans="1:10">
      <c r="A15" s="129" t="s">
        <v>56</v>
      </c>
      <c r="B15" s="130" t="s">
        <v>94</v>
      </c>
      <c r="D15" s="131" t="s">
        <v>95</v>
      </c>
      <c r="E15" s="132" t="s">
        <v>96</v>
      </c>
      <c r="F15" s="133" t="s">
        <v>97</v>
      </c>
      <c r="H15" s="131" t="s">
        <v>92</v>
      </c>
      <c r="I15" s="131" t="s">
        <v>47</v>
      </c>
      <c r="J15" s="133" t="s">
        <v>93</v>
      </c>
    </row>
    <row r="16" ht="51.75" spans="1:10">
      <c r="A16" s="131" t="s">
        <v>46</v>
      </c>
      <c r="B16" s="132" t="s">
        <v>98</v>
      </c>
      <c r="D16" s="131" t="s">
        <v>99</v>
      </c>
      <c r="E16" s="132" t="s">
        <v>100</v>
      </c>
      <c r="F16" s="133" t="s">
        <v>51</v>
      </c>
      <c r="H16" s="134" t="s">
        <v>92</v>
      </c>
      <c r="I16" s="134" t="s">
        <v>101</v>
      </c>
      <c r="J16" s="135" t="s">
        <v>102</v>
      </c>
    </row>
    <row r="17" ht="14.25" spans="1:10">
      <c r="A17" s="129" t="s">
        <v>103</v>
      </c>
      <c r="B17" s="130" t="s">
        <v>104</v>
      </c>
      <c r="D17" s="131" t="s">
        <v>105</v>
      </c>
      <c r="E17" s="132" t="s">
        <v>106</v>
      </c>
      <c r="F17" s="133" t="s">
        <v>107</v>
      </c>
      <c r="H17" s="131" t="s">
        <v>92</v>
      </c>
      <c r="I17" s="131" t="s">
        <v>68</v>
      </c>
      <c r="J17" s="133" t="s">
        <v>93</v>
      </c>
    </row>
    <row r="18" ht="14.25" spans="1:10">
      <c r="A18" s="129" t="s">
        <v>108</v>
      </c>
      <c r="B18" s="130" t="s">
        <v>109</v>
      </c>
      <c r="D18" s="131" t="s">
        <v>110</v>
      </c>
      <c r="E18" s="132" t="s">
        <v>111</v>
      </c>
      <c r="F18" s="133" t="s">
        <v>107</v>
      </c>
    </row>
    <row r="19" ht="26.25" spans="1:10">
      <c r="A19" s="129" t="s">
        <v>112</v>
      </c>
      <c r="B19" s="130" t="s">
        <v>113</v>
      </c>
      <c r="D19" s="131" t="s">
        <v>114</v>
      </c>
      <c r="E19" s="132" t="s">
        <v>115</v>
      </c>
      <c r="F19" s="133" t="s">
        <v>107</v>
      </c>
    </row>
    <row r="20" ht="39" spans="1:10">
      <c r="A20" s="129" t="s">
        <v>116</v>
      </c>
      <c r="B20" s="130" t="s">
        <v>117</v>
      </c>
      <c r="D20" s="131" t="s">
        <v>118</v>
      </c>
      <c r="E20" s="132" t="s">
        <v>119</v>
      </c>
      <c r="F20" s="133" t="s">
        <v>51</v>
      </c>
    </row>
    <row r="21" ht="26.25" spans="1:10">
      <c r="A21" s="129" t="s">
        <v>120</v>
      </c>
      <c r="B21" s="130" t="s">
        <v>121</v>
      </c>
      <c r="D21" s="131" t="s">
        <v>38</v>
      </c>
      <c r="E21" s="132" t="s">
        <v>122</v>
      </c>
      <c r="F21" s="133" t="s">
        <v>123</v>
      </c>
    </row>
    <row r="22" ht="26.25" spans="1:10">
      <c r="A22" s="129" t="s">
        <v>101</v>
      </c>
      <c r="B22" s="130" t="s">
        <v>124</v>
      </c>
      <c r="D22" s="131" t="s">
        <v>125</v>
      </c>
      <c r="E22" s="132" t="s">
        <v>126</v>
      </c>
      <c r="F22" s="133" t="s">
        <v>127</v>
      </c>
    </row>
    <row r="23" ht="26.25" spans="1:10">
      <c r="A23" s="129" t="s">
        <v>128</v>
      </c>
      <c r="B23" s="130" t="s">
        <v>129</v>
      </c>
      <c r="D23" s="131" t="s">
        <v>130</v>
      </c>
      <c r="E23" s="132" t="s">
        <v>131</v>
      </c>
      <c r="F23" s="133" t="s">
        <v>37</v>
      </c>
    </row>
    <row r="24" ht="64.5" spans="1:10">
      <c r="A24" s="129" t="s">
        <v>132</v>
      </c>
      <c r="B24" s="130" t="s">
        <v>133</v>
      </c>
      <c r="D24" s="131" t="s">
        <v>134</v>
      </c>
      <c r="E24" s="132" t="s">
        <v>135</v>
      </c>
      <c r="F24" s="133" t="s">
        <v>37</v>
      </c>
    </row>
    <row r="25" ht="51.75" spans="1:10">
      <c r="A25" s="129" t="s">
        <v>67</v>
      </c>
      <c r="B25" s="130" t="s">
        <v>136</v>
      </c>
      <c r="D25" s="131" t="s">
        <v>137</v>
      </c>
      <c r="E25" s="132" t="s">
        <v>138</v>
      </c>
      <c r="F25" s="133" t="s">
        <v>37</v>
      </c>
    </row>
    <row r="26" ht="39" spans="1:10">
      <c r="A26" s="129" t="s">
        <v>84</v>
      </c>
      <c r="B26" s="130" t="s">
        <v>139</v>
      </c>
      <c r="D26" s="131" t="s">
        <v>140</v>
      </c>
      <c r="E26" s="132" t="s">
        <v>141</v>
      </c>
      <c r="F26" s="133" t="s">
        <v>51</v>
      </c>
    </row>
    <row r="27" ht="39" spans="1:10">
      <c r="D27" s="131" t="s">
        <v>142</v>
      </c>
      <c r="E27" s="132" t="s">
        <v>143</v>
      </c>
      <c r="F27" s="133" t="s">
        <v>51</v>
      </c>
    </row>
    <row r="28" ht="14.25" spans="1:10">
      <c r="D28" s="131" t="s">
        <v>144</v>
      </c>
      <c r="E28" s="132" t="s">
        <v>145</v>
      </c>
      <c r="F28" s="133" t="s">
        <v>83</v>
      </c>
    </row>
    <row r="29" ht="14.25" spans="1:10">
      <c r="D29" s="131" t="s">
        <v>146</v>
      </c>
      <c r="E29" s="132" t="s">
        <v>147</v>
      </c>
      <c r="F29" s="133" t="s">
        <v>51</v>
      </c>
    </row>
    <row r="30" ht="14.25" spans="1:10">
      <c r="D30" s="131" t="s">
        <v>148</v>
      </c>
      <c r="E30" s="132" t="s">
        <v>149</v>
      </c>
      <c r="F30" s="133" t="s">
        <v>51</v>
      </c>
    </row>
    <row r="31" ht="14.25" spans="1:10">
      <c r="D31" s="131" t="s">
        <v>150</v>
      </c>
      <c r="E31" s="132" t="s">
        <v>151</v>
      </c>
      <c r="F31" s="133" t="s">
        <v>45</v>
      </c>
    </row>
    <row r="32" ht="39" spans="1:10">
      <c r="D32" s="131" t="s">
        <v>152</v>
      </c>
      <c r="E32" s="132" t="s">
        <v>153</v>
      </c>
      <c r="F32" s="133" t="s">
        <v>72</v>
      </c>
    </row>
    <row r="33" ht="15" spans="4:6">
      <c r="D33" s="136" t="s">
        <v>154</v>
      </c>
      <c r="E33" s="137" t="s">
        <v>155</v>
      </c>
      <c r="F33" s="133" t="s">
        <v>45</v>
      </c>
    </row>
    <row r="34" ht="14.25" spans="4:6">
      <c r="D34" s="131" t="s">
        <v>156</v>
      </c>
      <c r="E34" s="132" t="s">
        <v>157</v>
      </c>
      <c r="F34" s="133" t="s">
        <v>51</v>
      </c>
    </row>
    <row r="35" ht="14.25" spans="4:6">
      <c r="D35" s="131" t="s">
        <v>158</v>
      </c>
      <c r="E35" s="132" t="s">
        <v>159</v>
      </c>
      <c r="F35" s="133" t="s">
        <v>123</v>
      </c>
    </row>
    <row r="36" ht="14.25" spans="4:6">
      <c r="D36" s="131" t="s">
        <v>160</v>
      </c>
      <c r="E36" s="132" t="s">
        <v>161</v>
      </c>
      <c r="F36" s="133" t="s">
        <v>37</v>
      </c>
    </row>
    <row r="37" ht="14.25" spans="4:6">
      <c r="D37" s="131" t="s">
        <v>162</v>
      </c>
      <c r="E37" s="132" t="s">
        <v>163</v>
      </c>
      <c r="F37" s="133" t="s">
        <v>45</v>
      </c>
    </row>
    <row r="38" ht="14.25" spans="4:6">
      <c r="D38" s="131" t="s">
        <v>92</v>
      </c>
      <c r="E38" s="132" t="s">
        <v>164</v>
      </c>
      <c r="F38" s="133" t="s">
        <v>165</v>
      </c>
    </row>
    <row r="39" ht="14.25" spans="4:6">
      <c r="D39" s="131" t="s">
        <v>166</v>
      </c>
      <c r="E39" s="132" t="s">
        <v>167</v>
      </c>
      <c r="F39" s="133" t="s">
        <v>51</v>
      </c>
    </row>
    <row r="40" ht="14.25" spans="4:6">
      <c r="D40" s="131" t="s">
        <v>168</v>
      </c>
      <c r="E40" s="132" t="s">
        <v>169</v>
      </c>
      <c r="F40" s="133" t="s">
        <v>66</v>
      </c>
    </row>
    <row r="41" ht="26.25" spans="4:6">
      <c r="D41" s="131" t="s">
        <v>170</v>
      </c>
      <c r="E41" s="132" t="s">
        <v>171</v>
      </c>
      <c r="F41" s="133" t="s">
        <v>66</v>
      </c>
    </row>
    <row r="42" ht="26.25" spans="4:6">
      <c r="D42" s="131" t="s">
        <v>172</v>
      </c>
      <c r="E42" s="132" t="s">
        <v>173</v>
      </c>
      <c r="F42" s="133" t="s">
        <v>45</v>
      </c>
    </row>
    <row r="43" ht="51.75" spans="4:6">
      <c r="D43" s="131" t="s">
        <v>174</v>
      </c>
      <c r="E43" s="132" t="s">
        <v>175</v>
      </c>
      <c r="F43" s="133" t="s">
        <v>37</v>
      </c>
    </row>
    <row r="44" ht="51.75" spans="4:6">
      <c r="D44" s="131" t="s">
        <v>176</v>
      </c>
      <c r="E44" s="132" t="s">
        <v>177</v>
      </c>
      <c r="F44" s="133" t="s">
        <v>37</v>
      </c>
    </row>
    <row r="45" ht="14.25" spans="4:6">
      <c r="D45" s="131" t="s">
        <v>178</v>
      </c>
      <c r="E45" s="132" t="s">
        <v>179</v>
      </c>
      <c r="F45" s="133" t="s">
        <v>51</v>
      </c>
    </row>
    <row r="46" ht="14.25" spans="4:6">
      <c r="D46" s="131" t="s">
        <v>180</v>
      </c>
      <c r="E46" s="132" t="s">
        <v>181</v>
      </c>
      <c r="F46" s="133" t="s">
        <v>182</v>
      </c>
    </row>
    <row r="47" ht="64.5" spans="4:6">
      <c r="D47" s="131" t="s">
        <v>183</v>
      </c>
      <c r="E47" s="132" t="s">
        <v>184</v>
      </c>
      <c r="F47" s="133" t="s">
        <v>185</v>
      </c>
    </row>
    <row r="48" ht="14.25" spans="4:6">
      <c r="D48" s="131" t="s">
        <v>186</v>
      </c>
      <c r="E48" s="132" t="s">
        <v>187</v>
      </c>
      <c r="F48" s="133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B2" sqref="B2:D1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19">
        <v>2</v>
      </c>
      <c r="B6" s="120" t="s">
        <v>201</v>
      </c>
      <c r="C6" s="120" t="s">
        <v>202</v>
      </c>
      <c r="D6" s="120" t="s">
        <v>116</v>
      </c>
      <c r="E6" s="120" t="s">
        <v>170</v>
      </c>
      <c r="F6" s="121">
        <v>0</v>
      </c>
      <c r="G6" s="121">
        <v>-284</v>
      </c>
      <c r="H6" s="119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19">
        <v>3</v>
      </c>
      <c r="B7" s="120" t="s">
        <v>201</v>
      </c>
      <c r="C7" s="120" t="s">
        <v>202</v>
      </c>
      <c r="D7" s="120" t="s">
        <v>39</v>
      </c>
      <c r="E7" s="120" t="s">
        <v>38</v>
      </c>
      <c r="F7" s="121">
        <v>1499638</v>
      </c>
      <c r="G7" s="121">
        <v>2824887</v>
      </c>
      <c r="H7" s="119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19">
        <v>3</v>
      </c>
      <c r="B8" s="120" t="s">
        <v>201</v>
      </c>
      <c r="C8" s="120" t="s">
        <v>202</v>
      </c>
      <c r="D8" s="120" t="s">
        <v>61</v>
      </c>
      <c r="E8" s="120" t="s">
        <v>38</v>
      </c>
      <c r="F8" s="121">
        <v>55606180</v>
      </c>
      <c r="G8" s="121">
        <v>5306391</v>
      </c>
      <c r="H8" s="119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19">
        <v>3</v>
      </c>
      <c r="B9" s="120" t="s">
        <v>201</v>
      </c>
      <c r="C9" s="120" t="s">
        <v>202</v>
      </c>
      <c r="D9" s="120" t="s">
        <v>68</v>
      </c>
      <c r="E9" s="120" t="s">
        <v>54</v>
      </c>
      <c r="F9" s="121">
        <v>41521966</v>
      </c>
      <c r="G9" s="121">
        <v>4174904.2</v>
      </c>
      <c r="H9" s="119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19">
        <v>3</v>
      </c>
      <c r="B10" s="120" t="s">
        <v>201</v>
      </c>
      <c r="C10" s="120" t="s">
        <v>202</v>
      </c>
      <c r="D10" s="120" t="s">
        <v>68</v>
      </c>
      <c r="E10" s="120" t="s">
        <v>38</v>
      </c>
      <c r="F10" s="121">
        <v>1662458</v>
      </c>
      <c r="G10" s="121">
        <v>164624.81</v>
      </c>
      <c r="H10" s="119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19">
        <v>3</v>
      </c>
      <c r="B11" s="120" t="s">
        <v>201</v>
      </c>
      <c r="C11" s="120" t="s">
        <v>202</v>
      </c>
      <c r="D11" s="120" t="s">
        <v>68</v>
      </c>
      <c r="E11" s="120" t="s">
        <v>162</v>
      </c>
      <c r="F11" s="121">
        <v>0</v>
      </c>
      <c r="G11" s="121">
        <v>0</v>
      </c>
      <c r="H11" s="119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19">
        <v>4</v>
      </c>
      <c r="B12" s="120" t="s">
        <v>201</v>
      </c>
      <c r="C12" s="120" t="s">
        <v>202</v>
      </c>
      <c r="D12" s="120" t="s">
        <v>116</v>
      </c>
      <c r="E12" s="120" t="s">
        <v>170</v>
      </c>
      <c r="F12" s="121">
        <v>6442288</v>
      </c>
      <c r="G12" s="121">
        <v>723690</v>
      </c>
      <c r="H12" s="119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19">
        <v>7</v>
      </c>
      <c r="B13" s="120" t="s">
        <v>205</v>
      </c>
      <c r="C13" s="120" t="s">
        <v>202</v>
      </c>
      <c r="D13" s="120" t="s">
        <v>68</v>
      </c>
      <c r="E13" s="120" t="s">
        <v>38</v>
      </c>
      <c r="F13" s="121">
        <v>1981699</v>
      </c>
      <c r="G13" s="121">
        <v>169977</v>
      </c>
      <c r="H13" s="119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19">
        <v>8</v>
      </c>
      <c r="B14" s="120" t="s">
        <v>201</v>
      </c>
      <c r="C14" s="120" t="s">
        <v>202</v>
      </c>
      <c r="D14" s="120" t="s">
        <v>68</v>
      </c>
      <c r="E14" s="120" t="s">
        <v>54</v>
      </c>
      <c r="F14" s="121">
        <v>4840441</v>
      </c>
      <c r="G14" s="121">
        <v>489541.89</v>
      </c>
      <c r="H14" s="119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19">
        <v>8</v>
      </c>
      <c r="B15" s="120" t="s">
        <v>201</v>
      </c>
      <c r="C15" s="120" t="s">
        <v>202</v>
      </c>
      <c r="D15" s="120" t="s">
        <v>68</v>
      </c>
      <c r="E15" s="120" t="s">
        <v>70</v>
      </c>
      <c r="F15" s="121">
        <v>12615</v>
      </c>
      <c r="G15" s="121">
        <v>1218.11</v>
      </c>
      <c r="H15" s="119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19">
        <v>9</v>
      </c>
      <c r="B16" s="120" t="s">
        <v>201</v>
      </c>
      <c r="C16" s="120" t="s">
        <v>202</v>
      </c>
      <c r="D16" s="120" t="s">
        <v>73</v>
      </c>
      <c r="E16" s="120" t="s">
        <v>70</v>
      </c>
      <c r="F16" s="121">
        <v>0</v>
      </c>
      <c r="G16" s="121">
        <v>0</v>
      </c>
      <c r="H16" s="119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19">
        <v>9</v>
      </c>
      <c r="B17" s="120" t="s">
        <v>201</v>
      </c>
      <c r="C17" s="120" t="s">
        <v>202</v>
      </c>
      <c r="D17" s="120" t="s">
        <v>73</v>
      </c>
      <c r="E17" s="120" t="s">
        <v>38</v>
      </c>
      <c r="F17" s="121">
        <v>688549</v>
      </c>
      <c r="G17" s="121">
        <v>39534</v>
      </c>
      <c r="H17" s="119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19">
        <v>10</v>
      </c>
      <c r="B18" s="120" t="s">
        <v>201</v>
      </c>
      <c r="C18" s="120" t="s">
        <v>202</v>
      </c>
      <c r="D18" s="120" t="s">
        <v>73</v>
      </c>
      <c r="E18" s="120" t="s">
        <v>70</v>
      </c>
      <c r="F18" s="121">
        <v>1452</v>
      </c>
      <c r="G18" s="121">
        <v>104.114</v>
      </c>
      <c r="H18" s="119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19">
        <v>10</v>
      </c>
      <c r="B19" s="120" t="s">
        <v>201</v>
      </c>
      <c r="C19" s="120" t="s">
        <v>202</v>
      </c>
      <c r="D19" s="120" t="s">
        <v>73</v>
      </c>
      <c r="E19" s="120" t="s">
        <v>38</v>
      </c>
      <c r="F19" s="121">
        <v>605246</v>
      </c>
      <c r="G19" s="121">
        <v>43505.886</v>
      </c>
      <c r="H19" s="119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19">
        <v>10</v>
      </c>
      <c r="B20" s="120" t="s">
        <v>201</v>
      </c>
      <c r="C20" s="120" t="s">
        <v>202</v>
      </c>
      <c r="D20" s="120" t="s">
        <v>68</v>
      </c>
      <c r="E20" s="120" t="s">
        <v>38</v>
      </c>
      <c r="F20" s="121">
        <v>18177517</v>
      </c>
      <c r="G20" s="121">
        <v>1724279</v>
      </c>
      <c r="H20" s="119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19">
        <v>11</v>
      </c>
      <c r="B21" s="120" t="s">
        <v>201</v>
      </c>
      <c r="C21" s="120" t="s">
        <v>202</v>
      </c>
      <c r="D21" s="120" t="s">
        <v>116</v>
      </c>
      <c r="E21" s="120" t="s">
        <v>170</v>
      </c>
      <c r="F21" s="121">
        <v>2240466</v>
      </c>
      <c r="G21" s="121">
        <v>251681</v>
      </c>
      <c r="H21" s="119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19">
        <v>12</v>
      </c>
      <c r="B22" s="120" t="s">
        <v>201</v>
      </c>
      <c r="C22" s="120" t="s">
        <v>202</v>
      </c>
      <c r="D22" s="120" t="s">
        <v>116</v>
      </c>
      <c r="E22" s="120" t="s">
        <v>170</v>
      </c>
      <c r="F22" s="121">
        <v>1510768</v>
      </c>
      <c r="G22" s="121">
        <v>169711</v>
      </c>
      <c r="H22" s="119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19">
        <v>13</v>
      </c>
      <c r="B23" s="120" t="s">
        <v>201</v>
      </c>
      <c r="C23" s="120" t="s">
        <v>202</v>
      </c>
      <c r="D23" s="120" t="s">
        <v>116</v>
      </c>
      <c r="E23" s="120" t="s">
        <v>170</v>
      </c>
      <c r="F23" s="121">
        <v>3559527</v>
      </c>
      <c r="G23" s="121">
        <v>399857</v>
      </c>
      <c r="H23" s="119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19">
        <v>14</v>
      </c>
      <c r="B24" s="120" t="s">
        <v>201</v>
      </c>
      <c r="C24" s="120" t="s">
        <v>202</v>
      </c>
      <c r="D24" s="120" t="s">
        <v>116</v>
      </c>
      <c r="E24" s="120" t="s">
        <v>170</v>
      </c>
      <c r="F24" s="121">
        <v>3970649</v>
      </c>
      <c r="G24" s="121">
        <v>446040</v>
      </c>
      <c r="H24" s="119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19">
        <v>15</v>
      </c>
      <c r="B25" s="120" t="s">
        <v>201</v>
      </c>
      <c r="C25" s="120" t="s">
        <v>202</v>
      </c>
      <c r="D25" s="120" t="s">
        <v>116</v>
      </c>
      <c r="E25" s="120" t="s">
        <v>170</v>
      </c>
      <c r="F25" s="121">
        <v>5940153</v>
      </c>
      <c r="G25" s="121">
        <v>667283</v>
      </c>
      <c r="H25" s="119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19">
        <v>16</v>
      </c>
      <c r="B26" s="120" t="s">
        <v>201</v>
      </c>
      <c r="C26" s="120" t="s">
        <v>202</v>
      </c>
      <c r="D26" s="120" t="s">
        <v>116</v>
      </c>
      <c r="E26" s="120" t="s">
        <v>170</v>
      </c>
      <c r="F26" s="121">
        <v>3665800</v>
      </c>
      <c r="G26" s="121">
        <v>411795</v>
      </c>
      <c r="H26" s="119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19">
        <v>17</v>
      </c>
      <c r="B27" s="120" t="s">
        <v>201</v>
      </c>
      <c r="C27" s="120" t="s">
        <v>202</v>
      </c>
      <c r="D27" s="120" t="s">
        <v>116</v>
      </c>
      <c r="E27" s="120" t="s">
        <v>170</v>
      </c>
      <c r="F27" s="121">
        <v>4799630</v>
      </c>
      <c r="G27" s="121">
        <v>539163</v>
      </c>
      <c r="H27" s="119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19">
        <v>18</v>
      </c>
      <c r="B28" s="120" t="s">
        <v>201</v>
      </c>
      <c r="C28" s="120" t="s">
        <v>202</v>
      </c>
      <c r="D28" s="120" t="s">
        <v>116</v>
      </c>
      <c r="E28" s="120" t="s">
        <v>170</v>
      </c>
      <c r="F28" s="121">
        <v>3651921</v>
      </c>
      <c r="G28" s="121">
        <v>410236</v>
      </c>
      <c r="H28" s="119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19">
        <v>19</v>
      </c>
      <c r="B29" s="120" t="s">
        <v>201</v>
      </c>
      <c r="C29" s="120" t="s">
        <v>202</v>
      </c>
      <c r="D29" s="120" t="s">
        <v>116</v>
      </c>
      <c r="E29" s="120" t="s">
        <v>170</v>
      </c>
      <c r="F29" s="121">
        <v>2134370</v>
      </c>
      <c r="G29" s="121">
        <v>239763</v>
      </c>
      <c r="H29" s="119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19">
        <v>20</v>
      </c>
      <c r="B30" s="120" t="s">
        <v>201</v>
      </c>
      <c r="C30" s="120" t="s">
        <v>202</v>
      </c>
      <c r="D30" s="120" t="s">
        <v>116</v>
      </c>
      <c r="E30" s="120" t="s">
        <v>170</v>
      </c>
      <c r="F30" s="121">
        <v>2421585</v>
      </c>
      <c r="G30" s="121">
        <v>272027</v>
      </c>
      <c r="H30" s="119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19">
        <v>21</v>
      </c>
      <c r="B31" s="120" t="s">
        <v>201</v>
      </c>
      <c r="C31" s="120" t="s">
        <v>202</v>
      </c>
      <c r="D31" s="120" t="s">
        <v>116</v>
      </c>
      <c r="E31" s="120" t="s">
        <v>170</v>
      </c>
      <c r="F31" s="121">
        <v>1386361</v>
      </c>
      <c r="G31" s="121">
        <v>155736</v>
      </c>
      <c r="H31" s="119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19">
        <v>26</v>
      </c>
      <c r="B32" s="120" t="s">
        <v>201</v>
      </c>
      <c r="C32" s="120" t="s">
        <v>202</v>
      </c>
      <c r="D32" s="120" t="s">
        <v>73</v>
      </c>
      <c r="E32" s="120" t="s">
        <v>70</v>
      </c>
      <c r="F32" s="121">
        <v>3774</v>
      </c>
      <c r="G32" s="121">
        <v>147</v>
      </c>
      <c r="H32" s="119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19">
        <v>26</v>
      </c>
      <c r="B33" s="120" t="s">
        <v>201</v>
      </c>
      <c r="C33" s="120" t="s">
        <v>202</v>
      </c>
      <c r="D33" s="120" t="s">
        <v>68</v>
      </c>
      <c r="E33" s="120" t="s">
        <v>54</v>
      </c>
      <c r="F33" s="121">
        <v>28914596</v>
      </c>
      <c r="G33" s="121">
        <v>2788601.2</v>
      </c>
      <c r="H33" s="119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19">
        <v>26</v>
      </c>
      <c r="B34" s="120" t="s">
        <v>201</v>
      </c>
      <c r="C34" s="120" t="s">
        <v>202</v>
      </c>
      <c r="D34" s="120" t="s">
        <v>68</v>
      </c>
      <c r="E34" s="120" t="s">
        <v>38</v>
      </c>
      <c r="F34" s="121">
        <v>30638807</v>
      </c>
      <c r="G34" s="121">
        <v>2900181.8</v>
      </c>
      <c r="H34" s="119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19">
        <v>30</v>
      </c>
      <c r="B35" s="120" t="s">
        <v>201</v>
      </c>
      <c r="C35" s="120" t="s">
        <v>202</v>
      </c>
      <c r="D35" s="120" t="s">
        <v>79</v>
      </c>
      <c r="E35" s="120" t="s">
        <v>70</v>
      </c>
      <c r="F35" s="121">
        <v>1041</v>
      </c>
      <c r="G35" s="121">
        <v>-119</v>
      </c>
      <c r="H35" s="119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19">
        <v>30</v>
      </c>
      <c r="B36" s="120" t="s">
        <v>201</v>
      </c>
      <c r="C36" s="120" t="s">
        <v>202</v>
      </c>
      <c r="D36" s="120" t="s">
        <v>79</v>
      </c>
      <c r="E36" s="120" t="s">
        <v>38</v>
      </c>
      <c r="F36" s="121">
        <v>0</v>
      </c>
      <c r="G36" s="121">
        <v>0</v>
      </c>
      <c r="H36" s="119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19">
        <v>34</v>
      </c>
      <c r="B37" s="120" t="s">
        <v>201</v>
      </c>
      <c r="C37" s="120" t="s">
        <v>206</v>
      </c>
      <c r="D37" s="120" t="s">
        <v>116</v>
      </c>
      <c r="E37" s="120" t="s">
        <v>170</v>
      </c>
      <c r="F37" s="121">
        <v>675895</v>
      </c>
      <c r="G37" s="121">
        <v>75926</v>
      </c>
      <c r="H37" s="119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19">
        <v>38</v>
      </c>
      <c r="B38" s="120" t="s">
        <v>201</v>
      </c>
      <c r="C38" s="120" t="s">
        <v>202</v>
      </c>
      <c r="D38" s="120" t="s">
        <v>116</v>
      </c>
      <c r="E38" s="120" t="s">
        <v>170</v>
      </c>
      <c r="F38" s="121">
        <v>2599988</v>
      </c>
      <c r="G38" s="121">
        <v>292068</v>
      </c>
      <c r="H38" s="119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19">
        <v>46</v>
      </c>
      <c r="B39" s="120" t="s">
        <v>201</v>
      </c>
      <c r="C39" s="120" t="s">
        <v>202</v>
      </c>
      <c r="D39" s="120" t="s">
        <v>68</v>
      </c>
      <c r="E39" s="120" t="s">
        <v>125</v>
      </c>
      <c r="F39" s="121">
        <v>0</v>
      </c>
      <c r="G39" s="121">
        <v>10757301</v>
      </c>
      <c r="H39" s="119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19">
        <v>46</v>
      </c>
      <c r="B40" s="120" t="s">
        <v>201</v>
      </c>
      <c r="C40" s="120" t="s">
        <v>202</v>
      </c>
      <c r="D40" s="120" t="s">
        <v>68</v>
      </c>
      <c r="E40" s="120" t="s">
        <v>125</v>
      </c>
      <c r="F40" s="121">
        <v>0</v>
      </c>
      <c r="G40" s="121">
        <v>8448744</v>
      </c>
      <c r="H40" s="119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19">
        <v>46</v>
      </c>
      <c r="B41" s="120" t="s">
        <v>201</v>
      </c>
      <c r="C41" s="120" t="s">
        <v>202</v>
      </c>
      <c r="D41" s="120" t="s">
        <v>68</v>
      </c>
      <c r="E41" s="120" t="s">
        <v>125</v>
      </c>
      <c r="F41" s="121">
        <v>0</v>
      </c>
      <c r="G41" s="121">
        <v>10313855</v>
      </c>
      <c r="H41" s="119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19">
        <v>47</v>
      </c>
      <c r="B42" s="120" t="s">
        <v>201</v>
      </c>
      <c r="C42" s="120" t="s">
        <v>202</v>
      </c>
      <c r="D42" s="120" t="s">
        <v>73</v>
      </c>
      <c r="E42" s="120" t="s">
        <v>70</v>
      </c>
      <c r="F42" s="121">
        <v>0</v>
      </c>
      <c r="G42" s="121">
        <v>0</v>
      </c>
      <c r="H42" s="119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19">
        <v>47</v>
      </c>
      <c r="B43" s="120" t="s">
        <v>201</v>
      </c>
      <c r="C43" s="120" t="s">
        <v>202</v>
      </c>
      <c r="D43" s="120" t="s">
        <v>73</v>
      </c>
      <c r="E43" s="120" t="s">
        <v>38</v>
      </c>
      <c r="F43" s="121">
        <v>42972</v>
      </c>
      <c r="G43" s="121">
        <v>1670</v>
      </c>
      <c r="H43" s="119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19">
        <v>48</v>
      </c>
      <c r="B44" s="120" t="s">
        <v>201</v>
      </c>
      <c r="C44" s="120" t="s">
        <v>202</v>
      </c>
      <c r="D44" s="120" t="s">
        <v>116</v>
      </c>
      <c r="E44" s="120" t="s">
        <v>170</v>
      </c>
      <c r="F44" s="121">
        <v>5942290</v>
      </c>
      <c r="G44" s="121">
        <v>667523</v>
      </c>
      <c r="H44" s="119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19">
        <v>49</v>
      </c>
      <c r="B45" s="120" t="s">
        <v>201</v>
      </c>
      <c r="C45" s="120" t="s">
        <v>202</v>
      </c>
      <c r="D45" s="120" t="s">
        <v>116</v>
      </c>
      <c r="E45" s="120" t="s">
        <v>170</v>
      </c>
      <c r="F45" s="121">
        <v>14512933</v>
      </c>
      <c r="G45" s="121">
        <v>1630300</v>
      </c>
      <c r="H45" s="119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19">
        <v>51</v>
      </c>
      <c r="B46" s="120" t="s">
        <v>201</v>
      </c>
      <c r="C46" s="120" t="s">
        <v>202</v>
      </c>
      <c r="D46" s="120" t="s">
        <v>68</v>
      </c>
      <c r="E46" s="120" t="s">
        <v>95</v>
      </c>
      <c r="F46" s="121">
        <v>14688173</v>
      </c>
      <c r="G46" s="121">
        <v>1155297.8</v>
      </c>
      <c r="H46" s="119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19">
        <v>51</v>
      </c>
      <c r="B47" s="120" t="s">
        <v>201</v>
      </c>
      <c r="C47" s="120" t="s">
        <v>202</v>
      </c>
      <c r="D47" s="120" t="s">
        <v>68</v>
      </c>
      <c r="E47" s="120" t="s">
        <v>38</v>
      </c>
      <c r="F47" s="121">
        <v>152502</v>
      </c>
      <c r="G47" s="121">
        <v>10532.188</v>
      </c>
      <c r="H47" s="119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19">
        <v>51</v>
      </c>
      <c r="B48" s="120" t="s">
        <v>201</v>
      </c>
      <c r="C48" s="120" t="s">
        <v>202</v>
      </c>
      <c r="D48" s="120" t="s">
        <v>68</v>
      </c>
      <c r="E48" s="120" t="s">
        <v>146</v>
      </c>
      <c r="F48" s="121">
        <v>0</v>
      </c>
      <c r="G48" s="121">
        <v>0</v>
      </c>
      <c r="H48" s="119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19">
        <v>53</v>
      </c>
      <c r="B49" s="120" t="s">
        <v>201</v>
      </c>
      <c r="C49" s="120" t="s">
        <v>202</v>
      </c>
      <c r="D49" s="120" t="s">
        <v>116</v>
      </c>
      <c r="E49" s="120" t="s">
        <v>170</v>
      </c>
      <c r="F49" s="121">
        <v>26733</v>
      </c>
      <c r="G49" s="121">
        <v>3003</v>
      </c>
      <c r="H49" s="119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19">
        <v>54</v>
      </c>
      <c r="B50" s="120" t="s">
        <v>201</v>
      </c>
      <c r="C50" s="120" t="s">
        <v>202</v>
      </c>
      <c r="D50" s="120" t="s">
        <v>73</v>
      </c>
      <c r="E50" s="120" t="s">
        <v>70</v>
      </c>
      <c r="F50" s="121">
        <v>2397</v>
      </c>
      <c r="G50" s="121">
        <v>199.479</v>
      </c>
      <c r="H50" s="119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19">
        <v>54</v>
      </c>
      <c r="B51" s="120" t="s">
        <v>201</v>
      </c>
      <c r="C51" s="120" t="s">
        <v>202</v>
      </c>
      <c r="D51" s="120" t="s">
        <v>73</v>
      </c>
      <c r="E51" s="120" t="s">
        <v>38</v>
      </c>
      <c r="F51" s="121">
        <v>4573169</v>
      </c>
      <c r="G51" s="121">
        <v>355450.52</v>
      </c>
      <c r="H51" s="119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19">
        <v>55</v>
      </c>
      <c r="B52" s="120" t="s">
        <v>201</v>
      </c>
      <c r="C52" s="120" t="s">
        <v>202</v>
      </c>
      <c r="D52" s="120" t="s">
        <v>116</v>
      </c>
      <c r="E52" s="120" t="s">
        <v>170</v>
      </c>
      <c r="F52" s="121">
        <v>95270</v>
      </c>
      <c r="G52" s="121">
        <v>10702</v>
      </c>
      <c r="H52" s="119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19">
        <v>56</v>
      </c>
      <c r="B53" s="120" t="s">
        <v>201</v>
      </c>
      <c r="C53" s="120" t="s">
        <v>202</v>
      </c>
      <c r="D53" s="120" t="s">
        <v>68</v>
      </c>
      <c r="E53" s="120" t="s">
        <v>54</v>
      </c>
      <c r="F53" s="121">
        <v>11098392</v>
      </c>
      <c r="G53" s="121">
        <v>947434.56</v>
      </c>
      <c r="H53" s="119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19">
        <v>56</v>
      </c>
      <c r="B54" s="120" t="s">
        <v>201</v>
      </c>
      <c r="C54" s="120" t="s">
        <v>202</v>
      </c>
      <c r="D54" s="120" t="s">
        <v>68</v>
      </c>
      <c r="E54" s="120" t="s">
        <v>70</v>
      </c>
      <c r="F54" s="121">
        <v>90834</v>
      </c>
      <c r="G54" s="121">
        <v>7569.443</v>
      </c>
      <c r="H54" s="119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19">
        <v>59</v>
      </c>
      <c r="B55" s="120" t="s">
        <v>201</v>
      </c>
      <c r="C55" s="120" t="s">
        <v>202</v>
      </c>
      <c r="D55" s="120" t="s">
        <v>68</v>
      </c>
      <c r="E55" s="120" t="s">
        <v>70</v>
      </c>
      <c r="F55" s="121">
        <v>5534</v>
      </c>
      <c r="G55" s="121">
        <v>463.662</v>
      </c>
      <c r="H55" s="119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19">
        <v>59</v>
      </c>
      <c r="B56" s="120" t="s">
        <v>201</v>
      </c>
      <c r="C56" s="120" t="s">
        <v>202</v>
      </c>
      <c r="D56" s="120" t="s">
        <v>68</v>
      </c>
      <c r="E56" s="120" t="s">
        <v>162</v>
      </c>
      <c r="F56" s="121">
        <v>6083707</v>
      </c>
      <c r="G56" s="121">
        <v>504762.34</v>
      </c>
      <c r="H56" s="119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19">
        <v>60</v>
      </c>
      <c r="B57" s="120" t="s">
        <v>201</v>
      </c>
      <c r="C57" s="120" t="s">
        <v>202</v>
      </c>
      <c r="D57" s="120" t="s">
        <v>68</v>
      </c>
      <c r="E57" s="120" t="s">
        <v>70</v>
      </c>
      <c r="F57" s="121">
        <v>23712</v>
      </c>
      <c r="G57" s="121">
        <v>1121.461</v>
      </c>
      <c r="H57" s="119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19">
        <v>60</v>
      </c>
      <c r="B58" s="120" t="s">
        <v>201</v>
      </c>
      <c r="C58" s="120" t="s">
        <v>202</v>
      </c>
      <c r="D58" s="120" t="s">
        <v>68</v>
      </c>
      <c r="E58" s="120" t="s">
        <v>150</v>
      </c>
      <c r="F58" s="121">
        <v>14524846</v>
      </c>
      <c r="G58" s="121">
        <v>685756.35</v>
      </c>
      <c r="H58" s="119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19">
        <v>60</v>
      </c>
      <c r="B59" s="120" t="s">
        <v>201</v>
      </c>
      <c r="C59" s="120" t="s">
        <v>202</v>
      </c>
      <c r="D59" s="120" t="s">
        <v>68</v>
      </c>
      <c r="E59" s="120" t="s">
        <v>162</v>
      </c>
      <c r="F59" s="121">
        <v>15479947</v>
      </c>
      <c r="G59" s="121">
        <v>730731.19</v>
      </c>
      <c r="H59" s="119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19">
        <v>62</v>
      </c>
      <c r="B60" s="120" t="s">
        <v>201</v>
      </c>
      <c r="C60" s="120" t="s">
        <v>202</v>
      </c>
      <c r="D60" s="120" t="s">
        <v>116</v>
      </c>
      <c r="E60" s="120" t="s">
        <v>170</v>
      </c>
      <c r="F60" s="121">
        <v>238227</v>
      </c>
      <c r="G60" s="121">
        <v>26761</v>
      </c>
      <c r="H60" s="119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19">
        <v>63</v>
      </c>
      <c r="B61" s="120" t="s">
        <v>201</v>
      </c>
      <c r="C61" s="120" t="s">
        <v>202</v>
      </c>
      <c r="D61" s="120" t="s">
        <v>116</v>
      </c>
      <c r="E61" s="120" t="s">
        <v>170</v>
      </c>
      <c r="F61" s="121">
        <v>3256</v>
      </c>
      <c r="G61" s="121">
        <v>366</v>
      </c>
      <c r="H61" s="119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19">
        <v>63</v>
      </c>
      <c r="B62" s="120" t="s">
        <v>201</v>
      </c>
      <c r="C62" s="120" t="s">
        <v>202</v>
      </c>
      <c r="D62" s="120" t="s">
        <v>79</v>
      </c>
      <c r="E62" s="120" t="s">
        <v>70</v>
      </c>
      <c r="F62" s="121">
        <v>79</v>
      </c>
      <c r="G62" s="121">
        <v>3</v>
      </c>
      <c r="H62" s="119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19">
        <v>64</v>
      </c>
      <c r="B63" s="120" t="s">
        <v>201</v>
      </c>
      <c r="C63" s="120" t="s">
        <v>202</v>
      </c>
      <c r="D63" s="120" t="s">
        <v>73</v>
      </c>
      <c r="E63" s="120" t="s">
        <v>70</v>
      </c>
      <c r="F63" s="121">
        <v>4782</v>
      </c>
      <c r="G63" s="121">
        <v>-124</v>
      </c>
      <c r="H63" s="119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19">
        <v>64</v>
      </c>
      <c r="B64" s="120" t="s">
        <v>201</v>
      </c>
      <c r="C64" s="120" t="s">
        <v>202</v>
      </c>
      <c r="D64" s="120" t="s">
        <v>79</v>
      </c>
      <c r="E64" s="120" t="s">
        <v>70</v>
      </c>
      <c r="F64" s="121">
        <v>18739</v>
      </c>
      <c r="G64" s="121">
        <v>1174</v>
      </c>
      <c r="H64" s="119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19">
        <v>65</v>
      </c>
      <c r="B65" s="120" t="s">
        <v>201</v>
      </c>
      <c r="C65" s="120" t="s">
        <v>202</v>
      </c>
      <c r="D65" s="120" t="s">
        <v>116</v>
      </c>
      <c r="E65" s="120" t="s">
        <v>170</v>
      </c>
      <c r="F65" s="121">
        <v>205627</v>
      </c>
      <c r="G65" s="121">
        <v>23099</v>
      </c>
      <c r="H65" s="119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19">
        <v>66</v>
      </c>
      <c r="B66" s="120" t="s">
        <v>201</v>
      </c>
      <c r="C66" s="120" t="s">
        <v>202</v>
      </c>
      <c r="D66" s="120" t="s">
        <v>116</v>
      </c>
      <c r="E66" s="120" t="s">
        <v>170</v>
      </c>
      <c r="F66" s="121">
        <v>17199</v>
      </c>
      <c r="G66" s="121">
        <v>1932</v>
      </c>
      <c r="H66" s="119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19">
        <v>66</v>
      </c>
      <c r="B67" s="120" t="s">
        <v>201</v>
      </c>
      <c r="C67" s="120" t="s">
        <v>202</v>
      </c>
      <c r="D67" s="120" t="s">
        <v>79</v>
      </c>
      <c r="E67" s="120" t="s">
        <v>70</v>
      </c>
      <c r="F67" s="121">
        <v>6867</v>
      </c>
      <c r="G67" s="121">
        <v>626</v>
      </c>
      <c r="H67" s="119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19">
        <v>69</v>
      </c>
      <c r="B68" s="120" t="s">
        <v>201</v>
      </c>
      <c r="C68" s="120" t="s">
        <v>202</v>
      </c>
      <c r="D68" s="120" t="s">
        <v>79</v>
      </c>
      <c r="E68" s="120" t="s">
        <v>70</v>
      </c>
      <c r="F68" s="121">
        <v>2468</v>
      </c>
      <c r="G68" s="121">
        <v>-72</v>
      </c>
      <c r="H68" s="119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19">
        <v>70</v>
      </c>
      <c r="B69" s="120" t="s">
        <v>201</v>
      </c>
      <c r="C69" s="120" t="s">
        <v>207</v>
      </c>
      <c r="D69" s="120" t="s">
        <v>116</v>
      </c>
      <c r="E69" s="120" t="s">
        <v>170</v>
      </c>
      <c r="F69" s="121">
        <v>483958</v>
      </c>
      <c r="G69" s="121">
        <v>54365</v>
      </c>
      <c r="H69" s="119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19">
        <v>71</v>
      </c>
      <c r="B70" s="120" t="s">
        <v>201</v>
      </c>
      <c r="C70" s="120" t="s">
        <v>202</v>
      </c>
      <c r="D70" s="120" t="s">
        <v>116</v>
      </c>
      <c r="E70" s="120" t="s">
        <v>170</v>
      </c>
      <c r="F70" s="121">
        <v>1110632</v>
      </c>
      <c r="G70" s="121">
        <v>124762</v>
      </c>
      <c r="H70" s="119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19">
        <v>72</v>
      </c>
      <c r="B71" s="120" t="s">
        <v>201</v>
      </c>
      <c r="C71" s="120" t="s">
        <v>202</v>
      </c>
      <c r="D71" s="120" t="s">
        <v>116</v>
      </c>
      <c r="E71" s="120" t="s">
        <v>170</v>
      </c>
      <c r="F71" s="121">
        <v>0</v>
      </c>
      <c r="G71" s="121">
        <v>0</v>
      </c>
      <c r="H71" s="119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19">
        <v>75</v>
      </c>
      <c r="B72" s="120" t="s">
        <v>201</v>
      </c>
      <c r="C72" s="120" t="s">
        <v>202</v>
      </c>
      <c r="D72" s="120" t="s">
        <v>73</v>
      </c>
      <c r="E72" s="120" t="s">
        <v>70</v>
      </c>
      <c r="F72" s="121">
        <v>802</v>
      </c>
      <c r="G72" s="121">
        <v>51.879</v>
      </c>
      <c r="H72" s="119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19">
        <v>75</v>
      </c>
      <c r="B73" s="120" t="s">
        <v>201</v>
      </c>
      <c r="C73" s="120" t="s">
        <v>202</v>
      </c>
      <c r="D73" s="120" t="s">
        <v>73</v>
      </c>
      <c r="E73" s="120" t="s">
        <v>38</v>
      </c>
      <c r="F73" s="121">
        <v>226600</v>
      </c>
      <c r="G73" s="121">
        <v>14680.121</v>
      </c>
      <c r="H73" s="119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19">
        <v>75</v>
      </c>
      <c r="B74" s="120" t="s">
        <v>201</v>
      </c>
      <c r="C74" s="120" t="s">
        <v>202</v>
      </c>
      <c r="D74" s="120" t="s">
        <v>79</v>
      </c>
      <c r="E74" s="120" t="s">
        <v>70</v>
      </c>
      <c r="F74" s="121">
        <v>93</v>
      </c>
      <c r="G74" s="121">
        <v>0</v>
      </c>
      <c r="H74" s="119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19">
        <v>77</v>
      </c>
      <c r="B75" s="120" t="s">
        <v>201</v>
      </c>
      <c r="C75" s="120" t="s">
        <v>202</v>
      </c>
      <c r="D75" s="120" t="s">
        <v>116</v>
      </c>
      <c r="E75" s="120" t="s">
        <v>170</v>
      </c>
      <c r="F75" s="121">
        <v>1700022</v>
      </c>
      <c r="G75" s="121">
        <v>190971</v>
      </c>
      <c r="H75" s="119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19">
        <v>78</v>
      </c>
      <c r="B76" s="120" t="s">
        <v>201</v>
      </c>
      <c r="C76" s="120" t="s">
        <v>202</v>
      </c>
      <c r="D76" s="120" t="s">
        <v>116</v>
      </c>
      <c r="E76" s="120" t="s">
        <v>170</v>
      </c>
      <c r="F76" s="121">
        <v>2124978</v>
      </c>
      <c r="G76" s="121">
        <v>238708</v>
      </c>
      <c r="H76" s="119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19">
        <v>79</v>
      </c>
      <c r="B77" s="120" t="s">
        <v>205</v>
      </c>
      <c r="C77" s="120" t="s">
        <v>208</v>
      </c>
      <c r="D77" s="120" t="s">
        <v>68</v>
      </c>
      <c r="E77" s="120" t="s">
        <v>35</v>
      </c>
      <c r="F77" s="121">
        <v>0</v>
      </c>
      <c r="G77" s="121">
        <v>0</v>
      </c>
      <c r="H77" s="119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19">
        <v>79</v>
      </c>
      <c r="B78" s="120" t="s">
        <v>205</v>
      </c>
      <c r="C78" s="120" t="s">
        <v>208</v>
      </c>
      <c r="D78" s="120" t="s">
        <v>68</v>
      </c>
      <c r="E78" s="120" t="s">
        <v>70</v>
      </c>
      <c r="F78" s="121">
        <v>0</v>
      </c>
      <c r="G78" s="121">
        <v>0</v>
      </c>
      <c r="H78" s="119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19">
        <v>79</v>
      </c>
      <c r="B79" s="120" t="s">
        <v>205</v>
      </c>
      <c r="C79" s="120" t="s">
        <v>208</v>
      </c>
      <c r="D79" s="120" t="s">
        <v>68</v>
      </c>
      <c r="E79" s="120" t="s">
        <v>162</v>
      </c>
      <c r="F79" s="121">
        <v>2358044</v>
      </c>
      <c r="G79" s="121">
        <v>186691</v>
      </c>
      <c r="H79" s="119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19">
        <v>79</v>
      </c>
      <c r="B80" s="120" t="s">
        <v>205</v>
      </c>
      <c r="C80" s="120" t="s">
        <v>208</v>
      </c>
      <c r="D80" s="120" t="s">
        <v>68</v>
      </c>
      <c r="E80" s="120" t="s">
        <v>176</v>
      </c>
      <c r="F80" s="121">
        <v>0</v>
      </c>
      <c r="G80" s="121">
        <v>0</v>
      </c>
      <c r="H80" s="119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19">
        <v>84</v>
      </c>
      <c r="B81" s="120" t="s">
        <v>201</v>
      </c>
      <c r="C81" s="120" t="s">
        <v>202</v>
      </c>
      <c r="D81" s="120" t="s">
        <v>116</v>
      </c>
      <c r="E81" s="120" t="s">
        <v>170</v>
      </c>
      <c r="F81" s="121">
        <v>176393</v>
      </c>
      <c r="G81" s="121">
        <v>19815</v>
      </c>
      <c r="H81" s="119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19">
        <v>85</v>
      </c>
      <c r="B82" s="120" t="s">
        <v>201</v>
      </c>
      <c r="C82" s="120" t="s">
        <v>202</v>
      </c>
      <c r="D82" s="120" t="s">
        <v>79</v>
      </c>
      <c r="E82" s="120" t="s">
        <v>70</v>
      </c>
      <c r="F82" s="121">
        <v>261020</v>
      </c>
      <c r="G82" s="121">
        <v>39687</v>
      </c>
      <c r="H82" s="119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19">
        <v>87</v>
      </c>
      <c r="B83" s="120" t="s">
        <v>201</v>
      </c>
      <c r="C83" s="120" t="s">
        <v>202</v>
      </c>
      <c r="D83" s="120" t="s">
        <v>68</v>
      </c>
      <c r="E83" s="120" t="s">
        <v>38</v>
      </c>
      <c r="F83" s="121">
        <v>40016</v>
      </c>
      <c r="G83" s="121">
        <v>3130.259</v>
      </c>
      <c r="H83" s="119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19">
        <v>87</v>
      </c>
      <c r="B84" s="120" t="s">
        <v>201</v>
      </c>
      <c r="C84" s="120" t="s">
        <v>202</v>
      </c>
      <c r="D84" s="120" t="s">
        <v>68</v>
      </c>
      <c r="E84" s="120" t="s">
        <v>162</v>
      </c>
      <c r="F84" s="121">
        <v>12363506</v>
      </c>
      <c r="G84" s="121">
        <v>1206120.7</v>
      </c>
      <c r="H84" s="119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19">
        <v>88</v>
      </c>
      <c r="B85" s="120" t="s">
        <v>201</v>
      </c>
      <c r="C85" s="120" t="s">
        <v>202</v>
      </c>
      <c r="D85" s="120" t="s">
        <v>116</v>
      </c>
      <c r="E85" s="120" t="s">
        <v>170</v>
      </c>
      <c r="F85" s="121">
        <v>92911</v>
      </c>
      <c r="G85" s="121">
        <v>10437</v>
      </c>
      <c r="H85" s="119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19">
        <v>90</v>
      </c>
      <c r="B86" s="120" t="s">
        <v>201</v>
      </c>
      <c r="C86" s="120" t="s">
        <v>202</v>
      </c>
      <c r="D86" s="120" t="s">
        <v>79</v>
      </c>
      <c r="E86" s="120" t="s">
        <v>70</v>
      </c>
      <c r="F86" s="121">
        <v>252833</v>
      </c>
      <c r="G86" s="121">
        <v>30181</v>
      </c>
      <c r="H86" s="119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19">
        <v>90</v>
      </c>
      <c r="B87" s="120" t="s">
        <v>201</v>
      </c>
      <c r="C87" s="120" t="s">
        <v>202</v>
      </c>
      <c r="D87" s="120" t="s">
        <v>128</v>
      </c>
      <c r="E87" s="120" t="s">
        <v>180</v>
      </c>
      <c r="F87" s="121">
        <v>21970</v>
      </c>
      <c r="G87" s="121">
        <v>2468</v>
      </c>
      <c r="H87" s="119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19">
        <v>91</v>
      </c>
      <c r="B88" s="120" t="s">
        <v>201</v>
      </c>
      <c r="C88" s="120" t="s">
        <v>202</v>
      </c>
      <c r="D88" s="120" t="s">
        <v>116</v>
      </c>
      <c r="E88" s="120" t="s">
        <v>170</v>
      </c>
      <c r="F88" s="121">
        <v>85442</v>
      </c>
      <c r="G88" s="121">
        <v>9598</v>
      </c>
      <c r="H88" s="119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19">
        <v>91</v>
      </c>
      <c r="B89" s="120" t="s">
        <v>201</v>
      </c>
      <c r="C89" s="120" t="s">
        <v>202</v>
      </c>
      <c r="D89" s="120" t="s">
        <v>79</v>
      </c>
      <c r="E89" s="120" t="s">
        <v>70</v>
      </c>
      <c r="F89" s="121">
        <v>48268</v>
      </c>
      <c r="G89" s="121">
        <v>3342</v>
      </c>
      <c r="H89" s="119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19">
        <v>93</v>
      </c>
      <c r="B90" s="120" t="s">
        <v>201</v>
      </c>
      <c r="C90" s="120" t="s">
        <v>202</v>
      </c>
      <c r="D90" s="120" t="s">
        <v>116</v>
      </c>
      <c r="E90" s="120" t="s">
        <v>170</v>
      </c>
      <c r="F90" s="121">
        <v>529295</v>
      </c>
      <c r="G90" s="121">
        <v>59458</v>
      </c>
      <c r="H90" s="119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19">
        <v>95</v>
      </c>
      <c r="B91" s="120" t="s">
        <v>201</v>
      </c>
      <c r="C91" s="120" t="s">
        <v>202</v>
      </c>
      <c r="D91" s="120" t="s">
        <v>79</v>
      </c>
      <c r="E91" s="120" t="s">
        <v>70</v>
      </c>
      <c r="F91" s="121">
        <v>5353</v>
      </c>
      <c r="G91" s="121">
        <v>612</v>
      </c>
      <c r="H91" s="119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19">
        <v>96</v>
      </c>
      <c r="B92" s="120" t="s">
        <v>201</v>
      </c>
      <c r="C92" s="120" t="s">
        <v>202</v>
      </c>
      <c r="D92" s="120" t="s">
        <v>73</v>
      </c>
      <c r="E92" s="120" t="s">
        <v>38</v>
      </c>
      <c r="F92" s="121">
        <v>1161053</v>
      </c>
      <c r="G92" s="121">
        <v>55031</v>
      </c>
      <c r="H92" s="119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19">
        <v>99</v>
      </c>
      <c r="B93" s="120" t="s">
        <v>201</v>
      </c>
      <c r="C93" s="120" t="s">
        <v>202</v>
      </c>
      <c r="D93" s="120" t="s">
        <v>73</v>
      </c>
      <c r="E93" s="120" t="s">
        <v>70</v>
      </c>
      <c r="F93" s="121">
        <v>2553</v>
      </c>
      <c r="G93" s="121">
        <v>170.15</v>
      </c>
      <c r="H93" s="119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19">
        <v>99</v>
      </c>
      <c r="B94" s="120" t="s">
        <v>201</v>
      </c>
      <c r="C94" s="120" t="s">
        <v>202</v>
      </c>
      <c r="D94" s="120" t="s">
        <v>73</v>
      </c>
      <c r="E94" s="120" t="s">
        <v>38</v>
      </c>
      <c r="F94" s="121">
        <v>1217770</v>
      </c>
      <c r="G94" s="121">
        <v>81194.85</v>
      </c>
      <c r="H94" s="119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19">
        <v>100</v>
      </c>
      <c r="B95" s="120" t="s">
        <v>201</v>
      </c>
      <c r="C95" s="120" t="s">
        <v>202</v>
      </c>
      <c r="D95" s="120" t="s">
        <v>116</v>
      </c>
      <c r="E95" s="120" t="s">
        <v>170</v>
      </c>
      <c r="F95" s="121">
        <v>0</v>
      </c>
      <c r="G95" s="121">
        <v>0</v>
      </c>
      <c r="H95" s="119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19">
        <v>104</v>
      </c>
      <c r="B96" s="120" t="s">
        <v>201</v>
      </c>
      <c r="C96" s="120" t="s">
        <v>202</v>
      </c>
      <c r="D96" s="120" t="s">
        <v>57</v>
      </c>
      <c r="E96" s="120" t="s">
        <v>170</v>
      </c>
      <c r="F96" s="121">
        <v>0</v>
      </c>
      <c r="G96" s="121">
        <v>254677</v>
      </c>
      <c r="H96" s="119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19">
        <v>108</v>
      </c>
      <c r="B97" s="120" t="s">
        <v>201</v>
      </c>
      <c r="C97" s="120" t="s">
        <v>202</v>
      </c>
      <c r="D97" s="120" t="s">
        <v>68</v>
      </c>
      <c r="E97" s="120" t="s">
        <v>38</v>
      </c>
      <c r="F97" s="121">
        <v>148046</v>
      </c>
      <c r="G97" s="121">
        <v>12829.823</v>
      </c>
      <c r="H97" s="119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19">
        <v>108</v>
      </c>
      <c r="B98" s="120" t="s">
        <v>201</v>
      </c>
      <c r="C98" s="120" t="s">
        <v>202</v>
      </c>
      <c r="D98" s="120" t="s">
        <v>68</v>
      </c>
      <c r="E98" s="120" t="s">
        <v>162</v>
      </c>
      <c r="F98" s="121">
        <v>16894497</v>
      </c>
      <c r="G98" s="121">
        <v>1556718.2</v>
      </c>
      <c r="H98" s="119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19">
        <v>109</v>
      </c>
      <c r="B99" s="120" t="s">
        <v>201</v>
      </c>
      <c r="C99" s="120" t="s">
        <v>202</v>
      </c>
      <c r="D99" s="120" t="s">
        <v>79</v>
      </c>
      <c r="E99" s="120" t="s">
        <v>70</v>
      </c>
      <c r="F99" s="121">
        <v>189681</v>
      </c>
      <c r="G99" s="121">
        <v>18663</v>
      </c>
      <c r="H99" s="119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19">
        <v>113</v>
      </c>
      <c r="B100" s="120" t="s">
        <v>201</v>
      </c>
      <c r="C100" s="120" t="s">
        <v>202</v>
      </c>
      <c r="D100" s="120" t="s">
        <v>68</v>
      </c>
      <c r="E100" s="120" t="s">
        <v>54</v>
      </c>
      <c r="F100" s="121">
        <v>0</v>
      </c>
      <c r="G100" s="121">
        <v>0</v>
      </c>
      <c r="H100" s="119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19">
        <v>113</v>
      </c>
      <c r="B101" s="120" t="s">
        <v>201</v>
      </c>
      <c r="C101" s="120" t="s">
        <v>202</v>
      </c>
      <c r="D101" s="120" t="s">
        <v>68</v>
      </c>
      <c r="E101" s="120" t="s">
        <v>70</v>
      </c>
      <c r="F101" s="121">
        <v>45266</v>
      </c>
      <c r="G101" s="121">
        <v>3954.405</v>
      </c>
      <c r="H101" s="119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19">
        <v>113</v>
      </c>
      <c r="B102" s="120" t="s">
        <v>201</v>
      </c>
      <c r="C102" s="120" t="s">
        <v>202</v>
      </c>
      <c r="D102" s="120" t="s">
        <v>68</v>
      </c>
      <c r="E102" s="120" t="s">
        <v>38</v>
      </c>
      <c r="F102" s="121">
        <v>2200</v>
      </c>
      <c r="G102" s="121">
        <v>190.82</v>
      </c>
      <c r="H102" s="119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19">
        <v>113</v>
      </c>
      <c r="B103" s="120" t="s">
        <v>201</v>
      </c>
      <c r="C103" s="120" t="s">
        <v>202</v>
      </c>
      <c r="D103" s="120" t="s">
        <v>68</v>
      </c>
      <c r="E103" s="120" t="s">
        <v>162</v>
      </c>
      <c r="F103" s="121">
        <v>30875637</v>
      </c>
      <c r="G103" s="121">
        <v>2778635.8</v>
      </c>
      <c r="H103" s="119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19">
        <v>114</v>
      </c>
      <c r="B104" s="120" t="s">
        <v>201</v>
      </c>
      <c r="C104" s="120" t="s">
        <v>202</v>
      </c>
      <c r="D104" s="120" t="s">
        <v>73</v>
      </c>
      <c r="E104" s="120" t="s">
        <v>70</v>
      </c>
      <c r="F104" s="121">
        <v>2858</v>
      </c>
      <c r="G104" s="121">
        <v>59</v>
      </c>
      <c r="H104" s="119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19">
        <v>116</v>
      </c>
      <c r="B105" s="120" t="s">
        <v>201</v>
      </c>
      <c r="C105" s="120" t="s">
        <v>202</v>
      </c>
      <c r="D105" s="120" t="s">
        <v>73</v>
      </c>
      <c r="E105" s="120" t="s">
        <v>38</v>
      </c>
      <c r="F105" s="121">
        <v>6335291</v>
      </c>
      <c r="G105" s="121">
        <v>618669</v>
      </c>
      <c r="H105" s="119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19">
        <v>116</v>
      </c>
      <c r="B106" s="120" t="s">
        <v>201</v>
      </c>
      <c r="C106" s="120" t="s">
        <v>202</v>
      </c>
      <c r="D106" s="120" t="s">
        <v>68</v>
      </c>
      <c r="E106" s="120" t="s">
        <v>38</v>
      </c>
      <c r="F106" s="121">
        <v>0</v>
      </c>
      <c r="G106" s="121">
        <v>0</v>
      </c>
      <c r="H106" s="119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19">
        <v>117</v>
      </c>
      <c r="B107" s="120" t="s">
        <v>201</v>
      </c>
      <c r="C107" s="120" t="s">
        <v>202</v>
      </c>
      <c r="D107" s="120" t="s">
        <v>39</v>
      </c>
      <c r="E107" s="120" t="s">
        <v>38</v>
      </c>
      <c r="F107" s="121">
        <v>0</v>
      </c>
      <c r="G107" s="121">
        <v>676143</v>
      </c>
      <c r="H107" s="119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19">
        <v>117</v>
      </c>
      <c r="B108" s="120" t="s">
        <v>201</v>
      </c>
      <c r="C108" s="120" t="s">
        <v>202</v>
      </c>
      <c r="D108" s="120" t="s">
        <v>56</v>
      </c>
      <c r="E108" s="120" t="s">
        <v>38</v>
      </c>
      <c r="F108" s="121">
        <v>8326726</v>
      </c>
      <c r="G108" s="121">
        <v>816587</v>
      </c>
      <c r="H108" s="119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19">
        <v>117</v>
      </c>
      <c r="B109" s="120" t="s">
        <v>201</v>
      </c>
      <c r="C109" s="120" t="s">
        <v>202</v>
      </c>
      <c r="D109" s="120" t="s">
        <v>61</v>
      </c>
      <c r="E109" s="120" t="s">
        <v>70</v>
      </c>
      <c r="F109" s="121">
        <v>0</v>
      </c>
      <c r="G109" s="121">
        <v>0</v>
      </c>
      <c r="H109" s="119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19">
        <v>117</v>
      </c>
      <c r="B110" s="120" t="s">
        <v>201</v>
      </c>
      <c r="C110" s="120" t="s">
        <v>202</v>
      </c>
      <c r="D110" s="120" t="s">
        <v>61</v>
      </c>
      <c r="E110" s="120" t="s">
        <v>38</v>
      </c>
      <c r="F110" s="121">
        <v>16663191</v>
      </c>
      <c r="G110" s="121">
        <v>1424117</v>
      </c>
      <c r="H110" s="119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19">
        <v>117</v>
      </c>
      <c r="B111" s="120" t="s">
        <v>201</v>
      </c>
      <c r="C111" s="120" t="s">
        <v>202</v>
      </c>
      <c r="D111" s="120" t="s">
        <v>73</v>
      </c>
      <c r="E111" s="120" t="s">
        <v>70</v>
      </c>
      <c r="F111" s="121">
        <v>0</v>
      </c>
      <c r="G111" s="121">
        <v>0</v>
      </c>
      <c r="H111" s="119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19">
        <v>117</v>
      </c>
      <c r="B112" s="120" t="s">
        <v>201</v>
      </c>
      <c r="C112" s="120" t="s">
        <v>202</v>
      </c>
      <c r="D112" s="120" t="s">
        <v>73</v>
      </c>
      <c r="E112" s="120" t="s">
        <v>38</v>
      </c>
      <c r="F112" s="121">
        <v>1222711</v>
      </c>
      <c r="G112" s="121">
        <v>53301</v>
      </c>
      <c r="H112" s="119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19">
        <v>118</v>
      </c>
      <c r="B113" s="120" t="s">
        <v>201</v>
      </c>
      <c r="C113" s="120" t="s">
        <v>202</v>
      </c>
      <c r="D113" s="120" t="s">
        <v>73</v>
      </c>
      <c r="E113" s="120" t="s">
        <v>70</v>
      </c>
      <c r="F113" s="121">
        <v>0</v>
      </c>
      <c r="G113" s="121">
        <v>0</v>
      </c>
      <c r="H113" s="119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19">
        <v>118</v>
      </c>
      <c r="B114" s="120" t="s">
        <v>201</v>
      </c>
      <c r="C114" s="120" t="s">
        <v>202</v>
      </c>
      <c r="D114" s="120" t="s">
        <v>73</v>
      </c>
      <c r="E114" s="120" t="s">
        <v>38</v>
      </c>
      <c r="F114" s="121">
        <v>1531912</v>
      </c>
      <c r="G114" s="121">
        <v>118593</v>
      </c>
      <c r="H114" s="119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19">
        <v>118</v>
      </c>
      <c r="B115" s="120" t="s">
        <v>201</v>
      </c>
      <c r="C115" s="120" t="s">
        <v>202</v>
      </c>
      <c r="D115" s="120" t="s">
        <v>73</v>
      </c>
      <c r="E115" s="120" t="s">
        <v>152</v>
      </c>
      <c r="F115" s="121">
        <v>0</v>
      </c>
      <c r="G115" s="121">
        <v>0</v>
      </c>
      <c r="H115" s="119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19">
        <v>120</v>
      </c>
      <c r="B116" s="120" t="s">
        <v>201</v>
      </c>
      <c r="C116" s="120" t="s">
        <v>202</v>
      </c>
      <c r="D116" s="120" t="s">
        <v>73</v>
      </c>
      <c r="E116" s="120" t="s">
        <v>70</v>
      </c>
      <c r="F116" s="121">
        <v>34926</v>
      </c>
      <c r="G116" s="121">
        <v>2913.701</v>
      </c>
      <c r="H116" s="119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19">
        <v>120</v>
      </c>
      <c r="B117" s="120" t="s">
        <v>201</v>
      </c>
      <c r="C117" s="120" t="s">
        <v>202</v>
      </c>
      <c r="D117" s="120" t="s">
        <v>73</v>
      </c>
      <c r="E117" s="120" t="s">
        <v>38</v>
      </c>
      <c r="F117" s="121">
        <v>1861233</v>
      </c>
      <c r="G117" s="121">
        <v>145552.3</v>
      </c>
      <c r="H117" s="119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19">
        <v>120</v>
      </c>
      <c r="B118" s="120" t="s">
        <v>201</v>
      </c>
      <c r="C118" s="120" t="s">
        <v>202</v>
      </c>
      <c r="D118" s="120" t="s">
        <v>68</v>
      </c>
      <c r="E118" s="120" t="s">
        <v>38</v>
      </c>
      <c r="F118" s="121">
        <v>2944351</v>
      </c>
      <c r="G118" s="121">
        <v>265575</v>
      </c>
      <c r="H118" s="119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19">
        <v>120</v>
      </c>
      <c r="B119" s="120" t="s">
        <v>201</v>
      </c>
      <c r="C119" s="120" t="s">
        <v>202</v>
      </c>
      <c r="D119" s="120" t="s">
        <v>68</v>
      </c>
      <c r="E119" s="120" t="s">
        <v>152</v>
      </c>
      <c r="F119" s="121">
        <v>0</v>
      </c>
      <c r="G119" s="121">
        <v>0</v>
      </c>
      <c r="H119" s="119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19">
        <v>124</v>
      </c>
      <c r="B120" s="120" t="s">
        <v>201</v>
      </c>
      <c r="C120" s="120" t="s">
        <v>202</v>
      </c>
      <c r="D120" s="120" t="s">
        <v>73</v>
      </c>
      <c r="E120" s="120" t="s">
        <v>38</v>
      </c>
      <c r="F120" s="121">
        <v>230380</v>
      </c>
      <c r="G120" s="121">
        <v>16300</v>
      </c>
      <c r="H120" s="119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19">
        <v>126</v>
      </c>
      <c r="B121" s="120" t="s">
        <v>201</v>
      </c>
      <c r="C121" s="120" t="s">
        <v>202</v>
      </c>
      <c r="D121" s="120" t="s">
        <v>73</v>
      </c>
      <c r="E121" s="120" t="s">
        <v>70</v>
      </c>
      <c r="F121" s="121">
        <v>0</v>
      </c>
      <c r="G121" s="121">
        <v>0</v>
      </c>
      <c r="H121" s="119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19">
        <v>126</v>
      </c>
      <c r="B122" s="120" t="s">
        <v>205</v>
      </c>
      <c r="C122" s="120" t="s">
        <v>202</v>
      </c>
      <c r="D122" s="120" t="s">
        <v>73</v>
      </c>
      <c r="E122" s="120" t="s">
        <v>70</v>
      </c>
      <c r="F122" s="121">
        <v>0</v>
      </c>
      <c r="G122" s="121">
        <v>0</v>
      </c>
      <c r="H122" s="119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19">
        <v>126</v>
      </c>
      <c r="B123" s="120" t="s">
        <v>201</v>
      </c>
      <c r="C123" s="120" t="s">
        <v>202</v>
      </c>
      <c r="D123" s="120" t="s">
        <v>73</v>
      </c>
      <c r="E123" s="120" t="s">
        <v>38</v>
      </c>
      <c r="F123" s="121">
        <v>1833088</v>
      </c>
      <c r="G123" s="121">
        <v>146397.28</v>
      </c>
      <c r="H123" s="119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19">
        <v>126</v>
      </c>
      <c r="B124" s="120" t="s">
        <v>205</v>
      </c>
      <c r="C124" s="120" t="s">
        <v>202</v>
      </c>
      <c r="D124" s="120" t="s">
        <v>73</v>
      </c>
      <c r="E124" s="120" t="s">
        <v>38</v>
      </c>
      <c r="F124" s="121">
        <v>73126</v>
      </c>
      <c r="G124" s="121">
        <v>7180</v>
      </c>
      <c r="H124" s="119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19">
        <v>126</v>
      </c>
      <c r="B125" s="120" t="s">
        <v>205</v>
      </c>
      <c r="C125" s="120" t="s">
        <v>202</v>
      </c>
      <c r="D125" s="120" t="s">
        <v>79</v>
      </c>
      <c r="E125" s="120" t="s">
        <v>38</v>
      </c>
      <c r="F125" s="121">
        <v>0</v>
      </c>
      <c r="G125" s="121">
        <v>0</v>
      </c>
      <c r="H125" s="119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19">
        <v>126</v>
      </c>
      <c r="B126" s="120" t="s">
        <v>201</v>
      </c>
      <c r="C126" s="120" t="s">
        <v>202</v>
      </c>
      <c r="D126" s="120" t="s">
        <v>68</v>
      </c>
      <c r="E126" s="120" t="s">
        <v>54</v>
      </c>
      <c r="F126" s="121">
        <v>0</v>
      </c>
      <c r="G126" s="121">
        <v>0</v>
      </c>
      <c r="H126" s="119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19">
        <v>126</v>
      </c>
      <c r="B127" s="120" t="s">
        <v>205</v>
      </c>
      <c r="C127" s="120" t="s">
        <v>202</v>
      </c>
      <c r="D127" s="120" t="s">
        <v>68</v>
      </c>
      <c r="E127" s="120" t="s">
        <v>54</v>
      </c>
      <c r="F127" s="121">
        <v>0</v>
      </c>
      <c r="G127" s="121">
        <v>0</v>
      </c>
      <c r="H127" s="119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19">
        <v>126</v>
      </c>
      <c r="B128" s="120" t="s">
        <v>201</v>
      </c>
      <c r="C128" s="120" t="s">
        <v>202</v>
      </c>
      <c r="D128" s="120" t="s">
        <v>68</v>
      </c>
      <c r="E128" s="120" t="s">
        <v>90</v>
      </c>
      <c r="F128" s="121">
        <v>0</v>
      </c>
      <c r="G128" s="121">
        <v>0</v>
      </c>
      <c r="H128" s="119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19">
        <v>126</v>
      </c>
      <c r="B129" s="120" t="s">
        <v>205</v>
      </c>
      <c r="C129" s="120" t="s">
        <v>202</v>
      </c>
      <c r="D129" s="120" t="s">
        <v>68</v>
      </c>
      <c r="E129" s="120" t="s">
        <v>90</v>
      </c>
      <c r="F129" s="121">
        <v>0</v>
      </c>
      <c r="G129" s="121">
        <v>0</v>
      </c>
      <c r="H129" s="119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19">
        <v>126</v>
      </c>
      <c r="B130" s="120" t="s">
        <v>201</v>
      </c>
      <c r="C130" s="120" t="s">
        <v>202</v>
      </c>
      <c r="D130" s="120" t="s">
        <v>68</v>
      </c>
      <c r="E130" s="120" t="s">
        <v>38</v>
      </c>
      <c r="F130" s="121">
        <v>15185441</v>
      </c>
      <c r="G130" s="121">
        <v>1268742</v>
      </c>
      <c r="H130" s="119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19">
        <v>126</v>
      </c>
      <c r="B131" s="120" t="s">
        <v>205</v>
      </c>
      <c r="C131" s="120" t="s">
        <v>202</v>
      </c>
      <c r="D131" s="120" t="s">
        <v>68</v>
      </c>
      <c r="E131" s="120" t="s">
        <v>38</v>
      </c>
      <c r="F131" s="121">
        <v>2455326</v>
      </c>
      <c r="G131" s="121">
        <v>225725</v>
      </c>
      <c r="H131" s="119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19">
        <v>126</v>
      </c>
      <c r="B132" s="120" t="s">
        <v>201</v>
      </c>
      <c r="C132" s="120" t="s">
        <v>202</v>
      </c>
      <c r="D132" s="120" t="s">
        <v>68</v>
      </c>
      <c r="E132" s="120" t="s">
        <v>152</v>
      </c>
      <c r="F132" s="121">
        <v>0</v>
      </c>
      <c r="G132" s="121">
        <v>0</v>
      </c>
      <c r="H132" s="119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19">
        <v>126</v>
      </c>
      <c r="B133" s="120" t="s">
        <v>205</v>
      </c>
      <c r="C133" s="120" t="s">
        <v>202</v>
      </c>
      <c r="D133" s="120" t="s">
        <v>68</v>
      </c>
      <c r="E133" s="120" t="s">
        <v>152</v>
      </c>
      <c r="F133" s="121">
        <v>0</v>
      </c>
      <c r="G133" s="121">
        <v>0</v>
      </c>
      <c r="H133" s="119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19">
        <v>126</v>
      </c>
      <c r="B134" s="120" t="s">
        <v>201</v>
      </c>
      <c r="C134" s="120" t="s">
        <v>202</v>
      </c>
      <c r="D134" s="120" t="s">
        <v>68</v>
      </c>
      <c r="E134" s="120" t="s">
        <v>162</v>
      </c>
      <c r="F134" s="121">
        <v>0</v>
      </c>
      <c r="G134" s="121">
        <v>0</v>
      </c>
      <c r="H134" s="119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19">
        <v>126</v>
      </c>
      <c r="B135" s="120" t="s">
        <v>205</v>
      </c>
      <c r="C135" s="120" t="s">
        <v>202</v>
      </c>
      <c r="D135" s="120" t="s">
        <v>68</v>
      </c>
      <c r="E135" s="120" t="s">
        <v>162</v>
      </c>
      <c r="F135" s="121">
        <v>0</v>
      </c>
      <c r="G135" s="121">
        <v>0</v>
      </c>
      <c r="H135" s="119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19">
        <v>127</v>
      </c>
      <c r="B136" s="120" t="s">
        <v>201</v>
      </c>
      <c r="C136" s="120" t="s">
        <v>202</v>
      </c>
      <c r="D136" s="120" t="s">
        <v>68</v>
      </c>
      <c r="E136" s="120" t="s">
        <v>54</v>
      </c>
      <c r="F136" s="121">
        <v>0</v>
      </c>
      <c r="G136" s="121">
        <v>0</v>
      </c>
      <c r="H136" s="119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19">
        <v>127</v>
      </c>
      <c r="B137" s="120" t="s">
        <v>201</v>
      </c>
      <c r="C137" s="120" t="s">
        <v>202</v>
      </c>
      <c r="D137" s="120" t="s">
        <v>68</v>
      </c>
      <c r="E137" s="120" t="s">
        <v>70</v>
      </c>
      <c r="F137" s="121">
        <v>65241</v>
      </c>
      <c r="G137" s="121">
        <v>6037.14</v>
      </c>
      <c r="H137" s="119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19">
        <v>127</v>
      </c>
      <c r="B138" s="120" t="s">
        <v>201</v>
      </c>
      <c r="C138" s="120" t="s">
        <v>202</v>
      </c>
      <c r="D138" s="120" t="s">
        <v>68</v>
      </c>
      <c r="E138" s="120" t="s">
        <v>162</v>
      </c>
      <c r="F138" s="121">
        <v>27796356</v>
      </c>
      <c r="G138" s="121">
        <v>2595885.9</v>
      </c>
      <c r="H138" s="119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19">
        <v>130</v>
      </c>
      <c r="B139" s="120" t="s">
        <v>201</v>
      </c>
      <c r="C139" s="120" t="s">
        <v>202</v>
      </c>
      <c r="D139" s="120" t="s">
        <v>68</v>
      </c>
      <c r="E139" s="120" t="s">
        <v>54</v>
      </c>
      <c r="F139" s="121">
        <v>0</v>
      </c>
      <c r="G139" s="121">
        <v>0</v>
      </c>
      <c r="H139" s="119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19">
        <v>130</v>
      </c>
      <c r="B140" s="120" t="s">
        <v>201</v>
      </c>
      <c r="C140" s="120" t="s">
        <v>202</v>
      </c>
      <c r="D140" s="120" t="s">
        <v>68</v>
      </c>
      <c r="E140" s="120" t="s">
        <v>70</v>
      </c>
      <c r="F140" s="121">
        <v>257893</v>
      </c>
      <c r="G140" s="121">
        <v>25323.785</v>
      </c>
      <c r="H140" s="119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19">
        <v>130</v>
      </c>
      <c r="B141" s="120" t="s">
        <v>201</v>
      </c>
      <c r="C141" s="120" t="s">
        <v>202</v>
      </c>
      <c r="D141" s="120" t="s">
        <v>68</v>
      </c>
      <c r="E141" s="120" t="s">
        <v>144</v>
      </c>
      <c r="F141" s="121">
        <v>0</v>
      </c>
      <c r="G141" s="121">
        <v>0</v>
      </c>
      <c r="H141" s="119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19">
        <v>130</v>
      </c>
      <c r="B142" s="120" t="s">
        <v>201</v>
      </c>
      <c r="C142" s="120" t="s">
        <v>202</v>
      </c>
      <c r="D142" s="120" t="s">
        <v>68</v>
      </c>
      <c r="E142" s="120" t="s">
        <v>150</v>
      </c>
      <c r="F142" s="121">
        <v>85155679</v>
      </c>
      <c r="G142" s="121">
        <v>8350087.2</v>
      </c>
      <c r="H142" s="119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19">
        <v>136</v>
      </c>
      <c r="B143" s="120" t="s">
        <v>201</v>
      </c>
      <c r="C143" s="120" t="s">
        <v>202</v>
      </c>
      <c r="D143" s="120" t="s">
        <v>68</v>
      </c>
      <c r="E143" s="120" t="s">
        <v>54</v>
      </c>
      <c r="F143" s="121">
        <v>70415714</v>
      </c>
      <c r="G143" s="121">
        <v>7036179.3</v>
      </c>
      <c r="H143" s="119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19">
        <v>136</v>
      </c>
      <c r="B144" s="120" t="s">
        <v>201</v>
      </c>
      <c r="C144" s="120" t="s">
        <v>202</v>
      </c>
      <c r="D144" s="120" t="s">
        <v>68</v>
      </c>
      <c r="E144" s="120" t="s">
        <v>70</v>
      </c>
      <c r="F144" s="121">
        <v>180112</v>
      </c>
      <c r="G144" s="121">
        <v>17962.664</v>
      </c>
      <c r="H144" s="119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19">
        <v>141</v>
      </c>
      <c r="B145" s="120" t="s">
        <v>201</v>
      </c>
      <c r="C145" s="120" t="s">
        <v>202</v>
      </c>
      <c r="D145" s="120" t="s">
        <v>73</v>
      </c>
      <c r="E145" s="120" t="s">
        <v>70</v>
      </c>
      <c r="F145" s="121">
        <v>1077</v>
      </c>
      <c r="G145" s="121">
        <v>62.06</v>
      </c>
      <c r="H145" s="119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19">
        <v>141</v>
      </c>
      <c r="B146" s="120" t="s">
        <v>201</v>
      </c>
      <c r="C146" s="120" t="s">
        <v>202</v>
      </c>
      <c r="D146" s="120" t="s">
        <v>73</v>
      </c>
      <c r="E146" s="120" t="s">
        <v>38</v>
      </c>
      <c r="F146" s="121">
        <v>179973</v>
      </c>
      <c r="G146" s="121">
        <v>8812.94</v>
      </c>
      <c r="H146" s="119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19">
        <v>141</v>
      </c>
      <c r="B147" s="120" t="s">
        <v>201</v>
      </c>
      <c r="C147" s="120" t="s">
        <v>202</v>
      </c>
      <c r="D147" s="120" t="s">
        <v>101</v>
      </c>
      <c r="E147" s="120" t="s">
        <v>92</v>
      </c>
      <c r="F147" s="121">
        <v>1211</v>
      </c>
      <c r="G147" s="121">
        <v>136</v>
      </c>
      <c r="H147" s="119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19">
        <v>141</v>
      </c>
      <c r="B148" s="120" t="s">
        <v>201</v>
      </c>
      <c r="C148" s="120" t="s">
        <v>202</v>
      </c>
      <c r="D148" s="120" t="s">
        <v>68</v>
      </c>
      <c r="E148" s="120" t="s">
        <v>70</v>
      </c>
      <c r="F148" s="121">
        <v>0</v>
      </c>
      <c r="G148" s="121">
        <v>0</v>
      </c>
      <c r="H148" s="119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19">
        <v>141</v>
      </c>
      <c r="B149" s="120" t="s">
        <v>201</v>
      </c>
      <c r="C149" s="120" t="s">
        <v>202</v>
      </c>
      <c r="D149" s="120" t="s">
        <v>68</v>
      </c>
      <c r="E149" s="120" t="s">
        <v>38</v>
      </c>
      <c r="F149" s="121">
        <v>2663382</v>
      </c>
      <c r="G149" s="121">
        <v>219011</v>
      </c>
      <c r="H149" s="119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19">
        <v>145</v>
      </c>
      <c r="B150" s="120" t="s">
        <v>201</v>
      </c>
      <c r="C150" s="120" t="s">
        <v>202</v>
      </c>
      <c r="D150" s="120" t="s">
        <v>116</v>
      </c>
      <c r="E150" s="120" t="s">
        <v>170</v>
      </c>
      <c r="F150" s="121">
        <v>32447</v>
      </c>
      <c r="G150" s="121">
        <v>3367</v>
      </c>
      <c r="H150" s="119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19">
        <v>145</v>
      </c>
      <c r="B151" s="120" t="s">
        <v>201</v>
      </c>
      <c r="C151" s="120" t="s">
        <v>202</v>
      </c>
      <c r="D151" s="120" t="s">
        <v>57</v>
      </c>
      <c r="E151" s="120" t="s">
        <v>170</v>
      </c>
      <c r="F151" s="121">
        <v>0</v>
      </c>
      <c r="G151" s="121">
        <v>37687</v>
      </c>
      <c r="H151" s="119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19">
        <v>147</v>
      </c>
      <c r="B152" s="120" t="s">
        <v>201</v>
      </c>
      <c r="C152" s="120" t="s">
        <v>202</v>
      </c>
      <c r="D152" s="120" t="s">
        <v>39</v>
      </c>
      <c r="E152" s="120" t="s">
        <v>38</v>
      </c>
      <c r="F152" s="121">
        <v>292151</v>
      </c>
      <c r="G152" s="121">
        <v>514923</v>
      </c>
      <c r="H152" s="119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19">
        <v>147</v>
      </c>
      <c r="B153" s="120" t="s">
        <v>201</v>
      </c>
      <c r="C153" s="120" t="s">
        <v>202</v>
      </c>
      <c r="D153" s="120" t="s">
        <v>61</v>
      </c>
      <c r="E153" s="120" t="s">
        <v>38</v>
      </c>
      <c r="F153" s="121">
        <v>10346702</v>
      </c>
      <c r="G153" s="121">
        <v>940228</v>
      </c>
      <c r="H153" s="119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19">
        <v>147</v>
      </c>
      <c r="B154" s="120" t="s">
        <v>201</v>
      </c>
      <c r="C154" s="120" t="s">
        <v>202</v>
      </c>
      <c r="D154" s="120" t="s">
        <v>73</v>
      </c>
      <c r="E154" s="120" t="s">
        <v>70</v>
      </c>
      <c r="F154" s="121">
        <v>0</v>
      </c>
      <c r="G154" s="121">
        <v>0</v>
      </c>
      <c r="H154" s="119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19">
        <v>147</v>
      </c>
      <c r="B155" s="120" t="s">
        <v>201</v>
      </c>
      <c r="C155" s="120" t="s">
        <v>202</v>
      </c>
      <c r="D155" s="120" t="s">
        <v>73</v>
      </c>
      <c r="E155" s="120" t="s">
        <v>38</v>
      </c>
      <c r="F155" s="121">
        <v>15758</v>
      </c>
      <c r="G155" s="121">
        <v>-507</v>
      </c>
      <c r="H155" s="119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19">
        <v>148</v>
      </c>
      <c r="B156" s="120" t="s">
        <v>201</v>
      </c>
      <c r="C156" s="120" t="s">
        <v>202</v>
      </c>
      <c r="D156" s="120" t="s">
        <v>116</v>
      </c>
      <c r="E156" s="120" t="s">
        <v>170</v>
      </c>
      <c r="F156" s="121">
        <v>12062</v>
      </c>
      <c r="G156" s="121">
        <v>1355</v>
      </c>
      <c r="H156" s="119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19">
        <v>148</v>
      </c>
      <c r="B157" s="120" t="s">
        <v>201</v>
      </c>
      <c r="C157" s="120" t="s">
        <v>202</v>
      </c>
      <c r="D157" s="120" t="s">
        <v>57</v>
      </c>
      <c r="E157" s="120" t="s">
        <v>170</v>
      </c>
      <c r="F157" s="121">
        <v>0</v>
      </c>
      <c r="G157" s="121">
        <v>24015</v>
      </c>
      <c r="H157" s="119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19">
        <v>149</v>
      </c>
      <c r="B158" s="120" t="s">
        <v>201</v>
      </c>
      <c r="C158" s="120" t="s">
        <v>202</v>
      </c>
      <c r="D158" s="120" t="s">
        <v>116</v>
      </c>
      <c r="E158" s="120" t="s">
        <v>170</v>
      </c>
      <c r="F158" s="121">
        <v>403900</v>
      </c>
      <c r="G158" s="121">
        <v>45372</v>
      </c>
      <c r="H158" s="119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19">
        <v>150</v>
      </c>
      <c r="B159" s="120" t="s">
        <v>201</v>
      </c>
      <c r="C159" s="120" t="s">
        <v>202</v>
      </c>
      <c r="D159" s="120" t="s">
        <v>116</v>
      </c>
      <c r="E159" s="120" t="s">
        <v>170</v>
      </c>
      <c r="F159" s="121">
        <v>0</v>
      </c>
      <c r="G159" s="121">
        <v>-164</v>
      </c>
      <c r="H159" s="119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19">
        <v>151</v>
      </c>
      <c r="B160" s="120" t="s">
        <v>201</v>
      </c>
      <c r="C160" s="120" t="s">
        <v>202</v>
      </c>
      <c r="D160" s="120" t="s">
        <v>73</v>
      </c>
      <c r="E160" s="120" t="s">
        <v>70</v>
      </c>
      <c r="F160" s="121">
        <v>25288</v>
      </c>
      <c r="G160" s="121">
        <v>1402.563</v>
      </c>
      <c r="H160" s="119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19">
        <v>151</v>
      </c>
      <c r="B161" s="120" t="s">
        <v>201</v>
      </c>
      <c r="C161" s="120" t="s">
        <v>202</v>
      </c>
      <c r="D161" s="120" t="s">
        <v>73</v>
      </c>
      <c r="E161" s="120" t="s">
        <v>38</v>
      </c>
      <c r="F161" s="121">
        <v>22651</v>
      </c>
      <c r="G161" s="121">
        <v>1256.437</v>
      </c>
      <c r="H161" s="119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19">
        <v>152</v>
      </c>
      <c r="B162" s="120" t="s">
        <v>201</v>
      </c>
      <c r="C162" s="120" t="s">
        <v>202</v>
      </c>
      <c r="D162" s="120" t="s">
        <v>116</v>
      </c>
      <c r="E162" s="120" t="s">
        <v>170</v>
      </c>
      <c r="F162" s="121">
        <v>9200832</v>
      </c>
      <c r="G162" s="121">
        <v>1033569</v>
      </c>
      <c r="H162" s="119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19">
        <v>153</v>
      </c>
      <c r="B163" s="120" t="s">
        <v>201</v>
      </c>
      <c r="C163" s="120" t="s">
        <v>202</v>
      </c>
      <c r="D163" s="120" t="s">
        <v>116</v>
      </c>
      <c r="E163" s="120" t="s">
        <v>170</v>
      </c>
      <c r="F163" s="121">
        <v>34649298</v>
      </c>
      <c r="G163" s="121">
        <v>3892305</v>
      </c>
      <c r="H163" s="119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19">
        <v>154</v>
      </c>
      <c r="B164" s="120" t="s">
        <v>201</v>
      </c>
      <c r="C164" s="120" t="s">
        <v>202</v>
      </c>
      <c r="D164" s="120" t="s">
        <v>116</v>
      </c>
      <c r="E164" s="120" t="s">
        <v>170</v>
      </c>
      <c r="F164" s="121">
        <v>19368215</v>
      </c>
      <c r="G164" s="121">
        <v>2175715</v>
      </c>
      <c r="H164" s="119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19">
        <v>159</v>
      </c>
      <c r="B165" s="120" t="s">
        <v>201</v>
      </c>
      <c r="C165" s="120" t="s">
        <v>202</v>
      </c>
      <c r="D165" s="120" t="s">
        <v>116</v>
      </c>
      <c r="E165" s="120" t="s">
        <v>170</v>
      </c>
      <c r="F165" s="121">
        <v>35128</v>
      </c>
      <c r="G165" s="121">
        <v>3946.14</v>
      </c>
      <c r="H165" s="119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19">
        <v>160</v>
      </c>
      <c r="B166" s="120" t="s">
        <v>201</v>
      </c>
      <c r="C166" s="120" t="s">
        <v>202</v>
      </c>
      <c r="D166" s="120" t="s">
        <v>73</v>
      </c>
      <c r="E166" s="120" t="s">
        <v>70</v>
      </c>
      <c r="F166" s="121">
        <v>0</v>
      </c>
      <c r="G166" s="121">
        <v>0</v>
      </c>
      <c r="H166" s="119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19">
        <v>160</v>
      </c>
      <c r="B167" s="120" t="s">
        <v>201</v>
      </c>
      <c r="C167" s="120" t="s">
        <v>202</v>
      </c>
      <c r="D167" s="120" t="s">
        <v>73</v>
      </c>
      <c r="E167" s="120" t="s">
        <v>38</v>
      </c>
      <c r="F167" s="121">
        <v>708616</v>
      </c>
      <c r="G167" s="121">
        <v>63006</v>
      </c>
      <c r="H167" s="119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19">
        <v>160</v>
      </c>
      <c r="B168" s="120" t="s">
        <v>201</v>
      </c>
      <c r="C168" s="120" t="s">
        <v>202</v>
      </c>
      <c r="D168" s="120" t="s">
        <v>68</v>
      </c>
      <c r="E168" s="120" t="s">
        <v>54</v>
      </c>
      <c r="F168" s="121">
        <v>414845</v>
      </c>
      <c r="G168" s="121">
        <v>36473.685</v>
      </c>
      <c r="H168" s="119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19">
        <v>160</v>
      </c>
      <c r="B169" s="120" t="s">
        <v>201</v>
      </c>
      <c r="C169" s="120" t="s">
        <v>202</v>
      </c>
      <c r="D169" s="120" t="s">
        <v>68</v>
      </c>
      <c r="E169" s="120" t="s">
        <v>38</v>
      </c>
      <c r="F169" s="121">
        <v>15571091</v>
      </c>
      <c r="G169" s="121">
        <v>1394450.1</v>
      </c>
      <c r="H169" s="119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19">
        <v>160</v>
      </c>
      <c r="B170" s="120" t="s">
        <v>201</v>
      </c>
      <c r="C170" s="120" t="s">
        <v>202</v>
      </c>
      <c r="D170" s="120" t="s">
        <v>68</v>
      </c>
      <c r="E170" s="120" t="s">
        <v>162</v>
      </c>
      <c r="F170" s="121">
        <v>5722341</v>
      </c>
      <c r="G170" s="121">
        <v>508888.17</v>
      </c>
      <c r="H170" s="119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19">
        <v>161</v>
      </c>
      <c r="B171" s="120" t="s">
        <v>201</v>
      </c>
      <c r="C171" s="120" t="s">
        <v>202</v>
      </c>
      <c r="D171" s="120" t="s">
        <v>116</v>
      </c>
      <c r="E171" s="120" t="s">
        <v>170</v>
      </c>
      <c r="F171" s="121">
        <v>70211</v>
      </c>
      <c r="G171" s="121">
        <v>7887</v>
      </c>
      <c r="H171" s="119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19">
        <v>162</v>
      </c>
      <c r="B172" s="120" t="s">
        <v>201</v>
      </c>
      <c r="C172" s="120" t="s">
        <v>202</v>
      </c>
      <c r="D172" s="120" t="s">
        <v>116</v>
      </c>
      <c r="E172" s="120" t="s">
        <v>170</v>
      </c>
      <c r="F172" s="121">
        <v>37147</v>
      </c>
      <c r="G172" s="121">
        <v>4173</v>
      </c>
      <c r="H172" s="119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19">
        <v>165</v>
      </c>
      <c r="B173" s="120" t="s">
        <v>201</v>
      </c>
      <c r="C173" s="120" t="s">
        <v>202</v>
      </c>
      <c r="D173" s="120" t="s">
        <v>39</v>
      </c>
      <c r="E173" s="120" t="s">
        <v>38</v>
      </c>
      <c r="F173" s="121">
        <v>0</v>
      </c>
      <c r="G173" s="121">
        <v>735234</v>
      </c>
      <c r="H173" s="119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19">
        <v>165</v>
      </c>
      <c r="B174" s="120" t="s">
        <v>201</v>
      </c>
      <c r="C174" s="120" t="s">
        <v>202</v>
      </c>
      <c r="D174" s="120" t="s">
        <v>61</v>
      </c>
      <c r="E174" s="120" t="s">
        <v>38</v>
      </c>
      <c r="F174" s="121">
        <v>15148634</v>
      </c>
      <c r="G174" s="121">
        <v>1410774</v>
      </c>
      <c r="H174" s="119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19">
        <v>165</v>
      </c>
      <c r="B175" s="120" t="s">
        <v>201</v>
      </c>
      <c r="C175" s="120" t="s">
        <v>202</v>
      </c>
      <c r="D175" s="120" t="s">
        <v>68</v>
      </c>
      <c r="E175" s="120" t="s">
        <v>38</v>
      </c>
      <c r="F175" s="121">
        <v>128057</v>
      </c>
      <c r="G175" s="121">
        <v>-1833.197</v>
      </c>
      <c r="H175" s="119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19">
        <v>165</v>
      </c>
      <c r="B176" s="120" t="s">
        <v>201</v>
      </c>
      <c r="C176" s="120" t="s">
        <v>202</v>
      </c>
      <c r="D176" s="120" t="s">
        <v>68</v>
      </c>
      <c r="E176" s="120" t="s">
        <v>162</v>
      </c>
      <c r="F176" s="121">
        <v>1456046</v>
      </c>
      <c r="G176" s="121">
        <v>61499.197</v>
      </c>
      <c r="H176" s="119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19">
        <v>166</v>
      </c>
      <c r="B177" s="120" t="s">
        <v>201</v>
      </c>
      <c r="C177" s="120" t="s">
        <v>202</v>
      </c>
      <c r="D177" s="120" t="s">
        <v>116</v>
      </c>
      <c r="E177" s="120" t="s">
        <v>170</v>
      </c>
      <c r="F177" s="121">
        <v>677503</v>
      </c>
      <c r="G177" s="121">
        <v>76107</v>
      </c>
      <c r="H177" s="119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19">
        <v>170</v>
      </c>
      <c r="B178" s="120" t="s">
        <v>201</v>
      </c>
      <c r="C178" s="120" t="s">
        <v>202</v>
      </c>
      <c r="D178" s="120" t="s">
        <v>68</v>
      </c>
      <c r="E178" s="120" t="s">
        <v>38</v>
      </c>
      <c r="F178" s="121">
        <v>1699154</v>
      </c>
      <c r="G178" s="121">
        <v>127495</v>
      </c>
      <c r="H178" s="119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19">
        <v>172</v>
      </c>
      <c r="B179" s="120" t="s">
        <v>201</v>
      </c>
      <c r="C179" s="120" t="s">
        <v>202</v>
      </c>
      <c r="D179" s="120" t="s">
        <v>79</v>
      </c>
      <c r="E179" s="120" t="s">
        <v>70</v>
      </c>
      <c r="F179" s="121">
        <v>0</v>
      </c>
      <c r="G179" s="121">
        <v>0</v>
      </c>
      <c r="H179" s="119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19">
        <v>174</v>
      </c>
      <c r="B180" s="120" t="s">
        <v>201</v>
      </c>
      <c r="C180" s="120" t="s">
        <v>202</v>
      </c>
      <c r="D180" s="120" t="s">
        <v>116</v>
      </c>
      <c r="E180" s="120" t="s">
        <v>170</v>
      </c>
      <c r="F180" s="121">
        <v>468425</v>
      </c>
      <c r="G180" s="121">
        <v>52620</v>
      </c>
      <c r="H180" s="119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19">
        <v>180</v>
      </c>
      <c r="B181" s="120" t="s">
        <v>201</v>
      </c>
      <c r="C181" s="120" t="s">
        <v>202</v>
      </c>
      <c r="D181" s="120" t="s">
        <v>116</v>
      </c>
      <c r="E181" s="120" t="s">
        <v>170</v>
      </c>
      <c r="F181" s="121">
        <v>40370</v>
      </c>
      <c r="G181" s="121">
        <v>4535</v>
      </c>
      <c r="H181" s="119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19">
        <v>182</v>
      </c>
      <c r="B182" s="120" t="s">
        <v>201</v>
      </c>
      <c r="C182" s="120" t="s">
        <v>202</v>
      </c>
      <c r="D182" s="120" t="s">
        <v>116</v>
      </c>
      <c r="E182" s="120" t="s">
        <v>170</v>
      </c>
      <c r="F182" s="121">
        <v>2330064</v>
      </c>
      <c r="G182" s="121">
        <v>261746</v>
      </c>
      <c r="H182" s="119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19">
        <v>187</v>
      </c>
      <c r="B183" s="120" t="s">
        <v>201</v>
      </c>
      <c r="C183" s="120" t="s">
        <v>202</v>
      </c>
      <c r="D183" s="120" t="s">
        <v>116</v>
      </c>
      <c r="E183" s="120" t="s">
        <v>170</v>
      </c>
      <c r="F183" s="121">
        <v>640670</v>
      </c>
      <c r="G183" s="121">
        <v>71969</v>
      </c>
      <c r="H183" s="119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19">
        <v>187</v>
      </c>
      <c r="B184" s="120" t="s">
        <v>201</v>
      </c>
      <c r="C184" s="120" t="s">
        <v>202</v>
      </c>
      <c r="D184" s="120" t="s">
        <v>57</v>
      </c>
      <c r="E184" s="120" t="s">
        <v>170</v>
      </c>
      <c r="F184" s="121">
        <v>0</v>
      </c>
      <c r="G184" s="121">
        <v>50722</v>
      </c>
      <c r="H184" s="119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19">
        <v>188</v>
      </c>
      <c r="B185" s="120" t="s">
        <v>201</v>
      </c>
      <c r="C185" s="120" t="s">
        <v>202</v>
      </c>
      <c r="D185" s="120" t="s">
        <v>116</v>
      </c>
      <c r="E185" s="120" t="s">
        <v>170</v>
      </c>
      <c r="F185" s="121">
        <v>2640519</v>
      </c>
      <c r="G185" s="121">
        <v>296621</v>
      </c>
      <c r="H185" s="119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19">
        <v>193</v>
      </c>
      <c r="B186" s="120" t="s">
        <v>201</v>
      </c>
      <c r="C186" s="120" t="s">
        <v>202</v>
      </c>
      <c r="D186" s="120" t="s">
        <v>79</v>
      </c>
      <c r="E186" s="120" t="s">
        <v>70</v>
      </c>
      <c r="F186" s="121">
        <v>0</v>
      </c>
      <c r="G186" s="121">
        <v>0</v>
      </c>
      <c r="H186" s="119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19">
        <v>193</v>
      </c>
      <c r="B187" s="120" t="s">
        <v>201</v>
      </c>
      <c r="C187" s="120" t="s">
        <v>202</v>
      </c>
      <c r="D187" s="120" t="s">
        <v>79</v>
      </c>
      <c r="E187" s="120" t="s">
        <v>38</v>
      </c>
      <c r="F187" s="121">
        <v>0</v>
      </c>
      <c r="G187" s="121">
        <v>0</v>
      </c>
      <c r="H187" s="119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19">
        <v>195</v>
      </c>
      <c r="B188" s="120" t="s">
        <v>201</v>
      </c>
      <c r="C188" s="120" t="s">
        <v>202</v>
      </c>
      <c r="D188" s="120" t="s">
        <v>116</v>
      </c>
      <c r="E188" s="120" t="s">
        <v>170</v>
      </c>
      <c r="F188" s="121">
        <v>633583</v>
      </c>
      <c r="G188" s="121">
        <v>71173</v>
      </c>
      <c r="H188" s="119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19">
        <v>196</v>
      </c>
      <c r="B189" s="120" t="s">
        <v>201</v>
      </c>
      <c r="C189" s="120" t="s">
        <v>202</v>
      </c>
      <c r="D189" s="120" t="s">
        <v>116</v>
      </c>
      <c r="E189" s="120" t="s">
        <v>170</v>
      </c>
      <c r="F189" s="121">
        <v>2561944</v>
      </c>
      <c r="G189" s="121">
        <v>287794</v>
      </c>
      <c r="H189" s="119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19">
        <v>197</v>
      </c>
      <c r="B190" s="120" t="s">
        <v>201</v>
      </c>
      <c r="C190" s="120" t="s">
        <v>202</v>
      </c>
      <c r="D190" s="120" t="s">
        <v>116</v>
      </c>
      <c r="E190" s="120" t="s">
        <v>170</v>
      </c>
      <c r="F190" s="121">
        <v>2062308</v>
      </c>
      <c r="G190" s="121">
        <v>231668</v>
      </c>
      <c r="H190" s="119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19">
        <v>198</v>
      </c>
      <c r="B191" s="120" t="s">
        <v>201</v>
      </c>
      <c r="C191" s="120" t="s">
        <v>202</v>
      </c>
      <c r="D191" s="120" t="s">
        <v>116</v>
      </c>
      <c r="E191" s="120" t="s">
        <v>170</v>
      </c>
      <c r="F191" s="121">
        <v>12716337</v>
      </c>
      <c r="G191" s="121">
        <v>1428481</v>
      </c>
      <c r="H191" s="119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19">
        <v>199</v>
      </c>
      <c r="B192" s="120" t="s">
        <v>201</v>
      </c>
      <c r="C192" s="120" t="s">
        <v>202</v>
      </c>
      <c r="D192" s="120" t="s">
        <v>116</v>
      </c>
      <c r="E192" s="120" t="s">
        <v>170</v>
      </c>
      <c r="F192" s="121">
        <v>5291554</v>
      </c>
      <c r="G192" s="121">
        <v>594423</v>
      </c>
      <c r="H192" s="119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19">
        <v>201</v>
      </c>
      <c r="B193" s="120" t="s">
        <v>201</v>
      </c>
      <c r="C193" s="120" t="s">
        <v>202</v>
      </c>
      <c r="D193" s="120" t="s">
        <v>39</v>
      </c>
      <c r="E193" s="120" t="s">
        <v>70</v>
      </c>
      <c r="F193" s="121">
        <v>0</v>
      </c>
      <c r="G193" s="121">
        <v>0</v>
      </c>
      <c r="H193" s="119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19">
        <v>201</v>
      </c>
      <c r="B194" s="120" t="s">
        <v>201</v>
      </c>
      <c r="C194" s="120" t="s">
        <v>202</v>
      </c>
      <c r="D194" s="120" t="s">
        <v>39</v>
      </c>
      <c r="E194" s="120" t="s">
        <v>38</v>
      </c>
      <c r="F194" s="121">
        <v>0</v>
      </c>
      <c r="G194" s="121">
        <v>60490</v>
      </c>
      <c r="H194" s="119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19">
        <v>201</v>
      </c>
      <c r="B195" s="120" t="s">
        <v>201</v>
      </c>
      <c r="C195" s="120" t="s">
        <v>202</v>
      </c>
      <c r="D195" s="120" t="s">
        <v>61</v>
      </c>
      <c r="E195" s="120" t="s">
        <v>70</v>
      </c>
      <c r="F195" s="121">
        <v>0</v>
      </c>
      <c r="G195" s="121">
        <v>0</v>
      </c>
      <c r="H195" s="119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19">
        <v>201</v>
      </c>
      <c r="B196" s="120" t="s">
        <v>201</v>
      </c>
      <c r="C196" s="120" t="s">
        <v>202</v>
      </c>
      <c r="D196" s="120" t="s">
        <v>61</v>
      </c>
      <c r="E196" s="120" t="s">
        <v>38</v>
      </c>
      <c r="F196" s="121">
        <v>2376873</v>
      </c>
      <c r="G196" s="121">
        <v>194428</v>
      </c>
      <c r="H196" s="119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19">
        <v>202</v>
      </c>
      <c r="B197" s="120" t="s">
        <v>201</v>
      </c>
      <c r="C197" s="120" t="s">
        <v>202</v>
      </c>
      <c r="D197" s="120" t="s">
        <v>68</v>
      </c>
      <c r="E197" s="120" t="s">
        <v>38</v>
      </c>
      <c r="F197" s="121">
        <v>197115</v>
      </c>
      <c r="G197" s="121">
        <v>15894</v>
      </c>
      <c r="H197" s="119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19">
        <v>202</v>
      </c>
      <c r="B198" s="120" t="s">
        <v>201</v>
      </c>
      <c r="C198" s="120" t="s">
        <v>202</v>
      </c>
      <c r="D198" s="120" t="s">
        <v>68</v>
      </c>
      <c r="E198" s="120" t="s">
        <v>152</v>
      </c>
      <c r="F198" s="121">
        <v>0</v>
      </c>
      <c r="G198" s="121">
        <v>0</v>
      </c>
      <c r="H198" s="119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19">
        <v>203</v>
      </c>
      <c r="B199" s="120" t="s">
        <v>201</v>
      </c>
      <c r="C199" s="120" t="s">
        <v>202</v>
      </c>
      <c r="D199" s="120" t="s">
        <v>68</v>
      </c>
      <c r="E199" s="120" t="s">
        <v>38</v>
      </c>
      <c r="F199" s="121">
        <v>435284</v>
      </c>
      <c r="G199" s="121">
        <v>34073</v>
      </c>
      <c r="H199" s="119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19">
        <v>203</v>
      </c>
      <c r="B200" s="120" t="s">
        <v>201</v>
      </c>
      <c r="C200" s="120" t="s">
        <v>202</v>
      </c>
      <c r="D200" s="120" t="s">
        <v>68</v>
      </c>
      <c r="E200" s="120" t="s">
        <v>152</v>
      </c>
      <c r="F200" s="121">
        <v>0</v>
      </c>
      <c r="G200" s="121">
        <v>0</v>
      </c>
      <c r="H200" s="119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19">
        <v>204</v>
      </c>
      <c r="B201" s="120" t="s">
        <v>201</v>
      </c>
      <c r="C201" s="120" t="s">
        <v>206</v>
      </c>
      <c r="D201" s="120" t="s">
        <v>68</v>
      </c>
      <c r="E201" s="120" t="s">
        <v>125</v>
      </c>
      <c r="F201" s="121">
        <v>0</v>
      </c>
      <c r="G201" s="121">
        <v>8363289</v>
      </c>
      <c r="H201" s="119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19">
        <v>210</v>
      </c>
      <c r="B202" s="120" t="s">
        <v>201</v>
      </c>
      <c r="C202" s="120" t="s">
        <v>202</v>
      </c>
      <c r="D202" s="120" t="s">
        <v>68</v>
      </c>
      <c r="E202" s="120" t="s">
        <v>125</v>
      </c>
      <c r="F202" s="121">
        <v>0</v>
      </c>
      <c r="G202" s="121">
        <v>9247734</v>
      </c>
      <c r="H202" s="119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19">
        <v>214</v>
      </c>
      <c r="B203" s="120" t="s">
        <v>201</v>
      </c>
      <c r="C203" s="120" t="s">
        <v>202</v>
      </c>
      <c r="D203" s="120" t="s">
        <v>116</v>
      </c>
      <c r="E203" s="120" t="s">
        <v>170</v>
      </c>
      <c r="F203" s="121">
        <v>30276</v>
      </c>
      <c r="G203" s="121">
        <v>3401</v>
      </c>
      <c r="H203" s="119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19">
        <v>215</v>
      </c>
      <c r="B204" s="120" t="s">
        <v>201</v>
      </c>
      <c r="C204" s="120" t="s">
        <v>206</v>
      </c>
      <c r="D204" s="120" t="s">
        <v>116</v>
      </c>
      <c r="E204" s="120" t="s">
        <v>170</v>
      </c>
      <c r="F204" s="121">
        <v>56854</v>
      </c>
      <c r="G204" s="121">
        <v>6387</v>
      </c>
      <c r="H204" s="119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19">
        <v>217</v>
      </c>
      <c r="B205" s="120" t="s">
        <v>201</v>
      </c>
      <c r="C205" s="120" t="s">
        <v>202</v>
      </c>
      <c r="D205" s="120" t="s">
        <v>116</v>
      </c>
      <c r="E205" s="120" t="s">
        <v>170</v>
      </c>
      <c r="F205" s="121">
        <v>1453082</v>
      </c>
      <c r="G205" s="121">
        <v>163231</v>
      </c>
      <c r="H205" s="119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19">
        <v>218</v>
      </c>
      <c r="B206" s="120" t="s">
        <v>201</v>
      </c>
      <c r="C206" s="120" t="s">
        <v>202</v>
      </c>
      <c r="D206" s="120" t="s">
        <v>116</v>
      </c>
      <c r="E206" s="120" t="s">
        <v>170</v>
      </c>
      <c r="F206" s="121">
        <v>5174232</v>
      </c>
      <c r="G206" s="121">
        <v>581244</v>
      </c>
      <c r="H206" s="119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19">
        <v>219</v>
      </c>
      <c r="B207" s="120" t="s">
        <v>201</v>
      </c>
      <c r="C207" s="120" t="s">
        <v>202</v>
      </c>
      <c r="D207" s="120" t="s">
        <v>116</v>
      </c>
      <c r="E207" s="120" t="s">
        <v>170</v>
      </c>
      <c r="F207" s="121">
        <v>3825091</v>
      </c>
      <c r="G207" s="121">
        <v>429689</v>
      </c>
      <c r="H207" s="119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19">
        <v>220</v>
      </c>
      <c r="B208" s="120" t="s">
        <v>201</v>
      </c>
      <c r="C208" s="120" t="s">
        <v>202</v>
      </c>
      <c r="D208" s="120" t="s">
        <v>116</v>
      </c>
      <c r="E208" s="120" t="s">
        <v>170</v>
      </c>
      <c r="F208" s="121">
        <v>1427009</v>
      </c>
      <c r="G208" s="121">
        <v>160302</v>
      </c>
      <c r="H208" s="119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19">
        <v>221</v>
      </c>
      <c r="B209" s="120" t="s">
        <v>201</v>
      </c>
      <c r="C209" s="120" t="s">
        <v>202</v>
      </c>
      <c r="D209" s="120" t="s">
        <v>116</v>
      </c>
      <c r="E209" s="120" t="s">
        <v>170</v>
      </c>
      <c r="F209" s="121">
        <v>1155194</v>
      </c>
      <c r="G209" s="121">
        <v>129768</v>
      </c>
      <c r="H209" s="119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19">
        <v>222</v>
      </c>
      <c r="B210" s="120" t="s">
        <v>201</v>
      </c>
      <c r="C210" s="120" t="s">
        <v>202</v>
      </c>
      <c r="D210" s="120" t="s">
        <v>116</v>
      </c>
      <c r="E210" s="120" t="s">
        <v>170</v>
      </c>
      <c r="F210" s="121">
        <v>1184116</v>
      </c>
      <c r="G210" s="121">
        <v>133017</v>
      </c>
      <c r="H210" s="119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19">
        <v>223</v>
      </c>
      <c r="B211" s="120" t="s">
        <v>201</v>
      </c>
      <c r="C211" s="120" t="s">
        <v>202</v>
      </c>
      <c r="D211" s="120" t="s">
        <v>116</v>
      </c>
      <c r="E211" s="120" t="s">
        <v>170</v>
      </c>
      <c r="F211" s="121">
        <v>6040987</v>
      </c>
      <c r="G211" s="121">
        <v>678610</v>
      </c>
      <c r="H211" s="119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19">
        <v>225</v>
      </c>
      <c r="B212" s="120" t="s">
        <v>201</v>
      </c>
      <c r="C212" s="120" t="s">
        <v>202</v>
      </c>
      <c r="D212" s="120" t="s">
        <v>116</v>
      </c>
      <c r="E212" s="120" t="s">
        <v>170</v>
      </c>
      <c r="F212" s="121">
        <v>312647</v>
      </c>
      <c r="G212" s="121">
        <v>35121</v>
      </c>
      <c r="H212" s="119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19">
        <v>227</v>
      </c>
      <c r="B213" s="120" t="s">
        <v>201</v>
      </c>
      <c r="C213" s="120" t="s">
        <v>202</v>
      </c>
      <c r="D213" s="120" t="s">
        <v>116</v>
      </c>
      <c r="E213" s="120" t="s">
        <v>170</v>
      </c>
      <c r="F213" s="121">
        <v>366611</v>
      </c>
      <c r="G213" s="121">
        <v>41183</v>
      </c>
      <c r="H213" s="119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19">
        <v>229</v>
      </c>
      <c r="B214" s="120" t="s">
        <v>201</v>
      </c>
      <c r="C214" s="120" t="s">
        <v>202</v>
      </c>
      <c r="D214" s="120" t="s">
        <v>116</v>
      </c>
      <c r="E214" s="120" t="s">
        <v>170</v>
      </c>
      <c r="F214" s="121">
        <v>39872</v>
      </c>
      <c r="G214" s="121">
        <v>4479</v>
      </c>
      <c r="H214" s="119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19">
        <v>231</v>
      </c>
      <c r="B215" s="120" t="s">
        <v>201</v>
      </c>
      <c r="C215" s="120" t="s">
        <v>202</v>
      </c>
      <c r="D215" s="120" t="s">
        <v>116</v>
      </c>
      <c r="E215" s="120" t="s">
        <v>170</v>
      </c>
      <c r="F215" s="121">
        <v>3304173</v>
      </c>
      <c r="G215" s="121">
        <v>371172</v>
      </c>
      <c r="H215" s="119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19">
        <v>232</v>
      </c>
      <c r="B216" s="120" t="s">
        <v>201</v>
      </c>
      <c r="C216" s="120" t="s">
        <v>202</v>
      </c>
      <c r="D216" s="120" t="s">
        <v>116</v>
      </c>
      <c r="E216" s="120" t="s">
        <v>170</v>
      </c>
      <c r="F216" s="121">
        <v>485817</v>
      </c>
      <c r="G216" s="121">
        <v>54574</v>
      </c>
      <c r="H216" s="119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19">
        <v>233</v>
      </c>
      <c r="B217" s="120" t="s">
        <v>201</v>
      </c>
      <c r="C217" s="120" t="s">
        <v>202</v>
      </c>
      <c r="D217" s="120" t="s">
        <v>116</v>
      </c>
      <c r="E217" s="120" t="s">
        <v>170</v>
      </c>
      <c r="F217" s="121">
        <v>144203</v>
      </c>
      <c r="G217" s="121">
        <v>16199</v>
      </c>
      <c r="H217" s="119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19">
        <v>235</v>
      </c>
      <c r="B218" s="120" t="s">
        <v>201</v>
      </c>
      <c r="C218" s="120" t="s">
        <v>202</v>
      </c>
      <c r="D218" s="120" t="s">
        <v>116</v>
      </c>
      <c r="E218" s="120" t="s">
        <v>170</v>
      </c>
      <c r="F218" s="121">
        <v>652872</v>
      </c>
      <c r="G218" s="121">
        <v>73340</v>
      </c>
      <c r="H218" s="119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19">
        <v>236</v>
      </c>
      <c r="B219" s="120" t="s">
        <v>201</v>
      </c>
      <c r="C219" s="120" t="s">
        <v>202</v>
      </c>
      <c r="D219" s="120" t="s">
        <v>116</v>
      </c>
      <c r="E219" s="120" t="s">
        <v>170</v>
      </c>
      <c r="F219" s="121">
        <v>2479118</v>
      </c>
      <c r="G219" s="121">
        <v>278490</v>
      </c>
      <c r="H219" s="119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19">
        <v>237</v>
      </c>
      <c r="B220" s="120" t="s">
        <v>201</v>
      </c>
      <c r="C220" s="120" t="s">
        <v>202</v>
      </c>
      <c r="D220" s="120" t="s">
        <v>116</v>
      </c>
      <c r="E220" s="120" t="s">
        <v>170</v>
      </c>
      <c r="F220" s="121">
        <v>596470</v>
      </c>
      <c r="G220" s="121">
        <v>67004</v>
      </c>
      <c r="H220" s="119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19">
        <v>238</v>
      </c>
      <c r="B221" s="120" t="s">
        <v>201</v>
      </c>
      <c r="C221" s="120" t="s">
        <v>202</v>
      </c>
      <c r="D221" s="120" t="s">
        <v>116</v>
      </c>
      <c r="E221" s="120" t="s">
        <v>170</v>
      </c>
      <c r="F221" s="121">
        <v>762439</v>
      </c>
      <c r="G221" s="121">
        <v>85648</v>
      </c>
      <c r="H221" s="119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19">
        <v>239</v>
      </c>
      <c r="B222" s="120" t="s">
        <v>201</v>
      </c>
      <c r="C222" s="120" t="s">
        <v>202</v>
      </c>
      <c r="D222" s="120" t="s">
        <v>116</v>
      </c>
      <c r="E222" s="120" t="s">
        <v>170</v>
      </c>
      <c r="F222" s="121">
        <v>2818212</v>
      </c>
      <c r="G222" s="121">
        <v>316582</v>
      </c>
      <c r="H222" s="119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19">
        <v>240</v>
      </c>
      <c r="B223" s="120" t="s">
        <v>201</v>
      </c>
      <c r="C223" s="120" t="s">
        <v>202</v>
      </c>
      <c r="D223" s="120" t="s">
        <v>116</v>
      </c>
      <c r="E223" s="120" t="s">
        <v>170</v>
      </c>
      <c r="F223" s="121">
        <v>5787510</v>
      </c>
      <c r="G223" s="121">
        <v>650136</v>
      </c>
      <c r="H223" s="119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19">
        <v>241</v>
      </c>
      <c r="B224" s="120" t="s">
        <v>201</v>
      </c>
      <c r="C224" s="120" t="s">
        <v>202</v>
      </c>
      <c r="D224" s="120" t="s">
        <v>116</v>
      </c>
      <c r="E224" s="120" t="s">
        <v>170</v>
      </c>
      <c r="F224" s="121">
        <v>367038</v>
      </c>
      <c r="G224" s="121">
        <v>41231</v>
      </c>
      <c r="H224" s="119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19">
        <v>242</v>
      </c>
      <c r="B225" s="120" t="s">
        <v>201</v>
      </c>
      <c r="C225" s="120" t="s">
        <v>202</v>
      </c>
      <c r="D225" s="120" t="s">
        <v>116</v>
      </c>
      <c r="E225" s="120" t="s">
        <v>170</v>
      </c>
      <c r="F225" s="121">
        <v>0</v>
      </c>
      <c r="G225" s="121">
        <v>0</v>
      </c>
      <c r="H225" s="119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19">
        <v>243</v>
      </c>
      <c r="B226" s="120" t="s">
        <v>201</v>
      </c>
      <c r="C226" s="120" t="s">
        <v>202</v>
      </c>
      <c r="D226" s="120" t="s">
        <v>116</v>
      </c>
      <c r="E226" s="120" t="s">
        <v>170</v>
      </c>
      <c r="F226" s="121">
        <v>306442</v>
      </c>
      <c r="G226" s="121">
        <v>34424</v>
      </c>
      <c r="H226" s="119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19">
        <v>244</v>
      </c>
      <c r="B227" s="120" t="s">
        <v>201</v>
      </c>
      <c r="C227" s="120" t="s">
        <v>202</v>
      </c>
      <c r="D227" s="120" t="s">
        <v>116</v>
      </c>
      <c r="E227" s="120" t="s">
        <v>170</v>
      </c>
      <c r="F227" s="121">
        <v>383578</v>
      </c>
      <c r="G227" s="121">
        <v>43089</v>
      </c>
      <c r="H227" s="119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19">
        <v>246</v>
      </c>
      <c r="B228" s="120" t="s">
        <v>201</v>
      </c>
      <c r="C228" s="120" t="s">
        <v>202</v>
      </c>
      <c r="D228" s="120" t="s">
        <v>79</v>
      </c>
      <c r="E228" s="120" t="s">
        <v>70</v>
      </c>
      <c r="F228" s="121">
        <v>27525</v>
      </c>
      <c r="G228" s="121">
        <v>3133.188</v>
      </c>
      <c r="H228" s="119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19">
        <v>246</v>
      </c>
      <c r="B229" s="120" t="s">
        <v>201</v>
      </c>
      <c r="C229" s="120" t="s">
        <v>202</v>
      </c>
      <c r="D229" s="120" t="s">
        <v>79</v>
      </c>
      <c r="E229" s="120" t="s">
        <v>38</v>
      </c>
      <c r="F229" s="121">
        <v>3531806</v>
      </c>
      <c r="G229" s="121">
        <v>402052.81</v>
      </c>
      <c r="H229" s="119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19">
        <v>246</v>
      </c>
      <c r="B230" s="120" t="s">
        <v>201</v>
      </c>
      <c r="C230" s="120" t="s">
        <v>202</v>
      </c>
      <c r="D230" s="120" t="s">
        <v>79</v>
      </c>
      <c r="E230" s="120" t="s">
        <v>130</v>
      </c>
      <c r="F230" s="121">
        <v>0</v>
      </c>
      <c r="G230" s="121">
        <v>0</v>
      </c>
      <c r="H230" s="119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19">
        <v>248</v>
      </c>
      <c r="B231" s="120" t="s">
        <v>201</v>
      </c>
      <c r="C231" s="120" t="s">
        <v>202</v>
      </c>
      <c r="D231" s="120" t="s">
        <v>116</v>
      </c>
      <c r="E231" s="120" t="s">
        <v>170</v>
      </c>
      <c r="F231" s="121">
        <v>0</v>
      </c>
      <c r="G231" s="121">
        <v>0</v>
      </c>
      <c r="H231" s="119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19">
        <v>249</v>
      </c>
      <c r="B232" s="120" t="s">
        <v>201</v>
      </c>
      <c r="C232" s="120" t="s">
        <v>202</v>
      </c>
      <c r="D232" s="120" t="s">
        <v>116</v>
      </c>
      <c r="E232" s="120" t="s">
        <v>170</v>
      </c>
      <c r="F232" s="121">
        <v>6049684</v>
      </c>
      <c r="G232" s="121">
        <v>679587</v>
      </c>
      <c r="H232" s="119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19">
        <v>253</v>
      </c>
      <c r="B233" s="120" t="s">
        <v>201</v>
      </c>
      <c r="C233" s="120" t="s">
        <v>202</v>
      </c>
      <c r="D233" s="120" t="s">
        <v>116</v>
      </c>
      <c r="E233" s="120" t="s">
        <v>170</v>
      </c>
      <c r="F233" s="121">
        <v>20056</v>
      </c>
      <c r="G233" s="121">
        <v>2253</v>
      </c>
      <c r="H233" s="119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19">
        <v>254</v>
      </c>
      <c r="B234" s="120" t="s">
        <v>201</v>
      </c>
      <c r="C234" s="120" t="s">
        <v>202</v>
      </c>
      <c r="D234" s="120" t="s">
        <v>116</v>
      </c>
      <c r="E234" s="120" t="s">
        <v>170</v>
      </c>
      <c r="F234" s="121">
        <v>1088625</v>
      </c>
      <c r="G234" s="121">
        <v>122290</v>
      </c>
      <c r="H234" s="119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19">
        <v>255</v>
      </c>
      <c r="B235" s="120" t="s">
        <v>201</v>
      </c>
      <c r="C235" s="120" t="s">
        <v>202</v>
      </c>
      <c r="D235" s="120" t="s">
        <v>116</v>
      </c>
      <c r="E235" s="120" t="s">
        <v>170</v>
      </c>
      <c r="F235" s="121">
        <v>0</v>
      </c>
      <c r="G235" s="121">
        <v>0</v>
      </c>
      <c r="H235" s="119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19">
        <v>258</v>
      </c>
      <c r="B236" s="120" t="s">
        <v>201</v>
      </c>
      <c r="C236" s="120" t="s">
        <v>206</v>
      </c>
      <c r="D236" s="120" t="s">
        <v>116</v>
      </c>
      <c r="E236" s="120" t="s">
        <v>170</v>
      </c>
      <c r="F236" s="121">
        <v>111490</v>
      </c>
      <c r="G236" s="121">
        <v>12524</v>
      </c>
      <c r="H236" s="119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19">
        <v>260</v>
      </c>
      <c r="B237" s="120" t="s">
        <v>201</v>
      </c>
      <c r="C237" s="120" t="s">
        <v>206</v>
      </c>
      <c r="D237" s="120" t="s">
        <v>39</v>
      </c>
      <c r="E237" s="120" t="s">
        <v>38</v>
      </c>
      <c r="F237" s="121">
        <v>0</v>
      </c>
      <c r="G237" s="121">
        <v>1808126</v>
      </c>
      <c r="H237" s="119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19">
        <v>260</v>
      </c>
      <c r="B238" s="120" t="s">
        <v>201</v>
      </c>
      <c r="C238" s="120" t="s">
        <v>206</v>
      </c>
      <c r="D238" s="120" t="s">
        <v>61</v>
      </c>
      <c r="E238" s="120" t="s">
        <v>38</v>
      </c>
      <c r="F238" s="121">
        <v>36882109</v>
      </c>
      <c r="G238" s="121">
        <v>3412707</v>
      </c>
      <c r="H238" s="119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19">
        <v>260</v>
      </c>
      <c r="B239" s="120" t="s">
        <v>201</v>
      </c>
      <c r="C239" s="120" t="s">
        <v>206</v>
      </c>
      <c r="D239" s="120" t="s">
        <v>68</v>
      </c>
      <c r="E239" s="120" t="s">
        <v>38</v>
      </c>
      <c r="F239" s="121">
        <v>0</v>
      </c>
      <c r="G239" s="121">
        <v>0</v>
      </c>
      <c r="H239" s="119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19">
        <v>261</v>
      </c>
      <c r="B240" s="120" t="s">
        <v>201</v>
      </c>
      <c r="C240" s="120" t="s">
        <v>206</v>
      </c>
      <c r="D240" s="120" t="s">
        <v>116</v>
      </c>
      <c r="E240" s="120" t="s">
        <v>170</v>
      </c>
      <c r="F240" s="121">
        <v>133202</v>
      </c>
      <c r="G240" s="121">
        <v>14963</v>
      </c>
      <c r="H240" s="119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19">
        <v>262</v>
      </c>
      <c r="B241" s="120" t="s">
        <v>201</v>
      </c>
      <c r="C241" s="120" t="s">
        <v>202</v>
      </c>
      <c r="D241" s="120" t="s">
        <v>116</v>
      </c>
      <c r="E241" s="120" t="s">
        <v>170</v>
      </c>
      <c r="F241" s="121">
        <v>418455</v>
      </c>
      <c r="G241" s="121">
        <v>47007</v>
      </c>
      <c r="H241" s="119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19">
        <v>264</v>
      </c>
      <c r="B242" s="120" t="s">
        <v>201</v>
      </c>
      <c r="C242" s="120" t="s">
        <v>202</v>
      </c>
      <c r="D242" s="120" t="s">
        <v>116</v>
      </c>
      <c r="E242" s="120" t="s">
        <v>170</v>
      </c>
      <c r="F242" s="121">
        <v>57274</v>
      </c>
      <c r="G242" s="121">
        <v>6434</v>
      </c>
      <c r="H242" s="119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19">
        <v>265</v>
      </c>
      <c r="B243" s="120" t="s">
        <v>201</v>
      </c>
      <c r="C243" s="120" t="s">
        <v>202</v>
      </c>
      <c r="D243" s="120" t="s">
        <v>116</v>
      </c>
      <c r="E243" s="120" t="s">
        <v>170</v>
      </c>
      <c r="F243" s="121">
        <v>2469434</v>
      </c>
      <c r="G243" s="121">
        <v>277402</v>
      </c>
      <c r="H243" s="119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19">
        <v>266</v>
      </c>
      <c r="B244" s="120" t="s">
        <v>201</v>
      </c>
      <c r="C244" s="120" t="s">
        <v>202</v>
      </c>
      <c r="D244" s="120" t="s">
        <v>116</v>
      </c>
      <c r="E244" s="120" t="s">
        <v>170</v>
      </c>
      <c r="F244" s="121">
        <v>3225380</v>
      </c>
      <c r="G244" s="121">
        <v>362321</v>
      </c>
      <c r="H244" s="119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19">
        <v>267</v>
      </c>
      <c r="B245" s="120" t="s">
        <v>201</v>
      </c>
      <c r="C245" s="120" t="s">
        <v>202</v>
      </c>
      <c r="D245" s="120" t="s">
        <v>116</v>
      </c>
      <c r="E245" s="120" t="s">
        <v>170</v>
      </c>
      <c r="F245" s="121">
        <v>4023971</v>
      </c>
      <c r="G245" s="121">
        <v>452030</v>
      </c>
      <c r="H245" s="119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19">
        <v>268</v>
      </c>
      <c r="B246" s="120" t="s">
        <v>201</v>
      </c>
      <c r="C246" s="120" t="s">
        <v>202</v>
      </c>
      <c r="D246" s="120" t="s">
        <v>116</v>
      </c>
      <c r="E246" s="120" t="s">
        <v>170</v>
      </c>
      <c r="F246" s="121">
        <v>7600413</v>
      </c>
      <c r="G246" s="121">
        <v>853787</v>
      </c>
      <c r="H246" s="119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19">
        <v>269</v>
      </c>
      <c r="B247" s="120" t="s">
        <v>201</v>
      </c>
      <c r="C247" s="120" t="s">
        <v>202</v>
      </c>
      <c r="D247" s="120" t="s">
        <v>116</v>
      </c>
      <c r="E247" s="120" t="s">
        <v>170</v>
      </c>
      <c r="F247" s="121">
        <v>2982100</v>
      </c>
      <c r="G247" s="121">
        <v>334992</v>
      </c>
      <c r="H247" s="119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19">
        <v>270</v>
      </c>
      <c r="B248" s="120" t="s">
        <v>201</v>
      </c>
      <c r="C248" s="120" t="s">
        <v>202</v>
      </c>
      <c r="D248" s="120" t="s">
        <v>116</v>
      </c>
      <c r="E248" s="120" t="s">
        <v>170</v>
      </c>
      <c r="F248" s="121">
        <v>4105255</v>
      </c>
      <c r="G248" s="121">
        <v>461161</v>
      </c>
      <c r="H248" s="119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19">
        <v>272</v>
      </c>
      <c r="B249" s="120" t="s">
        <v>201</v>
      </c>
      <c r="C249" s="120" t="s">
        <v>202</v>
      </c>
      <c r="D249" s="120" t="s">
        <v>116</v>
      </c>
      <c r="E249" s="120" t="s">
        <v>170</v>
      </c>
      <c r="F249" s="121">
        <v>5354010</v>
      </c>
      <c r="G249" s="121">
        <v>601439</v>
      </c>
      <c r="H249" s="119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19">
        <v>274</v>
      </c>
      <c r="B250" s="120" t="s">
        <v>201</v>
      </c>
      <c r="C250" s="120" t="s">
        <v>202</v>
      </c>
      <c r="D250" s="120" t="s">
        <v>116</v>
      </c>
      <c r="E250" s="120" t="s">
        <v>170</v>
      </c>
      <c r="F250" s="121">
        <v>167999</v>
      </c>
      <c r="G250" s="121">
        <v>18872</v>
      </c>
      <c r="H250" s="119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19">
        <v>275</v>
      </c>
      <c r="B251" s="120" t="s">
        <v>201</v>
      </c>
      <c r="C251" s="120" t="s">
        <v>202</v>
      </c>
      <c r="D251" s="120" t="s">
        <v>116</v>
      </c>
      <c r="E251" s="120" t="s">
        <v>170</v>
      </c>
      <c r="F251" s="121">
        <v>5743000</v>
      </c>
      <c r="G251" s="121">
        <v>645136</v>
      </c>
      <c r="H251" s="119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19">
        <v>276</v>
      </c>
      <c r="B252" s="120" t="s">
        <v>201</v>
      </c>
      <c r="C252" s="120" t="s">
        <v>202</v>
      </c>
      <c r="D252" s="120" t="s">
        <v>116</v>
      </c>
      <c r="E252" s="120" t="s">
        <v>170</v>
      </c>
      <c r="F252" s="121">
        <v>0</v>
      </c>
      <c r="G252" s="121">
        <v>0</v>
      </c>
      <c r="H252" s="119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19">
        <v>277</v>
      </c>
      <c r="B253" s="120" t="s">
        <v>201</v>
      </c>
      <c r="C253" s="120" t="s">
        <v>202</v>
      </c>
      <c r="D253" s="120" t="s">
        <v>116</v>
      </c>
      <c r="E253" s="120" t="s">
        <v>170</v>
      </c>
      <c r="F253" s="121">
        <v>0</v>
      </c>
      <c r="G253" s="121">
        <v>0</v>
      </c>
      <c r="H253" s="119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19">
        <v>279</v>
      </c>
      <c r="B254" s="120" t="s">
        <v>201</v>
      </c>
      <c r="C254" s="120" t="s">
        <v>202</v>
      </c>
      <c r="D254" s="120" t="s">
        <v>116</v>
      </c>
      <c r="E254" s="120" t="s">
        <v>170</v>
      </c>
      <c r="F254" s="121">
        <v>1705089</v>
      </c>
      <c r="G254" s="121">
        <v>191540</v>
      </c>
      <c r="H254" s="119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19">
        <v>280</v>
      </c>
      <c r="B255" s="120" t="s">
        <v>201</v>
      </c>
      <c r="C255" s="120" t="s">
        <v>202</v>
      </c>
      <c r="D255" s="120" t="s">
        <v>116</v>
      </c>
      <c r="E255" s="120" t="s">
        <v>170</v>
      </c>
      <c r="F255" s="121">
        <v>222132</v>
      </c>
      <c r="G255" s="121">
        <v>24953</v>
      </c>
      <c r="H255" s="119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19">
        <v>281</v>
      </c>
      <c r="B256" s="120" t="s">
        <v>201</v>
      </c>
      <c r="C256" s="120" t="s">
        <v>202</v>
      </c>
      <c r="D256" s="120" t="s">
        <v>116</v>
      </c>
      <c r="E256" s="120" t="s">
        <v>170</v>
      </c>
      <c r="F256" s="121">
        <v>59181</v>
      </c>
      <c r="G256" s="121">
        <v>6648</v>
      </c>
      <c r="H256" s="119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19">
        <v>282</v>
      </c>
      <c r="B257" s="120" t="s">
        <v>201</v>
      </c>
      <c r="C257" s="120" t="s">
        <v>202</v>
      </c>
      <c r="D257" s="120" t="s">
        <v>116</v>
      </c>
      <c r="E257" s="120" t="s">
        <v>170</v>
      </c>
      <c r="F257" s="121">
        <v>72693</v>
      </c>
      <c r="G257" s="121">
        <v>8166</v>
      </c>
      <c r="H257" s="119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19">
        <v>283</v>
      </c>
      <c r="B258" s="120" t="s">
        <v>201</v>
      </c>
      <c r="C258" s="120" t="s">
        <v>202</v>
      </c>
      <c r="D258" s="120" t="s">
        <v>116</v>
      </c>
      <c r="E258" s="120" t="s">
        <v>170</v>
      </c>
      <c r="F258" s="121">
        <v>245047</v>
      </c>
      <c r="G258" s="121">
        <v>27527</v>
      </c>
      <c r="H258" s="119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19">
        <v>284</v>
      </c>
      <c r="B259" s="120" t="s">
        <v>201</v>
      </c>
      <c r="C259" s="120" t="s">
        <v>202</v>
      </c>
      <c r="D259" s="120" t="s">
        <v>116</v>
      </c>
      <c r="E259" s="120" t="s">
        <v>170</v>
      </c>
      <c r="F259" s="121">
        <v>308640</v>
      </c>
      <c r="G259" s="121">
        <v>34671</v>
      </c>
      <c r="H259" s="119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19">
        <v>285</v>
      </c>
      <c r="B260" s="120" t="s">
        <v>201</v>
      </c>
      <c r="C260" s="120" t="s">
        <v>202</v>
      </c>
      <c r="D260" s="120" t="s">
        <v>116</v>
      </c>
      <c r="E260" s="120" t="s">
        <v>170</v>
      </c>
      <c r="F260" s="121">
        <v>3353854</v>
      </c>
      <c r="G260" s="121">
        <v>376753</v>
      </c>
      <c r="H260" s="119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19">
        <v>286</v>
      </c>
      <c r="B261" s="120" t="s">
        <v>201</v>
      </c>
      <c r="C261" s="120" t="s">
        <v>206</v>
      </c>
      <c r="D261" s="120" t="s">
        <v>68</v>
      </c>
      <c r="E261" s="120" t="s">
        <v>76</v>
      </c>
      <c r="F261" s="121">
        <v>38736421</v>
      </c>
      <c r="G261" s="121">
        <v>4351429</v>
      </c>
      <c r="H261" s="119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19">
        <v>287</v>
      </c>
      <c r="B262" s="120" t="s">
        <v>201</v>
      </c>
      <c r="C262" s="120" t="s">
        <v>202</v>
      </c>
      <c r="D262" s="120" t="s">
        <v>116</v>
      </c>
      <c r="E262" s="120" t="s">
        <v>170</v>
      </c>
      <c r="F262" s="121">
        <v>2247308</v>
      </c>
      <c r="G262" s="121">
        <v>252450</v>
      </c>
      <c r="H262" s="119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19">
        <v>289</v>
      </c>
      <c r="B263" s="120" t="s">
        <v>201</v>
      </c>
      <c r="C263" s="120" t="s">
        <v>202</v>
      </c>
      <c r="D263" s="120" t="s">
        <v>116</v>
      </c>
      <c r="E263" s="120" t="s">
        <v>170</v>
      </c>
      <c r="F263" s="121">
        <v>0</v>
      </c>
      <c r="G263" s="121">
        <v>0</v>
      </c>
      <c r="H263" s="119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19">
        <v>290</v>
      </c>
      <c r="B264" s="120" t="s">
        <v>201</v>
      </c>
      <c r="C264" s="120" t="s">
        <v>202</v>
      </c>
      <c r="D264" s="120" t="s">
        <v>116</v>
      </c>
      <c r="E264" s="120" t="s">
        <v>170</v>
      </c>
      <c r="F264" s="121">
        <v>430029</v>
      </c>
      <c r="G264" s="121">
        <v>48307</v>
      </c>
      <c r="H264" s="119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19">
        <v>291</v>
      </c>
      <c r="B265" s="120" t="s">
        <v>201</v>
      </c>
      <c r="C265" s="120" t="s">
        <v>202</v>
      </c>
      <c r="D265" s="120" t="s">
        <v>116</v>
      </c>
      <c r="E265" s="120" t="s">
        <v>170</v>
      </c>
      <c r="F265" s="121">
        <v>694472</v>
      </c>
      <c r="G265" s="121">
        <v>78013</v>
      </c>
      <c r="H265" s="119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19">
        <v>292</v>
      </c>
      <c r="B266" s="120" t="s">
        <v>201</v>
      </c>
      <c r="C266" s="120" t="s">
        <v>202</v>
      </c>
      <c r="D266" s="120" t="s">
        <v>116</v>
      </c>
      <c r="E266" s="120" t="s">
        <v>170</v>
      </c>
      <c r="F266" s="121">
        <v>635921</v>
      </c>
      <c r="G266" s="121">
        <v>71436</v>
      </c>
      <c r="H266" s="119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19">
        <v>293</v>
      </c>
      <c r="B267" s="120" t="s">
        <v>201</v>
      </c>
      <c r="C267" s="120" t="s">
        <v>202</v>
      </c>
      <c r="D267" s="120" t="s">
        <v>116</v>
      </c>
      <c r="E267" s="120" t="s">
        <v>170</v>
      </c>
      <c r="F267" s="121">
        <v>470517</v>
      </c>
      <c r="G267" s="121">
        <v>52855</v>
      </c>
      <c r="H267" s="119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19">
        <v>294</v>
      </c>
      <c r="B268" s="120" t="s">
        <v>201</v>
      </c>
      <c r="C268" s="120" t="s">
        <v>202</v>
      </c>
      <c r="D268" s="120" t="s">
        <v>116</v>
      </c>
      <c r="E268" s="120" t="s">
        <v>170</v>
      </c>
      <c r="F268" s="121">
        <v>764157</v>
      </c>
      <c r="G268" s="121">
        <v>85841</v>
      </c>
      <c r="H268" s="119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19">
        <v>295</v>
      </c>
      <c r="B269" s="120" t="s">
        <v>201</v>
      </c>
      <c r="C269" s="120" t="s">
        <v>202</v>
      </c>
      <c r="D269" s="120" t="s">
        <v>116</v>
      </c>
      <c r="E269" s="120" t="s">
        <v>170</v>
      </c>
      <c r="F269" s="121">
        <v>966624</v>
      </c>
      <c r="G269" s="121">
        <v>108585</v>
      </c>
      <c r="H269" s="119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19">
        <v>296</v>
      </c>
      <c r="B270" s="120" t="s">
        <v>201</v>
      </c>
      <c r="C270" s="120" t="s">
        <v>202</v>
      </c>
      <c r="D270" s="120" t="s">
        <v>116</v>
      </c>
      <c r="E270" s="120" t="s">
        <v>170</v>
      </c>
      <c r="F270" s="121">
        <v>53822</v>
      </c>
      <c r="G270" s="121">
        <v>6046</v>
      </c>
      <c r="H270" s="119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19">
        <v>297</v>
      </c>
      <c r="B271" s="120" t="s">
        <v>201</v>
      </c>
      <c r="C271" s="120" t="s">
        <v>202</v>
      </c>
      <c r="D271" s="120" t="s">
        <v>116</v>
      </c>
      <c r="E271" s="120" t="s">
        <v>170</v>
      </c>
      <c r="F271" s="121">
        <v>902378</v>
      </c>
      <c r="G271" s="121">
        <v>101368</v>
      </c>
      <c r="H271" s="119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19">
        <v>298</v>
      </c>
      <c r="B272" s="120" t="s">
        <v>201</v>
      </c>
      <c r="C272" s="120" t="s">
        <v>206</v>
      </c>
      <c r="D272" s="120" t="s">
        <v>68</v>
      </c>
      <c r="E272" s="120" t="s">
        <v>95</v>
      </c>
      <c r="F272" s="121">
        <v>0</v>
      </c>
      <c r="G272" s="121">
        <v>0</v>
      </c>
      <c r="H272" s="119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19">
        <v>298</v>
      </c>
      <c r="B273" s="120" t="s">
        <v>201</v>
      </c>
      <c r="C273" s="120" t="s">
        <v>206</v>
      </c>
      <c r="D273" s="120" t="s">
        <v>68</v>
      </c>
      <c r="E273" s="120" t="s">
        <v>38</v>
      </c>
      <c r="F273" s="121">
        <v>431763</v>
      </c>
      <c r="G273" s="121">
        <v>41261.397</v>
      </c>
      <c r="H273" s="119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19">
        <v>298</v>
      </c>
      <c r="B274" s="120" t="s">
        <v>201</v>
      </c>
      <c r="C274" s="120" t="s">
        <v>206</v>
      </c>
      <c r="D274" s="120" t="s">
        <v>68</v>
      </c>
      <c r="E274" s="120" t="s">
        <v>144</v>
      </c>
      <c r="F274" s="121">
        <v>0</v>
      </c>
      <c r="G274" s="121">
        <v>0</v>
      </c>
      <c r="H274" s="119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19">
        <v>298</v>
      </c>
      <c r="B275" s="120" t="s">
        <v>201</v>
      </c>
      <c r="C275" s="120" t="s">
        <v>206</v>
      </c>
      <c r="D275" s="120" t="s">
        <v>68</v>
      </c>
      <c r="E275" s="120" t="s">
        <v>162</v>
      </c>
      <c r="F275" s="121">
        <v>90235412</v>
      </c>
      <c r="G275" s="121">
        <v>8659127.6</v>
      </c>
      <c r="H275" s="119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19">
        <v>299</v>
      </c>
      <c r="B276" s="120" t="s">
        <v>201</v>
      </c>
      <c r="C276" s="120" t="s">
        <v>202</v>
      </c>
      <c r="D276" s="120" t="s">
        <v>68</v>
      </c>
      <c r="E276" s="120" t="s">
        <v>76</v>
      </c>
      <c r="F276" s="121">
        <v>1025324</v>
      </c>
      <c r="G276" s="121">
        <v>115179</v>
      </c>
      <c r="H276" s="119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19">
        <v>302</v>
      </c>
      <c r="B277" s="120" t="s">
        <v>201</v>
      </c>
      <c r="C277" s="120" t="s">
        <v>206</v>
      </c>
      <c r="D277" s="120" t="s">
        <v>73</v>
      </c>
      <c r="E277" s="120" t="s">
        <v>38</v>
      </c>
      <c r="F277" s="121">
        <v>0</v>
      </c>
      <c r="G277" s="121">
        <v>0</v>
      </c>
      <c r="H277" s="119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19">
        <v>302</v>
      </c>
      <c r="B278" s="120" t="s">
        <v>201</v>
      </c>
      <c r="C278" s="120" t="s">
        <v>206</v>
      </c>
      <c r="D278" s="120" t="s">
        <v>73</v>
      </c>
      <c r="E278" s="120" t="s">
        <v>152</v>
      </c>
      <c r="F278" s="121">
        <v>0</v>
      </c>
      <c r="G278" s="121">
        <v>0</v>
      </c>
      <c r="H278" s="119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19">
        <v>302</v>
      </c>
      <c r="B279" s="120" t="s">
        <v>201</v>
      </c>
      <c r="C279" s="120" t="s">
        <v>206</v>
      </c>
      <c r="D279" s="120" t="s">
        <v>68</v>
      </c>
      <c r="E279" s="120" t="s">
        <v>38</v>
      </c>
      <c r="F279" s="121">
        <v>0</v>
      </c>
      <c r="G279" s="121">
        <v>0</v>
      </c>
      <c r="H279" s="119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19">
        <v>313</v>
      </c>
      <c r="B280" s="120" t="s">
        <v>201</v>
      </c>
      <c r="C280" s="120" t="s">
        <v>202</v>
      </c>
      <c r="D280" s="120" t="s">
        <v>116</v>
      </c>
      <c r="E280" s="120" t="s">
        <v>170</v>
      </c>
      <c r="F280" s="121">
        <v>455194</v>
      </c>
      <c r="G280" s="121">
        <v>51134</v>
      </c>
      <c r="H280" s="119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19">
        <v>314</v>
      </c>
      <c r="B281" s="120" t="s">
        <v>201</v>
      </c>
      <c r="C281" s="120" t="s">
        <v>202</v>
      </c>
      <c r="D281" s="120" t="s">
        <v>116</v>
      </c>
      <c r="E281" s="120" t="s">
        <v>170</v>
      </c>
      <c r="F281" s="121">
        <v>92420</v>
      </c>
      <c r="G281" s="121">
        <v>10382</v>
      </c>
      <c r="H281" s="119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19">
        <v>315</v>
      </c>
      <c r="B282" s="120" t="s">
        <v>201</v>
      </c>
      <c r="C282" s="120" t="s">
        <v>206</v>
      </c>
      <c r="D282" s="120" t="s">
        <v>68</v>
      </c>
      <c r="E282" s="120" t="s">
        <v>38</v>
      </c>
      <c r="F282" s="121">
        <v>8072068</v>
      </c>
      <c r="G282" s="121">
        <v>581118</v>
      </c>
      <c r="H282" s="119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19">
        <v>316</v>
      </c>
      <c r="B283" s="120" t="s">
        <v>201</v>
      </c>
      <c r="C283" s="120" t="s">
        <v>202</v>
      </c>
      <c r="D283" s="120" t="s">
        <v>116</v>
      </c>
      <c r="E283" s="120" t="s">
        <v>170</v>
      </c>
      <c r="F283" s="121">
        <v>112745</v>
      </c>
      <c r="G283" s="121">
        <v>12665</v>
      </c>
      <c r="H283" s="119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19">
        <v>317</v>
      </c>
      <c r="B284" s="120" t="s">
        <v>201</v>
      </c>
      <c r="C284" s="120" t="s">
        <v>202</v>
      </c>
      <c r="D284" s="120" t="s">
        <v>116</v>
      </c>
      <c r="E284" s="120" t="s">
        <v>170</v>
      </c>
      <c r="F284" s="121">
        <v>3073442</v>
      </c>
      <c r="G284" s="121">
        <v>345253</v>
      </c>
      <c r="H284" s="119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19">
        <v>318</v>
      </c>
      <c r="B285" s="120" t="s">
        <v>201</v>
      </c>
      <c r="C285" s="120" t="s">
        <v>202</v>
      </c>
      <c r="D285" s="120" t="s">
        <v>116</v>
      </c>
      <c r="E285" s="120" t="s">
        <v>170</v>
      </c>
      <c r="F285" s="121">
        <v>2937099</v>
      </c>
      <c r="G285" s="121">
        <v>329937</v>
      </c>
      <c r="H285" s="119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19">
        <v>319</v>
      </c>
      <c r="B286" s="120" t="s">
        <v>201</v>
      </c>
      <c r="C286" s="120" t="s">
        <v>202</v>
      </c>
      <c r="D286" s="120" t="s">
        <v>116</v>
      </c>
      <c r="E286" s="120" t="s">
        <v>170</v>
      </c>
      <c r="F286" s="121">
        <v>7649320</v>
      </c>
      <c r="G286" s="121">
        <v>859281</v>
      </c>
      <c r="H286" s="119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19">
        <v>320</v>
      </c>
      <c r="B287" s="120" t="s">
        <v>201</v>
      </c>
      <c r="C287" s="120" t="s">
        <v>202</v>
      </c>
      <c r="D287" s="120" t="s">
        <v>116</v>
      </c>
      <c r="E287" s="120" t="s">
        <v>170</v>
      </c>
      <c r="F287" s="121">
        <v>4571541</v>
      </c>
      <c r="G287" s="121">
        <v>513541</v>
      </c>
      <c r="H287" s="119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19">
        <v>321</v>
      </c>
      <c r="B288" s="120" t="s">
        <v>201</v>
      </c>
      <c r="C288" s="120" t="s">
        <v>202</v>
      </c>
      <c r="D288" s="120" t="s">
        <v>116</v>
      </c>
      <c r="E288" s="120" t="s">
        <v>170</v>
      </c>
      <c r="F288" s="121">
        <v>2527651</v>
      </c>
      <c r="G288" s="121">
        <v>283942</v>
      </c>
      <c r="H288" s="119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19">
        <v>322</v>
      </c>
      <c r="B289" s="120" t="s">
        <v>201</v>
      </c>
      <c r="C289" s="120" t="s">
        <v>202</v>
      </c>
      <c r="D289" s="120" t="s">
        <v>116</v>
      </c>
      <c r="E289" s="120" t="s">
        <v>170</v>
      </c>
      <c r="F289" s="121">
        <v>4501465</v>
      </c>
      <c r="G289" s="121">
        <v>505669</v>
      </c>
      <c r="H289" s="119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19">
        <v>323</v>
      </c>
      <c r="B290" s="120" t="s">
        <v>201</v>
      </c>
      <c r="C290" s="120" t="s">
        <v>202</v>
      </c>
      <c r="D290" s="120" t="s">
        <v>116</v>
      </c>
      <c r="E290" s="120" t="s">
        <v>170</v>
      </c>
      <c r="F290" s="121">
        <v>324230</v>
      </c>
      <c r="G290" s="121">
        <v>36422</v>
      </c>
      <c r="H290" s="119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19">
        <v>324</v>
      </c>
      <c r="B291" s="120" t="s">
        <v>201</v>
      </c>
      <c r="C291" s="120" t="s">
        <v>202</v>
      </c>
      <c r="D291" s="120" t="s">
        <v>116</v>
      </c>
      <c r="E291" s="120" t="s">
        <v>170</v>
      </c>
      <c r="F291" s="121">
        <v>313270</v>
      </c>
      <c r="G291" s="121">
        <v>35191</v>
      </c>
      <c r="H291" s="119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19">
        <v>325</v>
      </c>
      <c r="B292" s="120" t="s">
        <v>201</v>
      </c>
      <c r="C292" s="120" t="s">
        <v>202</v>
      </c>
      <c r="D292" s="120" t="s">
        <v>116</v>
      </c>
      <c r="E292" s="120" t="s">
        <v>170</v>
      </c>
      <c r="F292" s="121">
        <v>440685</v>
      </c>
      <c r="G292" s="121">
        <v>49504</v>
      </c>
      <c r="H292" s="119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19">
        <v>326</v>
      </c>
      <c r="B293" s="120" t="s">
        <v>201</v>
      </c>
      <c r="C293" s="120" t="s">
        <v>202</v>
      </c>
      <c r="D293" s="120" t="s">
        <v>116</v>
      </c>
      <c r="E293" s="120" t="s">
        <v>170</v>
      </c>
      <c r="F293" s="121">
        <v>154459</v>
      </c>
      <c r="G293" s="121">
        <v>17351</v>
      </c>
      <c r="H293" s="119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19">
        <v>327</v>
      </c>
      <c r="B294" s="120" t="s">
        <v>201</v>
      </c>
      <c r="C294" s="120" t="s">
        <v>202</v>
      </c>
      <c r="D294" s="120" t="s">
        <v>116</v>
      </c>
      <c r="E294" s="120" t="s">
        <v>170</v>
      </c>
      <c r="F294" s="121">
        <v>91816</v>
      </c>
      <c r="G294" s="121">
        <v>10314</v>
      </c>
      <c r="H294" s="119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19">
        <v>328</v>
      </c>
      <c r="B295" s="120" t="s">
        <v>201</v>
      </c>
      <c r="C295" s="120" t="s">
        <v>202</v>
      </c>
      <c r="D295" s="120" t="s">
        <v>116</v>
      </c>
      <c r="E295" s="120" t="s">
        <v>170</v>
      </c>
      <c r="F295" s="121">
        <v>0</v>
      </c>
      <c r="G295" s="121">
        <v>-216</v>
      </c>
      <c r="H295" s="119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19">
        <v>332</v>
      </c>
      <c r="B296" s="120" t="s">
        <v>201</v>
      </c>
      <c r="C296" s="120" t="s">
        <v>202</v>
      </c>
      <c r="D296" s="120" t="s">
        <v>116</v>
      </c>
      <c r="E296" s="120" t="s">
        <v>170</v>
      </c>
      <c r="F296" s="121">
        <v>42551</v>
      </c>
      <c r="G296" s="121">
        <v>4780</v>
      </c>
      <c r="H296" s="119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19">
        <v>335</v>
      </c>
      <c r="B297" s="120" t="s">
        <v>201</v>
      </c>
      <c r="C297" s="120" t="s">
        <v>206</v>
      </c>
      <c r="D297" s="120" t="s">
        <v>68</v>
      </c>
      <c r="E297" s="120" t="s">
        <v>38</v>
      </c>
      <c r="F297" s="121">
        <v>2822710</v>
      </c>
      <c r="G297" s="121">
        <v>221671</v>
      </c>
      <c r="H297" s="119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19">
        <v>336</v>
      </c>
      <c r="B298" s="120" t="s">
        <v>201</v>
      </c>
      <c r="C298" s="120" t="s">
        <v>202</v>
      </c>
      <c r="D298" s="120" t="s">
        <v>116</v>
      </c>
      <c r="E298" s="120" t="s">
        <v>170</v>
      </c>
      <c r="F298" s="121">
        <v>74209</v>
      </c>
      <c r="G298" s="121">
        <v>8336</v>
      </c>
      <c r="H298" s="119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19">
        <v>337</v>
      </c>
      <c r="B299" s="120" t="s">
        <v>201</v>
      </c>
      <c r="C299" s="120" t="s">
        <v>202</v>
      </c>
      <c r="D299" s="120" t="s">
        <v>116</v>
      </c>
      <c r="E299" s="120" t="s">
        <v>170</v>
      </c>
      <c r="F299" s="121">
        <v>0</v>
      </c>
      <c r="G299" s="121">
        <v>-84</v>
      </c>
      <c r="H299" s="119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19">
        <v>338</v>
      </c>
      <c r="B300" s="120" t="s">
        <v>201</v>
      </c>
      <c r="C300" s="120" t="s">
        <v>202</v>
      </c>
      <c r="D300" s="120" t="s">
        <v>116</v>
      </c>
      <c r="E300" s="120" t="s">
        <v>170</v>
      </c>
      <c r="F300" s="121">
        <v>195302</v>
      </c>
      <c r="G300" s="121">
        <v>21939</v>
      </c>
      <c r="H300" s="119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19">
        <v>339</v>
      </c>
      <c r="B301" s="120" t="s">
        <v>201</v>
      </c>
      <c r="C301" s="120" t="s">
        <v>202</v>
      </c>
      <c r="D301" s="120" t="s">
        <v>116</v>
      </c>
      <c r="E301" s="120" t="s">
        <v>170</v>
      </c>
      <c r="F301" s="121">
        <v>1883014</v>
      </c>
      <c r="G301" s="121">
        <v>211527</v>
      </c>
      <c r="H301" s="119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19">
        <v>340</v>
      </c>
      <c r="B302" s="120" t="s">
        <v>201</v>
      </c>
      <c r="C302" s="120" t="s">
        <v>202</v>
      </c>
      <c r="D302" s="120" t="s">
        <v>116</v>
      </c>
      <c r="E302" s="120" t="s">
        <v>170</v>
      </c>
      <c r="F302" s="121">
        <v>1545504</v>
      </c>
      <c r="G302" s="121">
        <v>173613</v>
      </c>
      <c r="H302" s="119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19">
        <v>341</v>
      </c>
      <c r="B303" s="120" t="s">
        <v>201</v>
      </c>
      <c r="C303" s="120" t="s">
        <v>206</v>
      </c>
      <c r="D303" s="120" t="s">
        <v>73</v>
      </c>
      <c r="E303" s="120" t="s">
        <v>38</v>
      </c>
      <c r="F303" s="121">
        <v>250737</v>
      </c>
      <c r="G303" s="121">
        <v>14582</v>
      </c>
      <c r="H303" s="119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19">
        <v>342</v>
      </c>
      <c r="B304" s="120" t="s">
        <v>201</v>
      </c>
      <c r="C304" s="120" t="s">
        <v>202</v>
      </c>
      <c r="D304" s="120" t="s">
        <v>116</v>
      </c>
      <c r="E304" s="120" t="s">
        <v>170</v>
      </c>
      <c r="F304" s="121">
        <v>117613</v>
      </c>
      <c r="G304" s="121">
        <v>13212</v>
      </c>
      <c r="H304" s="119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19">
        <v>344</v>
      </c>
      <c r="B305" s="120" t="s">
        <v>201</v>
      </c>
      <c r="C305" s="120" t="s">
        <v>202</v>
      </c>
      <c r="D305" s="120" t="s">
        <v>116</v>
      </c>
      <c r="E305" s="120" t="s">
        <v>170</v>
      </c>
      <c r="F305" s="121">
        <v>4571721</v>
      </c>
      <c r="G305" s="121">
        <v>513546</v>
      </c>
      <c r="H305" s="119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19">
        <v>350</v>
      </c>
      <c r="B306" s="120" t="s">
        <v>201</v>
      </c>
      <c r="C306" s="120" t="s">
        <v>206</v>
      </c>
      <c r="D306" s="120" t="s">
        <v>68</v>
      </c>
      <c r="E306" s="120" t="s">
        <v>38</v>
      </c>
      <c r="F306" s="121">
        <v>1981063</v>
      </c>
      <c r="G306" s="121">
        <v>160849</v>
      </c>
      <c r="H306" s="119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19">
        <v>353</v>
      </c>
      <c r="B307" s="120" t="s">
        <v>201</v>
      </c>
      <c r="C307" s="120" t="s">
        <v>202</v>
      </c>
      <c r="D307" s="120" t="s">
        <v>116</v>
      </c>
      <c r="E307" s="120" t="s">
        <v>170</v>
      </c>
      <c r="F307" s="121">
        <v>231772</v>
      </c>
      <c r="G307" s="121">
        <v>26036</v>
      </c>
      <c r="H307" s="119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19">
        <v>354</v>
      </c>
      <c r="B308" s="120" t="s">
        <v>201</v>
      </c>
      <c r="C308" s="120" t="s">
        <v>202</v>
      </c>
      <c r="D308" s="120" t="s">
        <v>116</v>
      </c>
      <c r="E308" s="120" t="s">
        <v>170</v>
      </c>
      <c r="F308" s="121">
        <v>195497</v>
      </c>
      <c r="G308" s="121">
        <v>21961</v>
      </c>
      <c r="H308" s="119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19">
        <v>356</v>
      </c>
      <c r="B309" s="120" t="s">
        <v>201</v>
      </c>
      <c r="C309" s="120" t="s">
        <v>206</v>
      </c>
      <c r="D309" s="120" t="s">
        <v>68</v>
      </c>
      <c r="E309" s="120" t="s">
        <v>38</v>
      </c>
      <c r="F309" s="121">
        <v>3102129</v>
      </c>
      <c r="G309" s="121">
        <v>195943</v>
      </c>
      <c r="H309" s="119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19">
        <v>357</v>
      </c>
      <c r="B310" s="120" t="s">
        <v>201</v>
      </c>
      <c r="C310" s="120" t="s">
        <v>202</v>
      </c>
      <c r="D310" s="120" t="s">
        <v>116</v>
      </c>
      <c r="E310" s="120" t="s">
        <v>170</v>
      </c>
      <c r="F310" s="121">
        <v>427349</v>
      </c>
      <c r="G310" s="121">
        <v>48006</v>
      </c>
      <c r="H310" s="119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19">
        <v>358</v>
      </c>
      <c r="B311" s="120" t="s">
        <v>201</v>
      </c>
      <c r="C311" s="120" t="s">
        <v>202</v>
      </c>
      <c r="D311" s="120" t="s">
        <v>39</v>
      </c>
      <c r="E311" s="120" t="s">
        <v>38</v>
      </c>
      <c r="F311" s="121">
        <v>320430</v>
      </c>
      <c r="G311" s="121">
        <v>1139545.3</v>
      </c>
      <c r="H311" s="119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19">
        <v>358</v>
      </c>
      <c r="B312" s="120" t="s">
        <v>201</v>
      </c>
      <c r="C312" s="120" t="s">
        <v>202</v>
      </c>
      <c r="D312" s="120" t="s">
        <v>61</v>
      </c>
      <c r="E312" s="120" t="s">
        <v>38</v>
      </c>
      <c r="F312" s="121">
        <v>23215345</v>
      </c>
      <c r="G312" s="121">
        <v>1901142.8</v>
      </c>
      <c r="H312" s="119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19">
        <v>361</v>
      </c>
      <c r="B313" s="120" t="s">
        <v>201</v>
      </c>
      <c r="C313" s="120" t="s">
        <v>202</v>
      </c>
      <c r="D313" s="120" t="s">
        <v>116</v>
      </c>
      <c r="E313" s="120" t="s">
        <v>170</v>
      </c>
      <c r="F313" s="121">
        <v>695</v>
      </c>
      <c r="G313" s="121">
        <v>78</v>
      </c>
      <c r="H313" s="119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19">
        <v>363</v>
      </c>
      <c r="B314" s="120" t="s">
        <v>201</v>
      </c>
      <c r="C314" s="120" t="s">
        <v>202</v>
      </c>
      <c r="D314" s="120" t="s">
        <v>116</v>
      </c>
      <c r="E314" s="120" t="s">
        <v>170</v>
      </c>
      <c r="F314" s="121">
        <v>36685</v>
      </c>
      <c r="G314" s="121">
        <v>4121</v>
      </c>
      <c r="H314" s="119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19">
        <v>365</v>
      </c>
      <c r="B315" s="120" t="s">
        <v>201</v>
      </c>
      <c r="C315" s="120" t="s">
        <v>202</v>
      </c>
      <c r="D315" s="120" t="s">
        <v>116</v>
      </c>
      <c r="E315" s="120" t="s">
        <v>170</v>
      </c>
      <c r="F315" s="121">
        <v>0</v>
      </c>
      <c r="G315" s="121">
        <v>-117</v>
      </c>
      <c r="H315" s="119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19">
        <v>371</v>
      </c>
      <c r="B316" s="120" t="s">
        <v>201</v>
      </c>
      <c r="C316" s="120" t="s">
        <v>202</v>
      </c>
      <c r="D316" s="120" t="s">
        <v>68</v>
      </c>
      <c r="E316" s="120" t="s">
        <v>125</v>
      </c>
      <c r="F316" s="121">
        <v>0</v>
      </c>
      <c r="G316" s="121">
        <v>8866499</v>
      </c>
      <c r="H316" s="119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19">
        <v>376</v>
      </c>
      <c r="B317" s="120" t="s">
        <v>201</v>
      </c>
      <c r="C317" s="120" t="s">
        <v>202</v>
      </c>
      <c r="D317" s="120" t="s">
        <v>116</v>
      </c>
      <c r="E317" s="120" t="s">
        <v>170</v>
      </c>
      <c r="F317" s="121">
        <v>1521565</v>
      </c>
      <c r="G317" s="121">
        <v>170924</v>
      </c>
      <c r="H317" s="119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19">
        <v>377</v>
      </c>
      <c r="B318" s="120" t="s">
        <v>201</v>
      </c>
      <c r="C318" s="120" t="s">
        <v>202</v>
      </c>
      <c r="D318" s="120" t="s">
        <v>39</v>
      </c>
      <c r="E318" s="120" t="s">
        <v>38</v>
      </c>
      <c r="F318" s="121">
        <v>0</v>
      </c>
      <c r="G318" s="121">
        <v>1190</v>
      </c>
      <c r="H318" s="119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19">
        <v>377</v>
      </c>
      <c r="B319" s="120" t="s">
        <v>201</v>
      </c>
      <c r="C319" s="120" t="s">
        <v>202</v>
      </c>
      <c r="D319" s="120" t="s">
        <v>61</v>
      </c>
      <c r="E319" s="120" t="s">
        <v>38</v>
      </c>
      <c r="F319" s="121">
        <v>46887</v>
      </c>
      <c r="G319" s="121">
        <v>2282</v>
      </c>
      <c r="H319" s="119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19">
        <v>377</v>
      </c>
      <c r="B320" s="120" t="s">
        <v>201</v>
      </c>
      <c r="C320" s="120" t="s">
        <v>202</v>
      </c>
      <c r="D320" s="120" t="s">
        <v>73</v>
      </c>
      <c r="E320" s="120" t="s">
        <v>38</v>
      </c>
      <c r="F320" s="121">
        <v>194893</v>
      </c>
      <c r="G320" s="121">
        <v>17378</v>
      </c>
      <c r="H320" s="119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19">
        <v>377</v>
      </c>
      <c r="B321" s="120" t="s">
        <v>201</v>
      </c>
      <c r="C321" s="120" t="s">
        <v>202</v>
      </c>
      <c r="D321" s="120" t="s">
        <v>68</v>
      </c>
      <c r="E321" s="120" t="s">
        <v>90</v>
      </c>
      <c r="F321" s="121">
        <v>0</v>
      </c>
      <c r="G321" s="121">
        <v>0</v>
      </c>
      <c r="H321" s="119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19">
        <v>377</v>
      </c>
      <c r="B322" s="120" t="s">
        <v>201</v>
      </c>
      <c r="C322" s="120" t="s">
        <v>202</v>
      </c>
      <c r="D322" s="120" t="s">
        <v>68</v>
      </c>
      <c r="E322" s="120" t="s">
        <v>38</v>
      </c>
      <c r="F322" s="121">
        <v>867431</v>
      </c>
      <c r="G322" s="121">
        <v>59619</v>
      </c>
      <c r="H322" s="119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19">
        <v>378</v>
      </c>
      <c r="B323" s="120" t="s">
        <v>201</v>
      </c>
      <c r="C323" s="120" t="s">
        <v>202</v>
      </c>
      <c r="D323" s="120" t="s">
        <v>116</v>
      </c>
      <c r="E323" s="120" t="s">
        <v>170</v>
      </c>
      <c r="F323" s="121">
        <v>28699</v>
      </c>
      <c r="G323" s="121">
        <v>3224</v>
      </c>
      <c r="H323" s="119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19">
        <v>380</v>
      </c>
      <c r="B324" s="120" t="s">
        <v>201</v>
      </c>
      <c r="C324" s="120" t="s">
        <v>202</v>
      </c>
      <c r="D324" s="120" t="s">
        <v>116</v>
      </c>
      <c r="E324" s="120" t="s">
        <v>170</v>
      </c>
      <c r="F324" s="121">
        <v>5415025</v>
      </c>
      <c r="G324" s="121">
        <v>608291</v>
      </c>
      <c r="H324" s="119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19">
        <v>381</v>
      </c>
      <c r="B325" s="120" t="s">
        <v>201</v>
      </c>
      <c r="C325" s="120" t="s">
        <v>202</v>
      </c>
      <c r="D325" s="120" t="s">
        <v>116</v>
      </c>
      <c r="E325" s="120" t="s">
        <v>170</v>
      </c>
      <c r="F325" s="121">
        <v>2920193</v>
      </c>
      <c r="G325" s="121">
        <v>327961</v>
      </c>
      <c r="H325" s="119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19">
        <v>382</v>
      </c>
      <c r="B326" s="120" t="s">
        <v>201</v>
      </c>
      <c r="C326" s="120" t="s">
        <v>202</v>
      </c>
      <c r="D326" s="120" t="s">
        <v>116</v>
      </c>
      <c r="E326" s="120" t="s">
        <v>170</v>
      </c>
      <c r="F326" s="121">
        <v>4057551</v>
      </c>
      <c r="G326" s="121">
        <v>455802</v>
      </c>
      <c r="H326" s="119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19">
        <v>384</v>
      </c>
      <c r="B327" s="120" t="s">
        <v>201</v>
      </c>
      <c r="C327" s="120" t="s">
        <v>206</v>
      </c>
      <c r="D327" s="120" t="s">
        <v>68</v>
      </c>
      <c r="E327" s="120" t="s">
        <v>38</v>
      </c>
      <c r="F327" s="121">
        <v>14939763</v>
      </c>
      <c r="G327" s="121">
        <v>1419542</v>
      </c>
      <c r="H327" s="119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19">
        <v>384</v>
      </c>
      <c r="B328" s="120" t="s">
        <v>201</v>
      </c>
      <c r="C328" s="120" t="s">
        <v>206</v>
      </c>
      <c r="D328" s="120" t="s">
        <v>68</v>
      </c>
      <c r="E328" s="120" t="s">
        <v>162</v>
      </c>
      <c r="F328" s="121">
        <v>0</v>
      </c>
      <c r="G328" s="121">
        <v>0</v>
      </c>
      <c r="H328" s="119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19">
        <v>385</v>
      </c>
      <c r="B329" s="120" t="s">
        <v>201</v>
      </c>
      <c r="C329" s="120" t="s">
        <v>202</v>
      </c>
      <c r="D329" s="120" t="s">
        <v>116</v>
      </c>
      <c r="E329" s="120" t="s">
        <v>170</v>
      </c>
      <c r="F329" s="121">
        <v>356079</v>
      </c>
      <c r="G329" s="121">
        <v>40000</v>
      </c>
      <c r="H329" s="119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19">
        <v>386</v>
      </c>
      <c r="B330" s="120" t="s">
        <v>201</v>
      </c>
      <c r="C330" s="120" t="s">
        <v>202</v>
      </c>
      <c r="D330" s="120" t="s">
        <v>116</v>
      </c>
      <c r="E330" s="120" t="s">
        <v>170</v>
      </c>
      <c r="F330" s="121">
        <v>365001</v>
      </c>
      <c r="G330" s="121">
        <v>41002</v>
      </c>
      <c r="H330" s="119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19">
        <v>387</v>
      </c>
      <c r="B331" s="120" t="s">
        <v>201</v>
      </c>
      <c r="C331" s="120" t="s">
        <v>202</v>
      </c>
      <c r="D331" s="120" t="s">
        <v>116</v>
      </c>
      <c r="E331" s="120" t="s">
        <v>170</v>
      </c>
      <c r="F331" s="121">
        <v>756198</v>
      </c>
      <c r="G331" s="121">
        <v>84947</v>
      </c>
      <c r="H331" s="119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19">
        <v>388</v>
      </c>
      <c r="B332" s="120" t="s">
        <v>201</v>
      </c>
      <c r="C332" s="120" t="s">
        <v>202</v>
      </c>
      <c r="D332" s="120" t="s">
        <v>116</v>
      </c>
      <c r="E332" s="120" t="s">
        <v>170</v>
      </c>
      <c r="F332" s="121">
        <v>208886</v>
      </c>
      <c r="G332" s="121">
        <v>23465</v>
      </c>
      <c r="H332" s="119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19">
        <v>389</v>
      </c>
      <c r="B333" s="120" t="s">
        <v>201</v>
      </c>
      <c r="C333" s="120" t="s">
        <v>202</v>
      </c>
      <c r="D333" s="120" t="s">
        <v>33</v>
      </c>
      <c r="E333" s="120" t="s">
        <v>99</v>
      </c>
      <c r="F333" s="121">
        <v>0</v>
      </c>
      <c r="G333" s="121">
        <v>-3173</v>
      </c>
      <c r="H333" s="119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19">
        <v>389</v>
      </c>
      <c r="B334" s="120" t="s">
        <v>201</v>
      </c>
      <c r="C334" s="120" t="s">
        <v>202</v>
      </c>
      <c r="D334" s="120" t="s">
        <v>39</v>
      </c>
      <c r="E334" s="120" t="s">
        <v>70</v>
      </c>
      <c r="F334" s="121">
        <v>0</v>
      </c>
      <c r="G334" s="121">
        <v>0</v>
      </c>
      <c r="H334" s="119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19">
        <v>389</v>
      </c>
      <c r="B335" s="120" t="s">
        <v>201</v>
      </c>
      <c r="C335" s="120" t="s">
        <v>202</v>
      </c>
      <c r="D335" s="120" t="s">
        <v>39</v>
      </c>
      <c r="E335" s="120" t="s">
        <v>38</v>
      </c>
      <c r="F335" s="121">
        <v>0</v>
      </c>
      <c r="G335" s="121">
        <v>201324</v>
      </c>
      <c r="H335" s="119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19">
        <v>389</v>
      </c>
      <c r="B336" s="120" t="s">
        <v>201</v>
      </c>
      <c r="C336" s="120" t="s">
        <v>202</v>
      </c>
      <c r="D336" s="120" t="s">
        <v>61</v>
      </c>
      <c r="E336" s="120" t="s">
        <v>70</v>
      </c>
      <c r="F336" s="121">
        <v>0</v>
      </c>
      <c r="G336" s="121">
        <v>0</v>
      </c>
      <c r="H336" s="119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19">
        <v>389</v>
      </c>
      <c r="B337" s="120" t="s">
        <v>201</v>
      </c>
      <c r="C337" s="120" t="s">
        <v>202</v>
      </c>
      <c r="D337" s="120" t="s">
        <v>61</v>
      </c>
      <c r="E337" s="120" t="s">
        <v>38</v>
      </c>
      <c r="F337" s="121">
        <v>5125239</v>
      </c>
      <c r="G337" s="121">
        <v>430034</v>
      </c>
      <c r="H337" s="119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19">
        <v>389</v>
      </c>
      <c r="B338" s="120" t="s">
        <v>201</v>
      </c>
      <c r="C338" s="120" t="s">
        <v>202</v>
      </c>
      <c r="D338" s="120" t="s">
        <v>68</v>
      </c>
      <c r="E338" s="120" t="s">
        <v>38</v>
      </c>
      <c r="F338" s="121">
        <v>138983</v>
      </c>
      <c r="G338" s="121">
        <v>10095</v>
      </c>
      <c r="H338" s="119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19">
        <v>389</v>
      </c>
      <c r="B339" s="120" t="s">
        <v>201</v>
      </c>
      <c r="C339" s="120" t="s">
        <v>202</v>
      </c>
      <c r="D339" s="120" t="s">
        <v>68</v>
      </c>
      <c r="E339" s="120" t="s">
        <v>152</v>
      </c>
      <c r="F339" s="121">
        <v>0</v>
      </c>
      <c r="G339" s="121">
        <v>0</v>
      </c>
      <c r="H339" s="119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19">
        <v>390</v>
      </c>
      <c r="B340" s="120" t="s">
        <v>201</v>
      </c>
      <c r="C340" s="120" t="s">
        <v>202</v>
      </c>
      <c r="D340" s="120" t="s">
        <v>116</v>
      </c>
      <c r="E340" s="120" t="s">
        <v>170</v>
      </c>
      <c r="F340" s="121">
        <v>473569</v>
      </c>
      <c r="G340" s="121">
        <v>53198</v>
      </c>
      <c r="H340" s="119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19">
        <v>391</v>
      </c>
      <c r="B341" s="120" t="s">
        <v>201</v>
      </c>
      <c r="C341" s="120" t="s">
        <v>202</v>
      </c>
      <c r="D341" s="120" t="s">
        <v>116</v>
      </c>
      <c r="E341" s="120" t="s">
        <v>170</v>
      </c>
      <c r="F341" s="121">
        <v>1425</v>
      </c>
      <c r="G341" s="121">
        <v>160</v>
      </c>
      <c r="H341" s="119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19">
        <v>392</v>
      </c>
      <c r="B342" s="120" t="s">
        <v>201</v>
      </c>
      <c r="C342" s="120" t="s">
        <v>202</v>
      </c>
      <c r="D342" s="120" t="s">
        <v>116</v>
      </c>
      <c r="E342" s="120" t="s">
        <v>170</v>
      </c>
      <c r="F342" s="121">
        <v>0</v>
      </c>
      <c r="G342" s="121">
        <v>0</v>
      </c>
      <c r="H342" s="119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19">
        <v>392</v>
      </c>
      <c r="B343" s="120" t="s">
        <v>201</v>
      </c>
      <c r="C343" s="120" t="s">
        <v>202</v>
      </c>
      <c r="D343" s="120" t="s">
        <v>57</v>
      </c>
      <c r="E343" s="120" t="s">
        <v>170</v>
      </c>
      <c r="F343" s="121">
        <v>0</v>
      </c>
      <c r="G343" s="121">
        <v>193141</v>
      </c>
      <c r="H343" s="119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19">
        <v>393</v>
      </c>
      <c r="B344" s="120" t="s">
        <v>201</v>
      </c>
      <c r="C344" s="120" t="s">
        <v>202</v>
      </c>
      <c r="D344" s="120" t="s">
        <v>116</v>
      </c>
      <c r="E344" s="120" t="s">
        <v>170</v>
      </c>
      <c r="F344" s="121">
        <v>714562</v>
      </c>
      <c r="G344" s="121">
        <v>80270</v>
      </c>
      <c r="H344" s="119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19">
        <v>394</v>
      </c>
      <c r="B345" s="120" t="s">
        <v>201</v>
      </c>
      <c r="C345" s="120" t="s">
        <v>202</v>
      </c>
      <c r="D345" s="120" t="s">
        <v>116</v>
      </c>
      <c r="E345" s="120" t="s">
        <v>170</v>
      </c>
      <c r="F345" s="121">
        <v>9149</v>
      </c>
      <c r="G345" s="121">
        <v>1028</v>
      </c>
      <c r="H345" s="119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19">
        <v>396</v>
      </c>
      <c r="B346" s="120" t="s">
        <v>201</v>
      </c>
      <c r="C346" s="120" t="s">
        <v>202</v>
      </c>
      <c r="D346" s="120" t="s">
        <v>116</v>
      </c>
      <c r="E346" s="120" t="s">
        <v>170</v>
      </c>
      <c r="F346" s="121">
        <v>0</v>
      </c>
      <c r="G346" s="121">
        <v>-86</v>
      </c>
      <c r="H346" s="119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19">
        <v>397</v>
      </c>
      <c r="B347" s="120" t="s">
        <v>201</v>
      </c>
      <c r="C347" s="120" t="s">
        <v>202</v>
      </c>
      <c r="D347" s="120" t="s">
        <v>116</v>
      </c>
      <c r="E347" s="120" t="s">
        <v>170</v>
      </c>
      <c r="F347" s="121">
        <v>0</v>
      </c>
      <c r="G347" s="121">
        <v>-3</v>
      </c>
      <c r="H347" s="119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19">
        <v>398</v>
      </c>
      <c r="B348" s="120" t="s">
        <v>201</v>
      </c>
      <c r="C348" s="120" t="s">
        <v>202</v>
      </c>
      <c r="D348" s="120" t="s">
        <v>116</v>
      </c>
      <c r="E348" s="120" t="s">
        <v>170</v>
      </c>
      <c r="F348" s="121">
        <v>0</v>
      </c>
      <c r="G348" s="121">
        <v>-104</v>
      </c>
      <c r="H348" s="119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19">
        <v>399</v>
      </c>
      <c r="B349" s="120" t="s">
        <v>201</v>
      </c>
      <c r="C349" s="120" t="s">
        <v>202</v>
      </c>
      <c r="D349" s="120" t="s">
        <v>39</v>
      </c>
      <c r="E349" s="120" t="s">
        <v>70</v>
      </c>
      <c r="F349" s="121">
        <v>0</v>
      </c>
      <c r="G349" s="121">
        <v>0</v>
      </c>
      <c r="H349" s="119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19">
        <v>399</v>
      </c>
      <c r="B350" s="120" t="s">
        <v>201</v>
      </c>
      <c r="C350" s="120" t="s">
        <v>202</v>
      </c>
      <c r="D350" s="120" t="s">
        <v>39</v>
      </c>
      <c r="E350" s="120" t="s">
        <v>38</v>
      </c>
      <c r="F350" s="121">
        <v>0</v>
      </c>
      <c r="G350" s="121">
        <v>23462</v>
      </c>
      <c r="H350" s="119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19">
        <v>399</v>
      </c>
      <c r="B351" s="120" t="s">
        <v>201</v>
      </c>
      <c r="C351" s="120" t="s">
        <v>202</v>
      </c>
      <c r="D351" s="120" t="s">
        <v>39</v>
      </c>
      <c r="E351" s="120" t="s">
        <v>130</v>
      </c>
      <c r="F351" s="121">
        <v>0</v>
      </c>
      <c r="G351" s="121">
        <v>0</v>
      </c>
      <c r="H351" s="119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19">
        <v>399</v>
      </c>
      <c r="B352" s="120" t="s">
        <v>201</v>
      </c>
      <c r="C352" s="120" t="s">
        <v>202</v>
      </c>
      <c r="D352" s="120" t="s">
        <v>61</v>
      </c>
      <c r="E352" s="120" t="s">
        <v>70</v>
      </c>
      <c r="F352" s="121">
        <v>0</v>
      </c>
      <c r="G352" s="121">
        <v>0</v>
      </c>
      <c r="H352" s="119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19">
        <v>399</v>
      </c>
      <c r="B353" s="120" t="s">
        <v>201</v>
      </c>
      <c r="C353" s="120" t="s">
        <v>202</v>
      </c>
      <c r="D353" s="120" t="s">
        <v>61</v>
      </c>
      <c r="E353" s="120" t="s">
        <v>38</v>
      </c>
      <c r="F353" s="121">
        <v>944061</v>
      </c>
      <c r="G353" s="121">
        <v>61694</v>
      </c>
      <c r="H353" s="119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19">
        <v>399</v>
      </c>
      <c r="B354" s="120" t="s">
        <v>201</v>
      </c>
      <c r="C354" s="120" t="s">
        <v>202</v>
      </c>
      <c r="D354" s="120" t="s">
        <v>61</v>
      </c>
      <c r="E354" s="120" t="s">
        <v>130</v>
      </c>
      <c r="F354" s="121">
        <v>0</v>
      </c>
      <c r="G354" s="121">
        <v>0</v>
      </c>
      <c r="H354" s="119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19">
        <v>399</v>
      </c>
      <c r="B355" s="120" t="s">
        <v>201</v>
      </c>
      <c r="C355" s="120" t="s">
        <v>202</v>
      </c>
      <c r="D355" s="120" t="s">
        <v>73</v>
      </c>
      <c r="E355" s="120" t="s">
        <v>70</v>
      </c>
      <c r="F355" s="121">
        <v>0</v>
      </c>
      <c r="G355" s="121">
        <v>0</v>
      </c>
      <c r="H355" s="119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19">
        <v>399</v>
      </c>
      <c r="B356" s="120" t="s">
        <v>201</v>
      </c>
      <c r="C356" s="120" t="s">
        <v>202</v>
      </c>
      <c r="D356" s="120" t="s">
        <v>73</v>
      </c>
      <c r="E356" s="120" t="s">
        <v>38</v>
      </c>
      <c r="F356" s="121">
        <v>200843</v>
      </c>
      <c r="G356" s="121">
        <v>18076</v>
      </c>
      <c r="H356" s="119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19">
        <v>399</v>
      </c>
      <c r="B357" s="120" t="s">
        <v>201</v>
      </c>
      <c r="C357" s="120" t="s">
        <v>202</v>
      </c>
      <c r="D357" s="120" t="s">
        <v>73</v>
      </c>
      <c r="E357" s="120" t="s">
        <v>130</v>
      </c>
      <c r="F357" s="121">
        <v>0</v>
      </c>
      <c r="G357" s="121">
        <v>0</v>
      </c>
      <c r="H357" s="119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19">
        <v>400</v>
      </c>
      <c r="B358" s="120" t="s">
        <v>201</v>
      </c>
      <c r="C358" s="120" t="s">
        <v>202</v>
      </c>
      <c r="D358" s="120" t="s">
        <v>39</v>
      </c>
      <c r="E358" s="120" t="s">
        <v>70</v>
      </c>
      <c r="F358" s="121">
        <v>0</v>
      </c>
      <c r="G358" s="121">
        <v>0</v>
      </c>
      <c r="H358" s="119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19">
        <v>400</v>
      </c>
      <c r="B359" s="120" t="s">
        <v>201</v>
      </c>
      <c r="C359" s="120" t="s">
        <v>202</v>
      </c>
      <c r="D359" s="120" t="s">
        <v>39</v>
      </c>
      <c r="E359" s="120" t="s">
        <v>38</v>
      </c>
      <c r="F359" s="121">
        <v>223340</v>
      </c>
      <c r="G359" s="121">
        <v>908281</v>
      </c>
      <c r="H359" s="119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19">
        <v>400</v>
      </c>
      <c r="B360" s="120" t="s">
        <v>201</v>
      </c>
      <c r="C360" s="120" t="s">
        <v>202</v>
      </c>
      <c r="D360" s="120" t="s">
        <v>39</v>
      </c>
      <c r="E360" s="120" t="s">
        <v>130</v>
      </c>
      <c r="F360" s="121">
        <v>0</v>
      </c>
      <c r="G360" s="121">
        <v>0</v>
      </c>
      <c r="H360" s="119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19">
        <v>400</v>
      </c>
      <c r="B361" s="120" t="s">
        <v>201</v>
      </c>
      <c r="C361" s="120" t="s">
        <v>202</v>
      </c>
      <c r="D361" s="120" t="s">
        <v>61</v>
      </c>
      <c r="E361" s="120" t="s">
        <v>70</v>
      </c>
      <c r="F361" s="121">
        <v>0</v>
      </c>
      <c r="G361" s="121">
        <v>0</v>
      </c>
      <c r="H361" s="119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19">
        <v>400</v>
      </c>
      <c r="B362" s="120" t="s">
        <v>201</v>
      </c>
      <c r="C362" s="120" t="s">
        <v>202</v>
      </c>
      <c r="D362" s="120" t="s">
        <v>61</v>
      </c>
      <c r="E362" s="120" t="s">
        <v>38</v>
      </c>
      <c r="F362" s="121">
        <v>17184758</v>
      </c>
      <c r="G362" s="121">
        <v>1524991</v>
      </c>
      <c r="H362" s="119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19">
        <v>400</v>
      </c>
      <c r="B363" s="120" t="s">
        <v>201</v>
      </c>
      <c r="C363" s="120" t="s">
        <v>202</v>
      </c>
      <c r="D363" s="120" t="s">
        <v>61</v>
      </c>
      <c r="E363" s="120" t="s">
        <v>130</v>
      </c>
      <c r="F363" s="121">
        <v>0</v>
      </c>
      <c r="G363" s="121">
        <v>0</v>
      </c>
      <c r="H363" s="119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19">
        <v>400</v>
      </c>
      <c r="B364" s="120" t="s">
        <v>201</v>
      </c>
      <c r="C364" s="120" t="s">
        <v>202</v>
      </c>
      <c r="D364" s="120" t="s">
        <v>73</v>
      </c>
      <c r="E364" s="120" t="s">
        <v>38</v>
      </c>
      <c r="F364" s="121">
        <v>3589543</v>
      </c>
      <c r="G364" s="121">
        <v>377846</v>
      </c>
      <c r="H364" s="119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19">
        <v>400</v>
      </c>
      <c r="B365" s="120" t="s">
        <v>201</v>
      </c>
      <c r="C365" s="120" t="s">
        <v>202</v>
      </c>
      <c r="D365" s="120" t="s">
        <v>73</v>
      </c>
      <c r="E365" s="120" t="s">
        <v>130</v>
      </c>
      <c r="F365" s="121">
        <v>0</v>
      </c>
      <c r="G365" s="121">
        <v>0</v>
      </c>
      <c r="H365" s="119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19">
        <v>400</v>
      </c>
      <c r="B366" s="120" t="s">
        <v>201</v>
      </c>
      <c r="C366" s="120" t="s">
        <v>202</v>
      </c>
      <c r="D366" s="120" t="s">
        <v>68</v>
      </c>
      <c r="E366" s="120" t="s">
        <v>38</v>
      </c>
      <c r="F366" s="121">
        <v>1400070</v>
      </c>
      <c r="G366" s="121">
        <v>115826</v>
      </c>
      <c r="H366" s="119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19">
        <v>400</v>
      </c>
      <c r="B367" s="120" t="s">
        <v>201</v>
      </c>
      <c r="C367" s="120" t="s">
        <v>202</v>
      </c>
      <c r="D367" s="120" t="s">
        <v>68</v>
      </c>
      <c r="E367" s="120" t="s">
        <v>130</v>
      </c>
      <c r="F367" s="121">
        <v>0</v>
      </c>
      <c r="G367" s="121">
        <v>0</v>
      </c>
      <c r="H367" s="119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19">
        <v>400</v>
      </c>
      <c r="B368" s="120" t="s">
        <v>201</v>
      </c>
      <c r="C368" s="120" t="s">
        <v>202</v>
      </c>
      <c r="D368" s="120" t="s">
        <v>68</v>
      </c>
      <c r="E368" s="120" t="s">
        <v>152</v>
      </c>
      <c r="F368" s="121">
        <v>0</v>
      </c>
      <c r="G368" s="121">
        <v>0</v>
      </c>
      <c r="H368" s="119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19">
        <v>401</v>
      </c>
      <c r="B369" s="120" t="s">
        <v>201</v>
      </c>
      <c r="C369" s="120" t="s">
        <v>202</v>
      </c>
      <c r="D369" s="120" t="s">
        <v>116</v>
      </c>
      <c r="E369" s="120" t="s">
        <v>170</v>
      </c>
      <c r="F369" s="121">
        <v>845433</v>
      </c>
      <c r="G369" s="121">
        <v>94971</v>
      </c>
      <c r="H369" s="119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19">
        <v>402</v>
      </c>
      <c r="B370" s="120" t="s">
        <v>201</v>
      </c>
      <c r="C370" s="120" t="s">
        <v>202</v>
      </c>
      <c r="D370" s="120" t="s">
        <v>116</v>
      </c>
      <c r="E370" s="120" t="s">
        <v>170</v>
      </c>
      <c r="F370" s="121">
        <v>91060</v>
      </c>
      <c r="G370" s="121">
        <v>10229</v>
      </c>
      <c r="H370" s="119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19">
        <v>403</v>
      </c>
      <c r="B371" s="120" t="s">
        <v>201</v>
      </c>
      <c r="C371" s="120" t="s">
        <v>202</v>
      </c>
      <c r="D371" s="120" t="s">
        <v>116</v>
      </c>
      <c r="E371" s="120" t="s">
        <v>170</v>
      </c>
      <c r="F371" s="121">
        <v>100422</v>
      </c>
      <c r="G371" s="121">
        <v>11281</v>
      </c>
      <c r="H371" s="119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19">
        <v>404</v>
      </c>
      <c r="B372" s="120" t="s">
        <v>201</v>
      </c>
      <c r="C372" s="120" t="s">
        <v>202</v>
      </c>
      <c r="D372" s="120" t="s">
        <v>39</v>
      </c>
      <c r="E372" s="120" t="s">
        <v>38</v>
      </c>
      <c r="F372" s="121">
        <v>0</v>
      </c>
      <c r="G372" s="121">
        <v>331461</v>
      </c>
      <c r="H372" s="119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19">
        <v>404</v>
      </c>
      <c r="B373" s="120" t="s">
        <v>201</v>
      </c>
      <c r="C373" s="120" t="s">
        <v>202</v>
      </c>
      <c r="D373" s="120" t="s">
        <v>39</v>
      </c>
      <c r="E373" s="120" t="s">
        <v>140</v>
      </c>
      <c r="F373" s="121">
        <v>0</v>
      </c>
      <c r="G373" s="121">
        <v>0</v>
      </c>
      <c r="H373" s="119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19">
        <v>404</v>
      </c>
      <c r="B374" s="120" t="s">
        <v>201</v>
      </c>
      <c r="C374" s="120" t="s">
        <v>202</v>
      </c>
      <c r="D374" s="120" t="s">
        <v>61</v>
      </c>
      <c r="E374" s="120" t="s">
        <v>38</v>
      </c>
      <c r="F374" s="121">
        <v>7186107</v>
      </c>
      <c r="G374" s="121">
        <v>659910</v>
      </c>
      <c r="H374" s="119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19">
        <v>404</v>
      </c>
      <c r="B375" s="120" t="s">
        <v>201</v>
      </c>
      <c r="C375" s="120" t="s">
        <v>202</v>
      </c>
      <c r="D375" s="120" t="s">
        <v>61</v>
      </c>
      <c r="E375" s="120" t="s">
        <v>140</v>
      </c>
      <c r="F375" s="121">
        <v>0</v>
      </c>
      <c r="G375" s="121">
        <v>0</v>
      </c>
      <c r="H375" s="119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19">
        <v>404</v>
      </c>
      <c r="B376" s="120" t="s">
        <v>201</v>
      </c>
      <c r="C376" s="120" t="s">
        <v>202</v>
      </c>
      <c r="D376" s="120" t="s">
        <v>73</v>
      </c>
      <c r="E376" s="120" t="s">
        <v>38</v>
      </c>
      <c r="F376" s="121">
        <v>985347</v>
      </c>
      <c r="G376" s="121">
        <v>99536</v>
      </c>
      <c r="H376" s="119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19">
        <v>404</v>
      </c>
      <c r="B377" s="120" t="s">
        <v>201</v>
      </c>
      <c r="C377" s="120" t="s">
        <v>202</v>
      </c>
      <c r="D377" s="120" t="s">
        <v>73</v>
      </c>
      <c r="E377" s="120" t="s">
        <v>130</v>
      </c>
      <c r="F377" s="121">
        <v>0</v>
      </c>
      <c r="G377" s="121">
        <v>0</v>
      </c>
      <c r="H377" s="119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19">
        <v>404</v>
      </c>
      <c r="B378" s="120" t="s">
        <v>201</v>
      </c>
      <c r="C378" s="120" t="s">
        <v>202</v>
      </c>
      <c r="D378" s="120" t="s">
        <v>68</v>
      </c>
      <c r="E378" s="120" t="s">
        <v>38</v>
      </c>
      <c r="F378" s="121">
        <v>1800759</v>
      </c>
      <c r="G378" s="121">
        <v>149396</v>
      </c>
      <c r="H378" s="119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19">
        <v>404</v>
      </c>
      <c r="B379" s="120" t="s">
        <v>201</v>
      </c>
      <c r="C379" s="120" t="s">
        <v>202</v>
      </c>
      <c r="D379" s="120" t="s">
        <v>68</v>
      </c>
      <c r="E379" s="120" t="s">
        <v>130</v>
      </c>
      <c r="F379" s="121">
        <v>0</v>
      </c>
      <c r="G379" s="121">
        <v>0</v>
      </c>
      <c r="H379" s="119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19">
        <v>406</v>
      </c>
      <c r="B380" s="120" t="s">
        <v>201</v>
      </c>
      <c r="C380" s="120" t="s">
        <v>202</v>
      </c>
      <c r="D380" s="120" t="s">
        <v>79</v>
      </c>
      <c r="E380" s="120" t="s">
        <v>70</v>
      </c>
      <c r="F380" s="121">
        <v>88848</v>
      </c>
      <c r="G380" s="121">
        <v>9157</v>
      </c>
      <c r="H380" s="119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19">
        <v>407</v>
      </c>
      <c r="B381" s="120" t="s">
        <v>201</v>
      </c>
      <c r="C381" s="120" t="s">
        <v>202</v>
      </c>
      <c r="D381" s="120" t="s">
        <v>116</v>
      </c>
      <c r="E381" s="120" t="s">
        <v>170</v>
      </c>
      <c r="F381" s="121">
        <v>864350</v>
      </c>
      <c r="G381" s="121">
        <v>97096</v>
      </c>
      <c r="H381" s="119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19">
        <v>408</v>
      </c>
      <c r="B382" s="120" t="s">
        <v>201</v>
      </c>
      <c r="C382" s="120" t="s">
        <v>202</v>
      </c>
      <c r="D382" s="120" t="s">
        <v>39</v>
      </c>
      <c r="E382" s="120" t="s">
        <v>70</v>
      </c>
      <c r="F382" s="121">
        <v>0</v>
      </c>
      <c r="G382" s="121">
        <v>0</v>
      </c>
      <c r="H382" s="119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19">
        <v>408</v>
      </c>
      <c r="B383" s="120" t="s">
        <v>201</v>
      </c>
      <c r="C383" s="120" t="s">
        <v>202</v>
      </c>
      <c r="D383" s="120" t="s">
        <v>39</v>
      </c>
      <c r="E383" s="120" t="s">
        <v>38</v>
      </c>
      <c r="F383" s="121">
        <v>102500</v>
      </c>
      <c r="G383" s="121">
        <v>829369</v>
      </c>
      <c r="H383" s="119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19">
        <v>408</v>
      </c>
      <c r="B384" s="120" t="s">
        <v>201</v>
      </c>
      <c r="C384" s="120" t="s">
        <v>202</v>
      </c>
      <c r="D384" s="120" t="s">
        <v>39</v>
      </c>
      <c r="E384" s="120" t="s">
        <v>130</v>
      </c>
      <c r="F384" s="121">
        <v>0</v>
      </c>
      <c r="G384" s="121">
        <v>0</v>
      </c>
      <c r="H384" s="119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19">
        <v>408</v>
      </c>
      <c r="B385" s="120" t="s">
        <v>201</v>
      </c>
      <c r="C385" s="120" t="s">
        <v>202</v>
      </c>
      <c r="D385" s="120" t="s">
        <v>61</v>
      </c>
      <c r="E385" s="120" t="s">
        <v>70</v>
      </c>
      <c r="F385" s="121">
        <v>0</v>
      </c>
      <c r="G385" s="121">
        <v>0</v>
      </c>
      <c r="H385" s="119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19">
        <v>408</v>
      </c>
      <c r="B386" s="120" t="s">
        <v>201</v>
      </c>
      <c r="C386" s="120" t="s">
        <v>202</v>
      </c>
      <c r="D386" s="120" t="s">
        <v>61</v>
      </c>
      <c r="E386" s="120" t="s">
        <v>38</v>
      </c>
      <c r="F386" s="121">
        <v>16285454</v>
      </c>
      <c r="G386" s="121">
        <v>1409038</v>
      </c>
      <c r="H386" s="119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19">
        <v>408</v>
      </c>
      <c r="B387" s="120" t="s">
        <v>201</v>
      </c>
      <c r="C387" s="120" t="s">
        <v>202</v>
      </c>
      <c r="D387" s="120" t="s">
        <v>61</v>
      </c>
      <c r="E387" s="120" t="s">
        <v>130</v>
      </c>
      <c r="F387" s="121">
        <v>0</v>
      </c>
      <c r="G387" s="121">
        <v>0</v>
      </c>
      <c r="H387" s="119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19">
        <v>408</v>
      </c>
      <c r="B388" s="120" t="s">
        <v>201</v>
      </c>
      <c r="C388" s="120" t="s">
        <v>202</v>
      </c>
      <c r="D388" s="120" t="s">
        <v>73</v>
      </c>
      <c r="E388" s="120" t="s">
        <v>70</v>
      </c>
      <c r="F388" s="121">
        <v>0</v>
      </c>
      <c r="G388" s="121">
        <v>-0.178</v>
      </c>
      <c r="H388" s="119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19">
        <v>408</v>
      </c>
      <c r="B389" s="120" t="s">
        <v>201</v>
      </c>
      <c r="C389" s="120" t="s">
        <v>202</v>
      </c>
      <c r="D389" s="120" t="s">
        <v>73</v>
      </c>
      <c r="E389" s="120" t="s">
        <v>38</v>
      </c>
      <c r="F389" s="121">
        <v>41433</v>
      </c>
      <c r="G389" s="121">
        <v>3377.178</v>
      </c>
      <c r="H389" s="119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19">
        <v>408</v>
      </c>
      <c r="B390" s="120" t="s">
        <v>201</v>
      </c>
      <c r="C390" s="120" t="s">
        <v>202</v>
      </c>
      <c r="D390" s="120" t="s">
        <v>73</v>
      </c>
      <c r="E390" s="120" t="s">
        <v>130</v>
      </c>
      <c r="F390" s="121">
        <v>0</v>
      </c>
      <c r="G390" s="121">
        <v>0</v>
      </c>
      <c r="H390" s="119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19">
        <v>409</v>
      </c>
      <c r="B391" s="120" t="s">
        <v>201</v>
      </c>
      <c r="C391" s="120" t="s">
        <v>206</v>
      </c>
      <c r="D391" s="120" t="s">
        <v>116</v>
      </c>
      <c r="E391" s="120" t="s">
        <v>170</v>
      </c>
      <c r="F391" s="121">
        <v>3056992</v>
      </c>
      <c r="G391" s="121">
        <v>343405</v>
      </c>
      <c r="H391" s="119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19">
        <v>410</v>
      </c>
      <c r="B392" s="120" t="s">
        <v>201</v>
      </c>
      <c r="C392" s="120" t="s">
        <v>206</v>
      </c>
      <c r="D392" s="120" t="s">
        <v>116</v>
      </c>
      <c r="E392" s="120" t="s">
        <v>170</v>
      </c>
      <c r="F392" s="121">
        <v>417726</v>
      </c>
      <c r="G392" s="121">
        <v>46925</v>
      </c>
      <c r="H392" s="119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19">
        <v>412</v>
      </c>
      <c r="B393" s="120" t="s">
        <v>201</v>
      </c>
      <c r="C393" s="120" t="s">
        <v>206</v>
      </c>
      <c r="D393" s="120" t="s">
        <v>116</v>
      </c>
      <c r="E393" s="120" t="s">
        <v>170</v>
      </c>
      <c r="F393" s="121">
        <v>1318609</v>
      </c>
      <c r="G393" s="121">
        <v>148125</v>
      </c>
      <c r="H393" s="119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19">
        <v>413</v>
      </c>
      <c r="B394" s="120" t="s">
        <v>201</v>
      </c>
      <c r="C394" s="120" t="s">
        <v>206</v>
      </c>
      <c r="D394" s="120" t="s">
        <v>116</v>
      </c>
      <c r="E394" s="120" t="s">
        <v>170</v>
      </c>
      <c r="F394" s="121">
        <v>894107</v>
      </c>
      <c r="G394" s="121">
        <v>100439</v>
      </c>
      <c r="H394" s="119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19">
        <v>414</v>
      </c>
      <c r="B395" s="120" t="s">
        <v>201</v>
      </c>
      <c r="C395" s="120" t="s">
        <v>206</v>
      </c>
      <c r="D395" s="120" t="s">
        <v>116</v>
      </c>
      <c r="E395" s="120" t="s">
        <v>170</v>
      </c>
      <c r="F395" s="121">
        <v>607017</v>
      </c>
      <c r="G395" s="121">
        <v>68189</v>
      </c>
      <c r="H395" s="119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19">
        <v>415</v>
      </c>
      <c r="B396" s="120" t="s">
        <v>201</v>
      </c>
      <c r="C396" s="120" t="s">
        <v>206</v>
      </c>
      <c r="D396" s="120" t="s">
        <v>116</v>
      </c>
      <c r="E396" s="120" t="s">
        <v>170</v>
      </c>
      <c r="F396" s="121">
        <v>2691296</v>
      </c>
      <c r="G396" s="121">
        <v>302325</v>
      </c>
      <c r="H396" s="119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19">
        <v>416</v>
      </c>
      <c r="B397" s="120" t="s">
        <v>201</v>
      </c>
      <c r="C397" s="120" t="s">
        <v>206</v>
      </c>
      <c r="D397" s="120" t="s">
        <v>116</v>
      </c>
      <c r="E397" s="120" t="s">
        <v>170</v>
      </c>
      <c r="F397" s="121">
        <v>1302726</v>
      </c>
      <c r="G397" s="121">
        <v>146341</v>
      </c>
      <c r="H397" s="119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19">
        <v>417</v>
      </c>
      <c r="B398" s="120" t="s">
        <v>201</v>
      </c>
      <c r="C398" s="120" t="s">
        <v>202</v>
      </c>
      <c r="D398" s="120" t="s">
        <v>116</v>
      </c>
      <c r="E398" s="120" t="s">
        <v>170</v>
      </c>
      <c r="F398" s="121">
        <v>1404584</v>
      </c>
      <c r="G398" s="121">
        <v>157783</v>
      </c>
      <c r="H398" s="119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19">
        <v>418</v>
      </c>
      <c r="B399" s="120" t="s">
        <v>201</v>
      </c>
      <c r="C399" s="120" t="s">
        <v>202</v>
      </c>
      <c r="D399" s="120" t="s">
        <v>116</v>
      </c>
      <c r="E399" s="120" t="s">
        <v>170</v>
      </c>
      <c r="F399" s="121">
        <v>533415</v>
      </c>
      <c r="G399" s="121">
        <v>59921</v>
      </c>
      <c r="H399" s="119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19">
        <v>419</v>
      </c>
      <c r="B400" s="120" t="s">
        <v>201</v>
      </c>
      <c r="C400" s="120" t="s">
        <v>202</v>
      </c>
      <c r="D400" s="120" t="s">
        <v>116</v>
      </c>
      <c r="E400" s="120" t="s">
        <v>170</v>
      </c>
      <c r="F400" s="121">
        <v>1997929</v>
      </c>
      <c r="G400" s="121">
        <v>224436</v>
      </c>
      <c r="H400" s="119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19">
        <v>421</v>
      </c>
      <c r="B401" s="120" t="s">
        <v>201</v>
      </c>
      <c r="C401" s="120" t="s">
        <v>202</v>
      </c>
      <c r="D401" s="120" t="s">
        <v>79</v>
      </c>
      <c r="E401" s="120" t="s">
        <v>70</v>
      </c>
      <c r="F401" s="121">
        <v>5733</v>
      </c>
      <c r="G401" s="121">
        <v>461</v>
      </c>
      <c r="H401" s="119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19">
        <v>422</v>
      </c>
      <c r="B402" s="120" t="s">
        <v>201</v>
      </c>
      <c r="C402" s="120" t="s">
        <v>202</v>
      </c>
      <c r="D402" s="120" t="s">
        <v>39</v>
      </c>
      <c r="E402" s="120" t="s">
        <v>38</v>
      </c>
      <c r="F402" s="121">
        <v>0</v>
      </c>
      <c r="G402" s="121">
        <v>5093.69</v>
      </c>
      <c r="H402" s="119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19">
        <v>422</v>
      </c>
      <c r="B403" s="120" t="s">
        <v>201</v>
      </c>
      <c r="C403" s="120" t="s">
        <v>202</v>
      </c>
      <c r="D403" s="120" t="s">
        <v>61</v>
      </c>
      <c r="E403" s="120" t="s">
        <v>38</v>
      </c>
      <c r="F403" s="121">
        <v>267501</v>
      </c>
      <c r="G403" s="121">
        <v>23889</v>
      </c>
      <c r="H403" s="119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19">
        <v>422</v>
      </c>
      <c r="B404" s="120" t="s">
        <v>201</v>
      </c>
      <c r="C404" s="120" t="s">
        <v>202</v>
      </c>
      <c r="D404" s="120" t="s">
        <v>73</v>
      </c>
      <c r="E404" s="120" t="s">
        <v>38</v>
      </c>
      <c r="F404" s="121">
        <v>387668</v>
      </c>
      <c r="G404" s="121">
        <v>35978</v>
      </c>
      <c r="H404" s="119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19">
        <v>423</v>
      </c>
      <c r="B405" s="120" t="s">
        <v>201</v>
      </c>
      <c r="C405" s="120" t="s">
        <v>202</v>
      </c>
      <c r="D405" s="120" t="s">
        <v>79</v>
      </c>
      <c r="E405" s="120" t="s">
        <v>70</v>
      </c>
      <c r="F405" s="121">
        <v>82</v>
      </c>
      <c r="G405" s="121">
        <v>-26</v>
      </c>
      <c r="H405" s="119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19">
        <v>424</v>
      </c>
      <c r="B406" s="120" t="s">
        <v>201</v>
      </c>
      <c r="C406" s="120" t="s">
        <v>202</v>
      </c>
      <c r="D406" s="120" t="s">
        <v>116</v>
      </c>
      <c r="E406" s="120" t="s">
        <v>170</v>
      </c>
      <c r="F406" s="121">
        <v>753296</v>
      </c>
      <c r="G406" s="121">
        <v>84621</v>
      </c>
      <c r="H406" s="119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19">
        <v>425</v>
      </c>
      <c r="B407" s="120" t="s">
        <v>201</v>
      </c>
      <c r="C407" s="120" t="s">
        <v>202</v>
      </c>
      <c r="D407" s="120" t="s">
        <v>116</v>
      </c>
      <c r="E407" s="120" t="s">
        <v>170</v>
      </c>
      <c r="F407" s="121">
        <v>7022404</v>
      </c>
      <c r="G407" s="121">
        <v>788857</v>
      </c>
      <c r="H407" s="119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19">
        <v>426</v>
      </c>
      <c r="B408" s="120" t="s">
        <v>201</v>
      </c>
      <c r="C408" s="120" t="s">
        <v>202</v>
      </c>
      <c r="D408" s="120" t="s">
        <v>116</v>
      </c>
      <c r="E408" s="120" t="s">
        <v>170</v>
      </c>
      <c r="F408" s="121">
        <v>323960</v>
      </c>
      <c r="G408" s="121">
        <v>36392</v>
      </c>
      <c r="H408" s="119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19">
        <v>427</v>
      </c>
      <c r="B409" s="120" t="s">
        <v>201</v>
      </c>
      <c r="C409" s="120" t="s">
        <v>202</v>
      </c>
      <c r="D409" s="120" t="s">
        <v>116</v>
      </c>
      <c r="E409" s="120" t="s">
        <v>170</v>
      </c>
      <c r="F409" s="121">
        <v>4796762</v>
      </c>
      <c r="G409" s="121">
        <v>538841</v>
      </c>
      <c r="H409" s="119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19">
        <v>428</v>
      </c>
      <c r="B410" s="120" t="s">
        <v>201</v>
      </c>
      <c r="C410" s="120" t="s">
        <v>206</v>
      </c>
      <c r="D410" s="120" t="s">
        <v>116</v>
      </c>
      <c r="E410" s="120" t="s">
        <v>170</v>
      </c>
      <c r="F410" s="121">
        <v>38455</v>
      </c>
      <c r="G410" s="121">
        <v>4320</v>
      </c>
      <c r="H410" s="119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19">
        <v>430</v>
      </c>
      <c r="B411" s="120" t="s">
        <v>201</v>
      </c>
      <c r="C411" s="120" t="s">
        <v>202</v>
      </c>
      <c r="D411" s="120" t="s">
        <v>116</v>
      </c>
      <c r="E411" s="120" t="s">
        <v>170</v>
      </c>
      <c r="F411" s="121">
        <v>4130806</v>
      </c>
      <c r="G411" s="121">
        <v>464031</v>
      </c>
      <c r="H411" s="119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19">
        <v>431</v>
      </c>
      <c r="B412" s="120" t="s">
        <v>201</v>
      </c>
      <c r="C412" s="120" t="s">
        <v>202</v>
      </c>
      <c r="D412" s="120" t="s">
        <v>116</v>
      </c>
      <c r="E412" s="120" t="s">
        <v>170</v>
      </c>
      <c r="F412" s="121">
        <v>5733064</v>
      </c>
      <c r="G412" s="121">
        <v>644020</v>
      </c>
      <c r="H412" s="119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19">
        <v>432</v>
      </c>
      <c r="B413" s="120" t="s">
        <v>201</v>
      </c>
      <c r="C413" s="120" t="s">
        <v>202</v>
      </c>
      <c r="D413" s="120" t="s">
        <v>116</v>
      </c>
      <c r="E413" s="120" t="s">
        <v>170</v>
      </c>
      <c r="F413" s="121">
        <v>988114</v>
      </c>
      <c r="G413" s="121">
        <v>110999</v>
      </c>
      <c r="H413" s="119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19">
        <v>433</v>
      </c>
      <c r="B414" s="120" t="s">
        <v>201</v>
      </c>
      <c r="C414" s="120" t="s">
        <v>202</v>
      </c>
      <c r="D414" s="120" t="s">
        <v>116</v>
      </c>
      <c r="E414" s="120" t="s">
        <v>170</v>
      </c>
      <c r="F414" s="121">
        <v>501966</v>
      </c>
      <c r="G414" s="121">
        <v>56388</v>
      </c>
      <c r="H414" s="119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19">
        <v>435</v>
      </c>
      <c r="B415" s="120" t="s">
        <v>201</v>
      </c>
      <c r="C415" s="120" t="s">
        <v>202</v>
      </c>
      <c r="D415" s="120" t="s">
        <v>116</v>
      </c>
      <c r="E415" s="120" t="s">
        <v>170</v>
      </c>
      <c r="F415" s="121">
        <v>6949168</v>
      </c>
      <c r="G415" s="121">
        <v>780630</v>
      </c>
      <c r="H415" s="119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19">
        <v>436</v>
      </c>
      <c r="B416" s="120" t="s">
        <v>201</v>
      </c>
      <c r="C416" s="120" t="s">
        <v>202</v>
      </c>
      <c r="D416" s="120" t="s">
        <v>116</v>
      </c>
      <c r="E416" s="120" t="s">
        <v>170</v>
      </c>
      <c r="F416" s="121">
        <v>11121668</v>
      </c>
      <c r="G416" s="121">
        <v>1249345</v>
      </c>
      <c r="H416" s="119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19">
        <v>437</v>
      </c>
      <c r="B417" s="120" t="s">
        <v>201</v>
      </c>
      <c r="C417" s="120" t="s">
        <v>202</v>
      </c>
      <c r="D417" s="120" t="s">
        <v>116</v>
      </c>
      <c r="E417" s="120" t="s">
        <v>170</v>
      </c>
      <c r="F417" s="121">
        <v>23704631</v>
      </c>
      <c r="G417" s="121">
        <v>2662843</v>
      </c>
      <c r="H417" s="119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19">
        <v>437</v>
      </c>
      <c r="B418" s="120" t="s">
        <v>201</v>
      </c>
      <c r="C418" s="120" t="s">
        <v>202</v>
      </c>
      <c r="D418" s="120" t="s">
        <v>57</v>
      </c>
      <c r="E418" s="120" t="s">
        <v>170</v>
      </c>
      <c r="F418" s="121">
        <v>0</v>
      </c>
      <c r="G418" s="121">
        <v>0</v>
      </c>
      <c r="H418" s="119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19">
        <v>439</v>
      </c>
      <c r="B419" s="120" t="s">
        <v>201</v>
      </c>
      <c r="C419" s="120" t="s">
        <v>202</v>
      </c>
      <c r="D419" s="120" t="s">
        <v>116</v>
      </c>
      <c r="E419" s="120" t="s">
        <v>170</v>
      </c>
      <c r="F419" s="121">
        <v>3199994</v>
      </c>
      <c r="G419" s="121">
        <v>359340</v>
      </c>
      <c r="H419" s="119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19">
        <v>440</v>
      </c>
      <c r="B420" s="120" t="s">
        <v>201</v>
      </c>
      <c r="C420" s="120" t="s">
        <v>202</v>
      </c>
      <c r="D420" s="120" t="s">
        <v>116</v>
      </c>
      <c r="E420" s="120" t="s">
        <v>170</v>
      </c>
      <c r="F420" s="121">
        <v>95688</v>
      </c>
      <c r="G420" s="121">
        <v>10749</v>
      </c>
      <c r="H420" s="119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19">
        <v>441</v>
      </c>
      <c r="B421" s="120" t="s">
        <v>201</v>
      </c>
      <c r="C421" s="120" t="s">
        <v>202</v>
      </c>
      <c r="D421" s="120" t="s">
        <v>116</v>
      </c>
      <c r="E421" s="120" t="s">
        <v>170</v>
      </c>
      <c r="F421" s="121">
        <v>6892649</v>
      </c>
      <c r="G421" s="121">
        <v>774281</v>
      </c>
      <c r="H421" s="119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19">
        <v>442</v>
      </c>
      <c r="B422" s="120" t="s">
        <v>201</v>
      </c>
      <c r="C422" s="120" t="s">
        <v>202</v>
      </c>
      <c r="D422" s="120" t="s">
        <v>116</v>
      </c>
      <c r="E422" s="120" t="s">
        <v>170</v>
      </c>
      <c r="F422" s="121">
        <v>2344359</v>
      </c>
      <c r="G422" s="121">
        <v>263352</v>
      </c>
      <c r="H422" s="119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19">
        <v>443</v>
      </c>
      <c r="B423" s="120" t="s">
        <v>201</v>
      </c>
      <c r="C423" s="120" t="s">
        <v>202</v>
      </c>
      <c r="D423" s="120" t="s">
        <v>116</v>
      </c>
      <c r="E423" s="120" t="s">
        <v>170</v>
      </c>
      <c r="F423" s="121">
        <v>3168773</v>
      </c>
      <c r="G423" s="121">
        <v>355962</v>
      </c>
      <c r="H423" s="119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19">
        <v>444</v>
      </c>
      <c r="B424" s="120" t="s">
        <v>201</v>
      </c>
      <c r="C424" s="120" t="s">
        <v>202</v>
      </c>
      <c r="D424" s="120" t="s">
        <v>116</v>
      </c>
      <c r="E424" s="120" t="s">
        <v>170</v>
      </c>
      <c r="F424" s="121">
        <v>358565</v>
      </c>
      <c r="G424" s="121">
        <v>40279</v>
      </c>
      <c r="H424" s="119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19">
        <v>445</v>
      </c>
      <c r="B425" s="120" t="s">
        <v>201</v>
      </c>
      <c r="C425" s="120" t="s">
        <v>202</v>
      </c>
      <c r="D425" s="120" t="s">
        <v>116</v>
      </c>
      <c r="E425" s="120" t="s">
        <v>170</v>
      </c>
      <c r="F425" s="121">
        <v>20421071</v>
      </c>
      <c r="G425" s="121">
        <v>2293987</v>
      </c>
      <c r="H425" s="119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19">
        <v>446</v>
      </c>
      <c r="B426" s="120" t="s">
        <v>201</v>
      </c>
      <c r="C426" s="120" t="s">
        <v>202</v>
      </c>
      <c r="D426" s="120" t="s">
        <v>57</v>
      </c>
      <c r="E426" s="120" t="s">
        <v>170</v>
      </c>
      <c r="F426" s="121">
        <v>0</v>
      </c>
      <c r="G426" s="121">
        <v>-62469</v>
      </c>
      <c r="H426" s="119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19">
        <v>447</v>
      </c>
      <c r="B427" s="120" t="s">
        <v>201</v>
      </c>
      <c r="C427" s="120" t="s">
        <v>202</v>
      </c>
      <c r="D427" s="120" t="s">
        <v>116</v>
      </c>
      <c r="E427" s="120" t="s">
        <v>170</v>
      </c>
      <c r="F427" s="121">
        <v>3779362</v>
      </c>
      <c r="G427" s="121">
        <v>424552</v>
      </c>
      <c r="H427" s="119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19">
        <v>448</v>
      </c>
      <c r="B428" s="120" t="s">
        <v>201</v>
      </c>
      <c r="C428" s="120" t="s">
        <v>202</v>
      </c>
      <c r="D428" s="120" t="s">
        <v>57</v>
      </c>
      <c r="E428" s="120" t="s">
        <v>170</v>
      </c>
      <c r="F428" s="121">
        <v>0</v>
      </c>
      <c r="G428" s="121">
        <v>-94960</v>
      </c>
      <c r="H428" s="119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19">
        <v>450</v>
      </c>
      <c r="B429" s="120" t="s">
        <v>201</v>
      </c>
      <c r="C429" s="120" t="s">
        <v>202</v>
      </c>
      <c r="D429" s="120" t="s">
        <v>116</v>
      </c>
      <c r="E429" s="120" t="s">
        <v>170</v>
      </c>
      <c r="F429" s="121">
        <v>3333086</v>
      </c>
      <c r="G429" s="121">
        <v>374420</v>
      </c>
      <c r="H429" s="119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19">
        <v>451</v>
      </c>
      <c r="B430" s="120" t="s">
        <v>201</v>
      </c>
      <c r="C430" s="120" t="s">
        <v>202</v>
      </c>
      <c r="D430" s="120" t="s">
        <v>116</v>
      </c>
      <c r="E430" s="120" t="s">
        <v>170</v>
      </c>
      <c r="F430" s="121">
        <v>2405988</v>
      </c>
      <c r="G430" s="121">
        <v>270275</v>
      </c>
      <c r="H430" s="119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19">
        <v>454</v>
      </c>
      <c r="B431" s="120" t="s">
        <v>201</v>
      </c>
      <c r="C431" s="120" t="s">
        <v>202</v>
      </c>
      <c r="D431" s="120" t="s">
        <v>116</v>
      </c>
      <c r="E431" s="120" t="s">
        <v>170</v>
      </c>
      <c r="F431" s="121">
        <v>14587101</v>
      </c>
      <c r="G431" s="121">
        <v>1638632</v>
      </c>
      <c r="H431" s="119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19">
        <v>455</v>
      </c>
      <c r="B432" s="120" t="s">
        <v>201</v>
      </c>
      <c r="C432" s="120" t="s">
        <v>202</v>
      </c>
      <c r="D432" s="120" t="s">
        <v>116</v>
      </c>
      <c r="E432" s="120" t="s">
        <v>170</v>
      </c>
      <c r="F432" s="121">
        <v>2370176</v>
      </c>
      <c r="G432" s="121">
        <v>266252</v>
      </c>
      <c r="H432" s="119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19">
        <v>457</v>
      </c>
      <c r="B433" s="120" t="s">
        <v>201</v>
      </c>
      <c r="C433" s="120" t="s">
        <v>202</v>
      </c>
      <c r="D433" s="120" t="s">
        <v>116</v>
      </c>
      <c r="E433" s="120" t="s">
        <v>170</v>
      </c>
      <c r="F433" s="121">
        <v>30907</v>
      </c>
      <c r="G433" s="121">
        <v>3472</v>
      </c>
      <c r="H433" s="119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19">
        <v>460</v>
      </c>
      <c r="B434" s="120" t="s">
        <v>201</v>
      </c>
      <c r="C434" s="120" t="s">
        <v>202</v>
      </c>
      <c r="D434" s="120" t="s">
        <v>79</v>
      </c>
      <c r="E434" s="120" t="s">
        <v>70</v>
      </c>
      <c r="F434" s="121">
        <v>588</v>
      </c>
      <c r="G434" s="121">
        <v>-119</v>
      </c>
      <c r="H434" s="119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19">
        <v>460</v>
      </c>
      <c r="B435" s="120" t="s">
        <v>201</v>
      </c>
      <c r="C435" s="120" t="s">
        <v>202</v>
      </c>
      <c r="D435" s="120" t="s">
        <v>79</v>
      </c>
      <c r="E435" s="120" t="s">
        <v>38</v>
      </c>
      <c r="F435" s="121">
        <v>0</v>
      </c>
      <c r="G435" s="121">
        <v>0</v>
      </c>
      <c r="H435" s="119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19">
        <v>464</v>
      </c>
      <c r="B436" s="120" t="s">
        <v>201</v>
      </c>
      <c r="C436" s="120" t="s">
        <v>202</v>
      </c>
      <c r="D436" s="120" t="s">
        <v>73</v>
      </c>
      <c r="E436" s="120" t="s">
        <v>70</v>
      </c>
      <c r="F436" s="121">
        <v>2527</v>
      </c>
      <c r="G436" s="121">
        <v>170.873</v>
      </c>
      <c r="H436" s="119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19">
        <v>464</v>
      </c>
      <c r="B437" s="120" t="s">
        <v>201</v>
      </c>
      <c r="C437" s="120" t="s">
        <v>202</v>
      </c>
      <c r="D437" s="120" t="s">
        <v>73</v>
      </c>
      <c r="E437" s="120" t="s">
        <v>38</v>
      </c>
      <c r="F437" s="121">
        <v>98247</v>
      </c>
      <c r="G437" s="121">
        <v>6646.127</v>
      </c>
      <c r="H437" s="119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19">
        <v>466</v>
      </c>
      <c r="B438" s="120" t="s">
        <v>201</v>
      </c>
      <c r="C438" s="120" t="s">
        <v>206</v>
      </c>
      <c r="D438" s="120" t="s">
        <v>116</v>
      </c>
      <c r="E438" s="120" t="s">
        <v>170</v>
      </c>
      <c r="F438" s="121">
        <v>83499</v>
      </c>
      <c r="G438" s="121">
        <v>9380</v>
      </c>
      <c r="H438" s="119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19">
        <v>467</v>
      </c>
      <c r="B439" s="120" t="s">
        <v>201</v>
      </c>
      <c r="C439" s="120" t="s">
        <v>202</v>
      </c>
      <c r="D439" s="120" t="s">
        <v>57</v>
      </c>
      <c r="E439" s="120" t="s">
        <v>170</v>
      </c>
      <c r="F439" s="121">
        <v>0</v>
      </c>
      <c r="G439" s="121">
        <v>-107634</v>
      </c>
      <c r="H439" s="119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19">
        <v>469</v>
      </c>
      <c r="B440" s="120" t="s">
        <v>201</v>
      </c>
      <c r="C440" s="120" t="s">
        <v>202</v>
      </c>
      <c r="D440" s="120" t="s">
        <v>39</v>
      </c>
      <c r="E440" s="120" t="s">
        <v>38</v>
      </c>
      <c r="F440" s="121">
        <v>0</v>
      </c>
      <c r="G440" s="121">
        <v>1147826</v>
      </c>
      <c r="H440" s="119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19">
        <v>469</v>
      </c>
      <c r="B441" s="120" t="s">
        <v>201</v>
      </c>
      <c r="C441" s="120" t="s">
        <v>202</v>
      </c>
      <c r="D441" s="120" t="s">
        <v>61</v>
      </c>
      <c r="E441" s="120" t="s">
        <v>38</v>
      </c>
      <c r="F441" s="121">
        <v>21345634</v>
      </c>
      <c r="G441" s="121">
        <v>1841070</v>
      </c>
      <c r="H441" s="119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19">
        <v>469</v>
      </c>
      <c r="B442" s="120" t="s">
        <v>201</v>
      </c>
      <c r="C442" s="120" t="s">
        <v>202</v>
      </c>
      <c r="D442" s="120" t="s">
        <v>68</v>
      </c>
      <c r="E442" s="120" t="s">
        <v>54</v>
      </c>
      <c r="F442" s="121">
        <v>0</v>
      </c>
      <c r="G442" s="121">
        <v>0</v>
      </c>
      <c r="H442" s="119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19">
        <v>469</v>
      </c>
      <c r="B443" s="120" t="s">
        <v>201</v>
      </c>
      <c r="C443" s="120" t="s">
        <v>202</v>
      </c>
      <c r="D443" s="120" t="s">
        <v>68</v>
      </c>
      <c r="E443" s="120" t="s">
        <v>38</v>
      </c>
      <c r="F443" s="121">
        <v>10541760</v>
      </c>
      <c r="G443" s="121">
        <v>943508</v>
      </c>
      <c r="H443" s="119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19">
        <v>470</v>
      </c>
      <c r="B444" s="120" t="s">
        <v>201</v>
      </c>
      <c r="C444" s="120" t="s">
        <v>202</v>
      </c>
      <c r="D444" s="120" t="s">
        <v>68</v>
      </c>
      <c r="E444" s="120" t="s">
        <v>70</v>
      </c>
      <c r="F444" s="121">
        <v>0</v>
      </c>
      <c r="G444" s="121">
        <v>0</v>
      </c>
      <c r="H444" s="119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19">
        <v>470</v>
      </c>
      <c r="B445" s="120" t="s">
        <v>201</v>
      </c>
      <c r="C445" s="120" t="s">
        <v>202</v>
      </c>
      <c r="D445" s="120" t="s">
        <v>68</v>
      </c>
      <c r="E445" s="120" t="s">
        <v>38</v>
      </c>
      <c r="F445" s="121">
        <v>2127428</v>
      </c>
      <c r="G445" s="121">
        <v>196506.13</v>
      </c>
      <c r="H445" s="119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19">
        <v>470</v>
      </c>
      <c r="B446" s="120" t="s">
        <v>201</v>
      </c>
      <c r="C446" s="120" t="s">
        <v>202</v>
      </c>
      <c r="D446" s="120" t="s">
        <v>68</v>
      </c>
      <c r="E446" s="120" t="s">
        <v>162</v>
      </c>
      <c r="F446" s="121">
        <v>89163564</v>
      </c>
      <c r="G446" s="121">
        <v>8303351.9</v>
      </c>
      <c r="H446" s="119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19">
        <v>471</v>
      </c>
      <c r="B447" s="120" t="s">
        <v>201</v>
      </c>
      <c r="C447" s="120" t="s">
        <v>202</v>
      </c>
      <c r="D447" s="120" t="s">
        <v>73</v>
      </c>
      <c r="E447" s="120" t="s">
        <v>70</v>
      </c>
      <c r="F447" s="121">
        <v>1091</v>
      </c>
      <c r="G447" s="121">
        <v>49.372</v>
      </c>
      <c r="H447" s="119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19">
        <v>471</v>
      </c>
      <c r="B448" s="120" t="s">
        <v>201</v>
      </c>
      <c r="C448" s="120" t="s">
        <v>202</v>
      </c>
      <c r="D448" s="120" t="s">
        <v>73</v>
      </c>
      <c r="E448" s="120" t="s">
        <v>38</v>
      </c>
      <c r="F448" s="121">
        <v>27692</v>
      </c>
      <c r="G448" s="121">
        <v>1252.628</v>
      </c>
      <c r="H448" s="119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19">
        <v>472</v>
      </c>
      <c r="B449" s="120" t="s">
        <v>201</v>
      </c>
      <c r="C449" s="120" t="s">
        <v>202</v>
      </c>
      <c r="D449" s="120" t="s">
        <v>116</v>
      </c>
      <c r="E449" s="120" t="s">
        <v>170</v>
      </c>
      <c r="F449" s="121">
        <v>33668</v>
      </c>
      <c r="G449" s="121">
        <v>3782</v>
      </c>
      <c r="H449" s="119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19">
        <v>473</v>
      </c>
      <c r="B450" s="120" t="s">
        <v>201</v>
      </c>
      <c r="C450" s="120" t="s">
        <v>202</v>
      </c>
      <c r="D450" s="120" t="s">
        <v>116</v>
      </c>
      <c r="E450" s="120" t="s">
        <v>170</v>
      </c>
      <c r="F450" s="121">
        <v>69446</v>
      </c>
      <c r="G450" s="121">
        <v>7801</v>
      </c>
      <c r="H450" s="119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19">
        <v>474</v>
      </c>
      <c r="B451" s="120" t="s">
        <v>201</v>
      </c>
      <c r="C451" s="120" t="s">
        <v>202</v>
      </c>
      <c r="D451" s="120" t="s">
        <v>116</v>
      </c>
      <c r="E451" s="120" t="s">
        <v>170</v>
      </c>
      <c r="F451" s="121">
        <v>9008</v>
      </c>
      <c r="G451" s="121">
        <v>1012</v>
      </c>
      <c r="H451" s="119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19">
        <v>476</v>
      </c>
      <c r="B452" s="120" t="s">
        <v>201</v>
      </c>
      <c r="C452" s="120" t="s">
        <v>202</v>
      </c>
      <c r="D452" s="120" t="s">
        <v>116</v>
      </c>
      <c r="E452" s="120" t="s">
        <v>170</v>
      </c>
      <c r="F452" s="121">
        <v>723324</v>
      </c>
      <c r="G452" s="121">
        <v>81254</v>
      </c>
      <c r="H452" s="119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19">
        <v>477</v>
      </c>
      <c r="B453" s="120" t="s">
        <v>201</v>
      </c>
      <c r="C453" s="120" t="s">
        <v>202</v>
      </c>
      <c r="D453" s="120" t="s">
        <v>73</v>
      </c>
      <c r="E453" s="120" t="s">
        <v>38</v>
      </c>
      <c r="F453" s="121">
        <v>53067</v>
      </c>
      <c r="G453" s="121">
        <v>2466</v>
      </c>
      <c r="H453" s="119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19">
        <v>477</v>
      </c>
      <c r="B454" s="120" t="s">
        <v>201</v>
      </c>
      <c r="C454" s="120" t="s">
        <v>202</v>
      </c>
      <c r="D454" s="120" t="s">
        <v>68</v>
      </c>
      <c r="E454" s="120" t="s">
        <v>38</v>
      </c>
      <c r="F454" s="121">
        <v>0</v>
      </c>
      <c r="G454" s="121">
        <v>0</v>
      </c>
      <c r="H454" s="119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19">
        <v>479</v>
      </c>
      <c r="B455" s="120" t="s">
        <v>201</v>
      </c>
      <c r="C455" s="120" t="s">
        <v>202</v>
      </c>
      <c r="D455" s="120" t="s">
        <v>116</v>
      </c>
      <c r="E455" s="120" t="s">
        <v>170</v>
      </c>
      <c r="F455" s="121">
        <v>15053</v>
      </c>
      <c r="G455" s="121">
        <v>1691</v>
      </c>
      <c r="H455" s="119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19">
        <v>480</v>
      </c>
      <c r="B456" s="120" t="s">
        <v>201</v>
      </c>
      <c r="C456" s="120" t="s">
        <v>202</v>
      </c>
      <c r="D456" s="120" t="s">
        <v>116</v>
      </c>
      <c r="E456" s="120" t="s">
        <v>170</v>
      </c>
      <c r="F456" s="121">
        <v>32251</v>
      </c>
      <c r="G456" s="121">
        <v>3623</v>
      </c>
      <c r="H456" s="119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19">
        <v>481</v>
      </c>
      <c r="B457" s="120" t="s">
        <v>201</v>
      </c>
      <c r="C457" s="120" t="s">
        <v>202</v>
      </c>
      <c r="D457" s="120" t="s">
        <v>116</v>
      </c>
      <c r="E457" s="120" t="s">
        <v>170</v>
      </c>
      <c r="F457" s="121">
        <v>93691</v>
      </c>
      <c r="G457" s="121">
        <v>10524.69</v>
      </c>
      <c r="H457" s="119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19">
        <v>482</v>
      </c>
      <c r="B458" s="120" t="s">
        <v>201</v>
      </c>
      <c r="C458" s="120" t="s">
        <v>202</v>
      </c>
      <c r="D458" s="120" t="s">
        <v>116</v>
      </c>
      <c r="E458" s="120" t="s">
        <v>170</v>
      </c>
      <c r="F458" s="121">
        <v>9</v>
      </c>
      <c r="G458" s="121">
        <v>1</v>
      </c>
      <c r="H458" s="119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19">
        <v>483</v>
      </c>
      <c r="B459" s="120" t="s">
        <v>201</v>
      </c>
      <c r="C459" s="120" t="s">
        <v>202</v>
      </c>
      <c r="D459" s="120" t="s">
        <v>116</v>
      </c>
      <c r="E459" s="120" t="s">
        <v>170</v>
      </c>
      <c r="F459" s="121">
        <v>0</v>
      </c>
      <c r="G459" s="121">
        <v>0</v>
      </c>
      <c r="H459" s="119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19">
        <v>484</v>
      </c>
      <c r="B460" s="120" t="s">
        <v>201</v>
      </c>
      <c r="C460" s="120" t="s">
        <v>202</v>
      </c>
      <c r="D460" s="120" t="s">
        <v>116</v>
      </c>
      <c r="E460" s="120" t="s">
        <v>170</v>
      </c>
      <c r="F460" s="121">
        <v>0</v>
      </c>
      <c r="G460" s="121">
        <v>0</v>
      </c>
      <c r="H460" s="119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19">
        <v>487</v>
      </c>
      <c r="B461" s="120" t="s">
        <v>201</v>
      </c>
      <c r="C461" s="120" t="s">
        <v>202</v>
      </c>
      <c r="D461" s="120" t="s">
        <v>116</v>
      </c>
      <c r="E461" s="120" t="s">
        <v>170</v>
      </c>
      <c r="F461" s="121">
        <v>29555</v>
      </c>
      <c r="G461" s="121">
        <v>3320</v>
      </c>
      <c r="H461" s="119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19">
        <v>489</v>
      </c>
      <c r="B462" s="120" t="s">
        <v>201</v>
      </c>
      <c r="C462" s="120" t="s">
        <v>202</v>
      </c>
      <c r="D462" s="120" t="s">
        <v>116</v>
      </c>
      <c r="E462" s="120" t="s">
        <v>170</v>
      </c>
      <c r="F462" s="121">
        <v>92073</v>
      </c>
      <c r="G462" s="121">
        <v>10343</v>
      </c>
      <c r="H462" s="119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19">
        <v>491</v>
      </c>
      <c r="B463" s="120" t="s">
        <v>201</v>
      </c>
      <c r="C463" s="120" t="s">
        <v>202</v>
      </c>
      <c r="D463" s="120" t="s">
        <v>79</v>
      </c>
      <c r="E463" s="120" t="s">
        <v>70</v>
      </c>
      <c r="F463" s="121">
        <v>0</v>
      </c>
      <c r="G463" s="121">
        <v>0</v>
      </c>
      <c r="H463" s="119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19">
        <v>491</v>
      </c>
      <c r="B464" s="120" t="s">
        <v>201</v>
      </c>
      <c r="C464" s="120" t="s">
        <v>202</v>
      </c>
      <c r="D464" s="120" t="s">
        <v>79</v>
      </c>
      <c r="E464" s="120" t="s">
        <v>38</v>
      </c>
      <c r="F464" s="121">
        <v>0</v>
      </c>
      <c r="G464" s="121">
        <v>0</v>
      </c>
      <c r="H464" s="119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19">
        <v>492</v>
      </c>
      <c r="B465" s="120" t="s">
        <v>201</v>
      </c>
      <c r="C465" s="120" t="s">
        <v>202</v>
      </c>
      <c r="D465" s="120" t="s">
        <v>68</v>
      </c>
      <c r="E465" s="120" t="s">
        <v>54</v>
      </c>
      <c r="F465" s="121">
        <v>0</v>
      </c>
      <c r="G465" s="121">
        <v>0</v>
      </c>
      <c r="H465" s="119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19">
        <v>492</v>
      </c>
      <c r="B466" s="120" t="s">
        <v>201</v>
      </c>
      <c r="C466" s="120" t="s">
        <v>202</v>
      </c>
      <c r="D466" s="120" t="s">
        <v>68</v>
      </c>
      <c r="E466" s="120" t="s">
        <v>38</v>
      </c>
      <c r="F466" s="121">
        <v>149279</v>
      </c>
      <c r="G466" s="121">
        <v>12675.652</v>
      </c>
      <c r="H466" s="119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19">
        <v>492</v>
      </c>
      <c r="B467" s="120" t="s">
        <v>201</v>
      </c>
      <c r="C467" s="120" t="s">
        <v>202</v>
      </c>
      <c r="D467" s="120" t="s">
        <v>68</v>
      </c>
      <c r="E467" s="120" t="s">
        <v>162</v>
      </c>
      <c r="F467" s="121">
        <v>8547672</v>
      </c>
      <c r="G467" s="121">
        <v>727288.35</v>
      </c>
      <c r="H467" s="119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19">
        <v>493</v>
      </c>
      <c r="B468" s="120" t="s">
        <v>201</v>
      </c>
      <c r="C468" s="120" t="s">
        <v>202</v>
      </c>
      <c r="D468" s="120" t="s">
        <v>68</v>
      </c>
      <c r="E468" s="120" t="s">
        <v>70</v>
      </c>
      <c r="F468" s="121">
        <v>342</v>
      </c>
      <c r="G468" s="121">
        <v>22.061</v>
      </c>
      <c r="H468" s="119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19">
        <v>493</v>
      </c>
      <c r="B469" s="120" t="s">
        <v>201</v>
      </c>
      <c r="C469" s="120" t="s">
        <v>202</v>
      </c>
      <c r="D469" s="120" t="s">
        <v>68</v>
      </c>
      <c r="E469" s="120" t="s">
        <v>38</v>
      </c>
      <c r="F469" s="121">
        <v>165861</v>
      </c>
      <c r="G469" s="121">
        <v>10349.939</v>
      </c>
      <c r="H469" s="119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19">
        <v>494</v>
      </c>
      <c r="B470" s="120" t="s">
        <v>201</v>
      </c>
      <c r="C470" s="120" t="s">
        <v>202</v>
      </c>
      <c r="D470" s="120" t="s">
        <v>116</v>
      </c>
      <c r="E470" s="120" t="s">
        <v>170</v>
      </c>
      <c r="F470" s="121">
        <v>126862</v>
      </c>
      <c r="G470" s="121">
        <v>14251</v>
      </c>
      <c r="H470" s="119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19">
        <v>495</v>
      </c>
      <c r="B471" s="120" t="s">
        <v>201</v>
      </c>
      <c r="C471" s="120" t="s">
        <v>202</v>
      </c>
      <c r="D471" s="120" t="s">
        <v>116</v>
      </c>
      <c r="E471" s="120" t="s">
        <v>170</v>
      </c>
      <c r="F471" s="121">
        <v>7522</v>
      </c>
      <c r="G471" s="121">
        <v>845</v>
      </c>
      <c r="H471" s="119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19">
        <v>504</v>
      </c>
      <c r="B472" s="120" t="s">
        <v>201</v>
      </c>
      <c r="C472" s="120" t="s">
        <v>202</v>
      </c>
      <c r="D472" s="120" t="s">
        <v>79</v>
      </c>
      <c r="E472" s="120" t="s">
        <v>70</v>
      </c>
      <c r="F472" s="121">
        <v>0</v>
      </c>
      <c r="G472" s="121">
        <v>0</v>
      </c>
      <c r="H472" s="119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19">
        <v>505</v>
      </c>
      <c r="B473" s="120" t="s">
        <v>201</v>
      </c>
      <c r="C473" s="120" t="s">
        <v>202</v>
      </c>
      <c r="D473" s="120" t="s">
        <v>116</v>
      </c>
      <c r="E473" s="120" t="s">
        <v>170</v>
      </c>
      <c r="F473" s="121">
        <v>620486</v>
      </c>
      <c r="G473" s="121">
        <v>69702</v>
      </c>
      <c r="H473" s="119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19">
        <v>506</v>
      </c>
      <c r="B474" s="120" t="s">
        <v>201</v>
      </c>
      <c r="C474" s="120" t="s">
        <v>202</v>
      </c>
      <c r="D474" s="120" t="s">
        <v>79</v>
      </c>
      <c r="E474" s="120" t="s">
        <v>70</v>
      </c>
      <c r="F474" s="121">
        <v>19</v>
      </c>
      <c r="G474" s="121">
        <v>-733</v>
      </c>
      <c r="H474" s="119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19">
        <v>506</v>
      </c>
      <c r="B475" s="120" t="s">
        <v>201</v>
      </c>
      <c r="C475" s="120" t="s">
        <v>202</v>
      </c>
      <c r="D475" s="120" t="s">
        <v>79</v>
      </c>
      <c r="E475" s="120" t="s">
        <v>38</v>
      </c>
      <c r="F475" s="121">
        <v>0</v>
      </c>
      <c r="G475" s="121">
        <v>0</v>
      </c>
      <c r="H475" s="119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19">
        <v>507</v>
      </c>
      <c r="B476" s="120" t="s">
        <v>201</v>
      </c>
      <c r="C476" s="120" t="s">
        <v>202</v>
      </c>
      <c r="D476" s="120" t="s">
        <v>79</v>
      </c>
      <c r="E476" s="120" t="s">
        <v>70</v>
      </c>
      <c r="F476" s="121">
        <v>0</v>
      </c>
      <c r="G476" s="121">
        <v>0</v>
      </c>
      <c r="H476" s="119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19">
        <v>507</v>
      </c>
      <c r="B477" s="120" t="s">
        <v>201</v>
      </c>
      <c r="C477" s="120" t="s">
        <v>202</v>
      </c>
      <c r="D477" s="120" t="s">
        <v>79</v>
      </c>
      <c r="E477" s="120" t="s">
        <v>38</v>
      </c>
      <c r="F477" s="121">
        <v>0</v>
      </c>
      <c r="G477" s="121">
        <v>0</v>
      </c>
      <c r="H477" s="119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19">
        <v>508</v>
      </c>
      <c r="B478" s="120" t="s">
        <v>201</v>
      </c>
      <c r="C478" s="120" t="s">
        <v>202</v>
      </c>
      <c r="D478" s="120" t="s">
        <v>68</v>
      </c>
      <c r="E478" s="120" t="s">
        <v>70</v>
      </c>
      <c r="F478" s="121">
        <v>0</v>
      </c>
      <c r="G478" s="121">
        <v>0</v>
      </c>
      <c r="H478" s="119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19">
        <v>508</v>
      </c>
      <c r="B479" s="120" t="s">
        <v>201</v>
      </c>
      <c r="C479" s="120" t="s">
        <v>202</v>
      </c>
      <c r="D479" s="120" t="s">
        <v>68</v>
      </c>
      <c r="E479" s="120" t="s">
        <v>38</v>
      </c>
      <c r="F479" s="121">
        <v>0</v>
      </c>
      <c r="G479" s="121">
        <v>0</v>
      </c>
      <c r="H479" s="119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19">
        <v>508</v>
      </c>
      <c r="B480" s="120" t="s">
        <v>201</v>
      </c>
      <c r="C480" s="120" t="s">
        <v>202</v>
      </c>
      <c r="D480" s="120" t="s">
        <v>68</v>
      </c>
      <c r="E480" s="120" t="s">
        <v>162</v>
      </c>
      <c r="F480" s="121">
        <v>0</v>
      </c>
      <c r="G480" s="121">
        <v>0</v>
      </c>
      <c r="H480" s="119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19">
        <v>508</v>
      </c>
      <c r="B481" s="120" t="s">
        <v>201</v>
      </c>
      <c r="C481" s="120" t="s">
        <v>202</v>
      </c>
      <c r="D481" s="120" t="s">
        <v>128</v>
      </c>
      <c r="E481" s="120" t="s">
        <v>180</v>
      </c>
      <c r="F481" s="121">
        <v>88576</v>
      </c>
      <c r="G481" s="121">
        <v>9950</v>
      </c>
      <c r="H481" s="119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19">
        <v>510</v>
      </c>
      <c r="B482" s="120" t="s">
        <v>201</v>
      </c>
      <c r="C482" s="120" t="s">
        <v>206</v>
      </c>
      <c r="D482" s="120" t="s">
        <v>68</v>
      </c>
      <c r="E482" s="120" t="s">
        <v>76</v>
      </c>
      <c r="F482" s="121">
        <v>3116413</v>
      </c>
      <c r="G482" s="121">
        <v>350080</v>
      </c>
      <c r="H482" s="119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19">
        <v>511</v>
      </c>
      <c r="B483" s="120" t="s">
        <v>201</v>
      </c>
      <c r="C483" s="120" t="s">
        <v>202</v>
      </c>
      <c r="D483" s="120" t="s">
        <v>79</v>
      </c>
      <c r="E483" s="120" t="s">
        <v>54</v>
      </c>
      <c r="F483" s="121">
        <v>0</v>
      </c>
      <c r="G483" s="121">
        <v>0</v>
      </c>
      <c r="H483" s="119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19">
        <v>511</v>
      </c>
      <c r="B484" s="120" t="s">
        <v>201</v>
      </c>
      <c r="C484" s="120" t="s">
        <v>202</v>
      </c>
      <c r="D484" s="120" t="s">
        <v>79</v>
      </c>
      <c r="E484" s="120" t="s">
        <v>70</v>
      </c>
      <c r="F484" s="121">
        <v>431</v>
      </c>
      <c r="G484" s="121">
        <v>47</v>
      </c>
      <c r="H484" s="119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19">
        <v>511</v>
      </c>
      <c r="B485" s="120" t="s">
        <v>201</v>
      </c>
      <c r="C485" s="120" t="s">
        <v>202</v>
      </c>
      <c r="D485" s="120" t="s">
        <v>79</v>
      </c>
      <c r="E485" s="120" t="s">
        <v>38</v>
      </c>
      <c r="F485" s="121">
        <v>0</v>
      </c>
      <c r="G485" s="121">
        <v>0</v>
      </c>
      <c r="H485" s="119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19">
        <v>512</v>
      </c>
      <c r="B486" s="120" t="s">
        <v>201</v>
      </c>
      <c r="C486" s="120" t="s">
        <v>202</v>
      </c>
      <c r="D486" s="120" t="s">
        <v>116</v>
      </c>
      <c r="E486" s="120" t="s">
        <v>170</v>
      </c>
      <c r="F486" s="121">
        <v>1478444</v>
      </c>
      <c r="G486" s="121">
        <v>166080</v>
      </c>
      <c r="H486" s="119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19">
        <v>513</v>
      </c>
      <c r="B487" s="120" t="s">
        <v>201</v>
      </c>
      <c r="C487" s="120" t="s">
        <v>202</v>
      </c>
      <c r="D487" s="120" t="s">
        <v>116</v>
      </c>
      <c r="E487" s="120" t="s">
        <v>170</v>
      </c>
      <c r="F487" s="121">
        <v>1153005</v>
      </c>
      <c r="G487" s="121">
        <v>129522</v>
      </c>
      <c r="H487" s="119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19">
        <v>514</v>
      </c>
      <c r="B488" s="120" t="s">
        <v>201</v>
      </c>
      <c r="C488" s="120" t="s">
        <v>202</v>
      </c>
      <c r="D488" s="120" t="s">
        <v>116</v>
      </c>
      <c r="E488" s="120" t="s">
        <v>170</v>
      </c>
      <c r="F488" s="121">
        <v>2642886</v>
      </c>
      <c r="G488" s="121">
        <v>296887</v>
      </c>
      <c r="H488" s="119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19">
        <v>515</v>
      </c>
      <c r="B489" s="120" t="s">
        <v>201</v>
      </c>
      <c r="C489" s="120" t="s">
        <v>202</v>
      </c>
      <c r="D489" s="120" t="s">
        <v>116</v>
      </c>
      <c r="E489" s="120" t="s">
        <v>170</v>
      </c>
      <c r="F489" s="121">
        <v>73273</v>
      </c>
      <c r="G489" s="121">
        <v>8231</v>
      </c>
      <c r="H489" s="119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19">
        <v>516</v>
      </c>
      <c r="B490" s="120" t="s">
        <v>201</v>
      </c>
      <c r="C490" s="120" t="s">
        <v>202</v>
      </c>
      <c r="D490" s="120" t="s">
        <v>116</v>
      </c>
      <c r="E490" s="120" t="s">
        <v>170</v>
      </c>
      <c r="F490" s="121">
        <v>608372</v>
      </c>
      <c r="G490" s="121">
        <v>68341</v>
      </c>
      <c r="H490" s="119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19">
        <v>517</v>
      </c>
      <c r="B491" s="120" t="s">
        <v>201</v>
      </c>
      <c r="C491" s="120" t="s">
        <v>202</v>
      </c>
      <c r="D491" s="120" t="s">
        <v>116</v>
      </c>
      <c r="E491" s="120" t="s">
        <v>170</v>
      </c>
      <c r="F491" s="121">
        <v>411885</v>
      </c>
      <c r="G491" s="121">
        <v>46269</v>
      </c>
      <c r="H491" s="119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19">
        <v>518</v>
      </c>
      <c r="B492" s="120" t="s">
        <v>201</v>
      </c>
      <c r="C492" s="120" t="s">
        <v>202</v>
      </c>
      <c r="D492" s="120" t="s">
        <v>116</v>
      </c>
      <c r="E492" s="120" t="s">
        <v>170</v>
      </c>
      <c r="F492" s="121">
        <v>2117866</v>
      </c>
      <c r="G492" s="121">
        <v>237909</v>
      </c>
      <c r="H492" s="119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19">
        <v>518</v>
      </c>
      <c r="B493" s="120" t="s">
        <v>201</v>
      </c>
      <c r="C493" s="120" t="s">
        <v>202</v>
      </c>
      <c r="D493" s="120" t="s">
        <v>57</v>
      </c>
      <c r="E493" s="120" t="s">
        <v>170</v>
      </c>
      <c r="F493" s="121">
        <v>0</v>
      </c>
      <c r="G493" s="121">
        <v>-36335</v>
      </c>
      <c r="H493" s="119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19">
        <v>519</v>
      </c>
      <c r="B494" s="120" t="s">
        <v>201</v>
      </c>
      <c r="C494" s="120" t="s">
        <v>202</v>
      </c>
      <c r="D494" s="120" t="s">
        <v>116</v>
      </c>
      <c r="E494" s="120" t="s">
        <v>170</v>
      </c>
      <c r="F494" s="121">
        <v>1898154</v>
      </c>
      <c r="G494" s="121">
        <v>213228</v>
      </c>
      <c r="H494" s="119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19">
        <v>520</v>
      </c>
      <c r="B495" s="120" t="s">
        <v>201</v>
      </c>
      <c r="C495" s="120" t="s">
        <v>202</v>
      </c>
      <c r="D495" s="120" t="s">
        <v>116</v>
      </c>
      <c r="E495" s="120" t="s">
        <v>170</v>
      </c>
      <c r="F495" s="121">
        <v>147951</v>
      </c>
      <c r="G495" s="121">
        <v>16620</v>
      </c>
      <c r="H495" s="119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19">
        <v>521</v>
      </c>
      <c r="B496" s="120" t="s">
        <v>201</v>
      </c>
      <c r="C496" s="120" t="s">
        <v>202</v>
      </c>
      <c r="D496" s="120" t="s">
        <v>116</v>
      </c>
      <c r="E496" s="120" t="s">
        <v>170</v>
      </c>
      <c r="F496" s="121">
        <v>252711</v>
      </c>
      <c r="G496" s="121">
        <v>28388</v>
      </c>
      <c r="H496" s="119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19">
        <v>525</v>
      </c>
      <c r="B497" s="120" t="s">
        <v>201</v>
      </c>
      <c r="C497" s="120" t="s">
        <v>202</v>
      </c>
      <c r="D497" s="120" t="s">
        <v>68</v>
      </c>
      <c r="E497" s="120" t="s">
        <v>54</v>
      </c>
      <c r="F497" s="121">
        <v>27985206</v>
      </c>
      <c r="G497" s="121">
        <v>2568567.2</v>
      </c>
      <c r="H497" s="119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19">
        <v>525</v>
      </c>
      <c r="B498" s="120" t="s">
        <v>201</v>
      </c>
      <c r="C498" s="120" t="s">
        <v>202</v>
      </c>
      <c r="D498" s="120" t="s">
        <v>68</v>
      </c>
      <c r="E498" s="120" t="s">
        <v>70</v>
      </c>
      <c r="F498" s="121">
        <v>8058</v>
      </c>
      <c r="G498" s="121">
        <v>738.014</v>
      </c>
      <c r="H498" s="119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19">
        <v>525</v>
      </c>
      <c r="B499" s="120" t="s">
        <v>201</v>
      </c>
      <c r="C499" s="120" t="s">
        <v>202</v>
      </c>
      <c r="D499" s="120" t="s">
        <v>68</v>
      </c>
      <c r="E499" s="120" t="s">
        <v>38</v>
      </c>
      <c r="F499" s="121">
        <v>16407</v>
      </c>
      <c r="G499" s="121">
        <v>1505.8</v>
      </c>
      <c r="H499" s="119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19">
        <v>527</v>
      </c>
      <c r="B500" s="120" t="s">
        <v>201</v>
      </c>
      <c r="C500" s="120" t="s">
        <v>202</v>
      </c>
      <c r="D500" s="120" t="s">
        <v>68</v>
      </c>
      <c r="E500" s="120" t="s">
        <v>54</v>
      </c>
      <c r="F500" s="121">
        <v>1169317</v>
      </c>
      <c r="G500" s="121">
        <v>104790.66</v>
      </c>
      <c r="H500" s="119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19">
        <v>527</v>
      </c>
      <c r="B501" s="120" t="s">
        <v>201</v>
      </c>
      <c r="C501" s="120" t="s">
        <v>202</v>
      </c>
      <c r="D501" s="120" t="s">
        <v>68</v>
      </c>
      <c r="E501" s="120" t="s">
        <v>183</v>
      </c>
      <c r="F501" s="121">
        <v>14197</v>
      </c>
      <c r="G501" s="121">
        <v>256.338</v>
      </c>
      <c r="H501" s="119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19">
        <v>531</v>
      </c>
      <c r="B502" s="120" t="s">
        <v>201</v>
      </c>
      <c r="C502" s="120" t="s">
        <v>202</v>
      </c>
      <c r="D502" s="120" t="s">
        <v>116</v>
      </c>
      <c r="E502" s="120" t="s">
        <v>170</v>
      </c>
      <c r="F502" s="121">
        <v>262868</v>
      </c>
      <c r="G502" s="121">
        <v>29529</v>
      </c>
      <c r="H502" s="119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19">
        <v>533</v>
      </c>
      <c r="B503" s="120" t="s">
        <v>201</v>
      </c>
      <c r="C503" s="120" t="s">
        <v>202</v>
      </c>
      <c r="D503" s="120" t="s">
        <v>39</v>
      </c>
      <c r="E503" s="120" t="s">
        <v>70</v>
      </c>
      <c r="F503" s="121">
        <v>0</v>
      </c>
      <c r="G503" s="121">
        <v>354.707</v>
      </c>
      <c r="H503" s="119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19">
        <v>533</v>
      </c>
      <c r="B504" s="120" t="s">
        <v>201</v>
      </c>
      <c r="C504" s="120" t="s">
        <v>202</v>
      </c>
      <c r="D504" s="120" t="s">
        <v>39</v>
      </c>
      <c r="E504" s="120" t="s">
        <v>38</v>
      </c>
      <c r="F504" s="121">
        <v>0</v>
      </c>
      <c r="G504" s="121">
        <v>1162383.3</v>
      </c>
      <c r="H504" s="119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19">
        <v>533</v>
      </c>
      <c r="B505" s="120" t="s">
        <v>201</v>
      </c>
      <c r="C505" s="120" t="s">
        <v>202</v>
      </c>
      <c r="D505" s="120" t="s">
        <v>61</v>
      </c>
      <c r="E505" s="120" t="s">
        <v>43</v>
      </c>
      <c r="F505" s="121">
        <v>0</v>
      </c>
      <c r="G505" s="121">
        <v>0</v>
      </c>
      <c r="H505" s="119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19">
        <v>533</v>
      </c>
      <c r="B506" s="120" t="s">
        <v>201</v>
      </c>
      <c r="C506" s="120" t="s">
        <v>202</v>
      </c>
      <c r="D506" s="120" t="s">
        <v>61</v>
      </c>
      <c r="E506" s="120" t="s">
        <v>70</v>
      </c>
      <c r="F506" s="121">
        <v>7684</v>
      </c>
      <c r="G506" s="121">
        <v>681.137</v>
      </c>
      <c r="H506" s="119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19">
        <v>533</v>
      </c>
      <c r="B507" s="120" t="s">
        <v>201</v>
      </c>
      <c r="C507" s="120" t="s">
        <v>202</v>
      </c>
      <c r="D507" s="120" t="s">
        <v>61</v>
      </c>
      <c r="E507" s="120" t="s">
        <v>38</v>
      </c>
      <c r="F507" s="121">
        <v>27138940</v>
      </c>
      <c r="G507" s="121">
        <v>2397252.9</v>
      </c>
      <c r="H507" s="119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19">
        <v>534</v>
      </c>
      <c r="B508" s="120" t="s">
        <v>201</v>
      </c>
      <c r="C508" s="120" t="s">
        <v>202</v>
      </c>
      <c r="D508" s="120" t="s">
        <v>116</v>
      </c>
      <c r="E508" s="120" t="s">
        <v>170</v>
      </c>
      <c r="F508" s="121">
        <v>102740</v>
      </c>
      <c r="G508" s="121">
        <v>11541</v>
      </c>
      <c r="H508" s="119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19">
        <v>535</v>
      </c>
      <c r="B509" s="120" t="s">
        <v>201</v>
      </c>
      <c r="C509" s="120" t="s">
        <v>202</v>
      </c>
      <c r="D509" s="120" t="s">
        <v>73</v>
      </c>
      <c r="E509" s="120" t="s">
        <v>38</v>
      </c>
      <c r="F509" s="121">
        <v>27851</v>
      </c>
      <c r="G509" s="121">
        <v>2195</v>
      </c>
      <c r="H509" s="119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19">
        <v>537</v>
      </c>
      <c r="B510" s="120" t="s">
        <v>201</v>
      </c>
      <c r="C510" s="120" t="s">
        <v>202</v>
      </c>
      <c r="D510" s="120" t="s">
        <v>116</v>
      </c>
      <c r="E510" s="120" t="s">
        <v>170</v>
      </c>
      <c r="F510" s="121">
        <v>549850</v>
      </c>
      <c r="G510" s="121">
        <v>61767</v>
      </c>
      <c r="H510" s="119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19">
        <v>539</v>
      </c>
      <c r="B511" s="120" t="s">
        <v>201</v>
      </c>
      <c r="C511" s="120" t="s">
        <v>206</v>
      </c>
      <c r="D511" s="120" t="s">
        <v>57</v>
      </c>
      <c r="E511" s="120" t="s">
        <v>170</v>
      </c>
      <c r="F511" s="121">
        <v>0</v>
      </c>
      <c r="G511" s="121">
        <v>2155</v>
      </c>
      <c r="H511" s="119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19">
        <v>540</v>
      </c>
      <c r="B512" s="120" t="s">
        <v>201</v>
      </c>
      <c r="C512" s="120" t="s">
        <v>206</v>
      </c>
      <c r="D512" s="120" t="s">
        <v>73</v>
      </c>
      <c r="E512" s="120" t="s">
        <v>81</v>
      </c>
      <c r="F512" s="121">
        <v>0</v>
      </c>
      <c r="G512" s="121">
        <v>0</v>
      </c>
      <c r="H512" s="119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19">
        <v>540</v>
      </c>
      <c r="B513" s="120" t="s">
        <v>201</v>
      </c>
      <c r="C513" s="120" t="s">
        <v>206</v>
      </c>
      <c r="D513" s="120" t="s">
        <v>73</v>
      </c>
      <c r="E513" s="120" t="s">
        <v>86</v>
      </c>
      <c r="F513" s="121">
        <v>2058</v>
      </c>
      <c r="G513" s="121">
        <v>128</v>
      </c>
      <c r="H513" s="119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19">
        <v>541</v>
      </c>
      <c r="B514" s="120" t="s">
        <v>201</v>
      </c>
      <c r="C514" s="120" t="s">
        <v>206</v>
      </c>
      <c r="D514" s="120" t="s">
        <v>116</v>
      </c>
      <c r="E514" s="120" t="s">
        <v>170</v>
      </c>
      <c r="F514" s="121">
        <v>323722</v>
      </c>
      <c r="G514" s="121">
        <v>36365</v>
      </c>
      <c r="H514" s="119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19">
        <v>542</v>
      </c>
      <c r="B515" s="120" t="s">
        <v>201</v>
      </c>
      <c r="C515" s="120" t="s">
        <v>206</v>
      </c>
      <c r="D515" s="120" t="s">
        <v>73</v>
      </c>
      <c r="E515" s="120" t="s">
        <v>81</v>
      </c>
      <c r="F515" s="121">
        <v>0</v>
      </c>
      <c r="G515" s="121">
        <v>0</v>
      </c>
      <c r="H515" s="119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19">
        <v>542</v>
      </c>
      <c r="B516" s="120" t="s">
        <v>201</v>
      </c>
      <c r="C516" s="120" t="s">
        <v>206</v>
      </c>
      <c r="D516" s="120" t="s">
        <v>73</v>
      </c>
      <c r="E516" s="120" t="s">
        <v>86</v>
      </c>
      <c r="F516" s="121">
        <v>11092</v>
      </c>
      <c r="G516" s="121">
        <v>736</v>
      </c>
      <c r="H516" s="119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19">
        <v>544</v>
      </c>
      <c r="B517" s="120" t="s">
        <v>201</v>
      </c>
      <c r="C517" s="120" t="s">
        <v>206</v>
      </c>
      <c r="D517" s="120" t="s">
        <v>73</v>
      </c>
      <c r="E517" s="120" t="s">
        <v>70</v>
      </c>
      <c r="F517" s="121">
        <v>0</v>
      </c>
      <c r="G517" s="121">
        <v>0</v>
      </c>
      <c r="H517" s="119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19">
        <v>544</v>
      </c>
      <c r="B518" s="120" t="s">
        <v>201</v>
      </c>
      <c r="C518" s="120" t="s">
        <v>206</v>
      </c>
      <c r="D518" s="120" t="s">
        <v>73</v>
      </c>
      <c r="E518" s="120" t="s">
        <v>81</v>
      </c>
      <c r="F518" s="121">
        <v>0</v>
      </c>
      <c r="G518" s="121">
        <v>0</v>
      </c>
      <c r="H518" s="119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19">
        <v>544</v>
      </c>
      <c r="B519" s="120" t="s">
        <v>201</v>
      </c>
      <c r="C519" s="120" t="s">
        <v>206</v>
      </c>
      <c r="D519" s="120" t="s">
        <v>73</v>
      </c>
      <c r="E519" s="120" t="s">
        <v>86</v>
      </c>
      <c r="F519" s="121">
        <v>5194</v>
      </c>
      <c r="G519" s="121">
        <v>-174.187</v>
      </c>
      <c r="H519" s="119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19">
        <v>544</v>
      </c>
      <c r="B520" s="120" t="s">
        <v>201</v>
      </c>
      <c r="C520" s="120" t="s">
        <v>206</v>
      </c>
      <c r="D520" s="120" t="s">
        <v>73</v>
      </c>
      <c r="E520" s="120" t="s">
        <v>38</v>
      </c>
      <c r="F520" s="121">
        <v>10670</v>
      </c>
      <c r="G520" s="121">
        <v>-357.813</v>
      </c>
      <c r="H520" s="119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19">
        <v>544</v>
      </c>
      <c r="B521" s="120" t="s">
        <v>201</v>
      </c>
      <c r="C521" s="120" t="s">
        <v>206</v>
      </c>
      <c r="D521" s="120" t="s">
        <v>73</v>
      </c>
      <c r="E521" s="120" t="s">
        <v>152</v>
      </c>
      <c r="F521" s="121">
        <v>0</v>
      </c>
      <c r="G521" s="121">
        <v>0</v>
      </c>
      <c r="H521" s="119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19">
        <v>547</v>
      </c>
      <c r="B522" s="120" t="s">
        <v>201</v>
      </c>
      <c r="C522" s="120" t="s">
        <v>206</v>
      </c>
      <c r="D522" s="120" t="s">
        <v>57</v>
      </c>
      <c r="E522" s="120" t="s">
        <v>170</v>
      </c>
      <c r="F522" s="121">
        <v>0</v>
      </c>
      <c r="G522" s="121">
        <v>-272637</v>
      </c>
      <c r="H522" s="119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19">
        <v>550</v>
      </c>
      <c r="B523" s="120" t="s">
        <v>201</v>
      </c>
      <c r="C523" s="120" t="s">
        <v>202</v>
      </c>
      <c r="D523" s="120" t="s">
        <v>73</v>
      </c>
      <c r="E523" s="120" t="s">
        <v>38</v>
      </c>
      <c r="F523" s="121">
        <v>209187</v>
      </c>
      <c r="G523" s="121">
        <v>18274</v>
      </c>
      <c r="H523" s="119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19">
        <v>550</v>
      </c>
      <c r="B524" s="120" t="s">
        <v>201</v>
      </c>
      <c r="C524" s="120" t="s">
        <v>202</v>
      </c>
      <c r="D524" s="120" t="s">
        <v>68</v>
      </c>
      <c r="E524" s="120" t="s">
        <v>38</v>
      </c>
      <c r="F524" s="121">
        <v>9329</v>
      </c>
      <c r="G524" s="121">
        <v>301.982</v>
      </c>
      <c r="H524" s="119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19">
        <v>550</v>
      </c>
      <c r="B525" s="120" t="s">
        <v>201</v>
      </c>
      <c r="C525" s="120" t="s">
        <v>202</v>
      </c>
      <c r="D525" s="120" t="s">
        <v>68</v>
      </c>
      <c r="E525" s="120" t="s">
        <v>176</v>
      </c>
      <c r="F525" s="121">
        <v>4464456</v>
      </c>
      <c r="G525" s="121">
        <v>315810.02</v>
      </c>
      <c r="H525" s="119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19">
        <v>551</v>
      </c>
      <c r="B526" s="120" t="s">
        <v>201</v>
      </c>
      <c r="C526" s="120" t="s">
        <v>206</v>
      </c>
      <c r="D526" s="120" t="s">
        <v>116</v>
      </c>
      <c r="E526" s="120" t="s">
        <v>170</v>
      </c>
      <c r="F526" s="121">
        <v>71268</v>
      </c>
      <c r="G526" s="121">
        <v>8006</v>
      </c>
      <c r="H526" s="119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19">
        <v>552</v>
      </c>
      <c r="B527" s="120" t="s">
        <v>201</v>
      </c>
      <c r="C527" s="120" t="s">
        <v>206</v>
      </c>
      <c r="D527" s="120" t="s">
        <v>116</v>
      </c>
      <c r="E527" s="120" t="s">
        <v>170</v>
      </c>
      <c r="F527" s="121">
        <v>1273885</v>
      </c>
      <c r="G527" s="121">
        <v>143101</v>
      </c>
      <c r="H527" s="119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19">
        <v>553</v>
      </c>
      <c r="B528" s="120" t="s">
        <v>201</v>
      </c>
      <c r="C528" s="120" t="s">
        <v>206</v>
      </c>
      <c r="D528" s="120" t="s">
        <v>116</v>
      </c>
      <c r="E528" s="120" t="s">
        <v>170</v>
      </c>
      <c r="F528" s="121">
        <v>940774</v>
      </c>
      <c r="G528" s="121">
        <v>105681</v>
      </c>
      <c r="H528" s="119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19">
        <v>554</v>
      </c>
      <c r="B529" s="120" t="s">
        <v>201</v>
      </c>
      <c r="C529" s="120" t="s">
        <v>206</v>
      </c>
      <c r="D529" s="120" t="s">
        <v>116</v>
      </c>
      <c r="E529" s="120" t="s">
        <v>170</v>
      </c>
      <c r="F529" s="121">
        <v>44074</v>
      </c>
      <c r="G529" s="121">
        <v>4951</v>
      </c>
      <c r="H529" s="119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19">
        <v>557</v>
      </c>
      <c r="B530" s="120" t="s">
        <v>201</v>
      </c>
      <c r="C530" s="120" t="s">
        <v>206</v>
      </c>
      <c r="D530" s="120" t="s">
        <v>73</v>
      </c>
      <c r="E530" s="120" t="s">
        <v>70</v>
      </c>
      <c r="F530" s="121">
        <v>0</v>
      </c>
      <c r="G530" s="121">
        <v>0</v>
      </c>
      <c r="H530" s="119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19">
        <v>557</v>
      </c>
      <c r="B531" s="120" t="s">
        <v>201</v>
      </c>
      <c r="C531" s="120" t="s">
        <v>206</v>
      </c>
      <c r="D531" s="120" t="s">
        <v>73</v>
      </c>
      <c r="E531" s="120" t="s">
        <v>81</v>
      </c>
      <c r="F531" s="121">
        <v>4182</v>
      </c>
      <c r="G531" s="121">
        <v>267</v>
      </c>
      <c r="H531" s="119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19">
        <v>557</v>
      </c>
      <c r="B532" s="120" t="s">
        <v>201</v>
      </c>
      <c r="C532" s="120" t="s">
        <v>206</v>
      </c>
      <c r="D532" s="120" t="s">
        <v>116</v>
      </c>
      <c r="E532" s="120" t="s">
        <v>170</v>
      </c>
      <c r="F532" s="121">
        <v>81337</v>
      </c>
      <c r="G532" s="121">
        <v>9137</v>
      </c>
      <c r="H532" s="119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19">
        <v>559</v>
      </c>
      <c r="B533" s="120" t="s">
        <v>201</v>
      </c>
      <c r="C533" s="120" t="s">
        <v>202</v>
      </c>
      <c r="D533" s="120" t="s">
        <v>116</v>
      </c>
      <c r="E533" s="120" t="s">
        <v>170</v>
      </c>
      <c r="F533" s="121">
        <v>289283</v>
      </c>
      <c r="G533" s="121">
        <v>32496.46</v>
      </c>
      <c r="H533" s="119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19">
        <v>560</v>
      </c>
      <c r="B534" s="120" t="s">
        <v>201</v>
      </c>
      <c r="C534" s="120" t="s">
        <v>206</v>
      </c>
      <c r="D534" s="120" t="s">
        <v>116</v>
      </c>
      <c r="E534" s="120" t="s">
        <v>170</v>
      </c>
      <c r="F534" s="121">
        <v>375237</v>
      </c>
      <c r="G534" s="121">
        <v>42152</v>
      </c>
      <c r="H534" s="119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19">
        <v>561</v>
      </c>
      <c r="B535" s="120" t="s">
        <v>201</v>
      </c>
      <c r="C535" s="120" t="s">
        <v>206</v>
      </c>
      <c r="D535" s="120" t="s">
        <v>73</v>
      </c>
      <c r="E535" s="120" t="s">
        <v>81</v>
      </c>
      <c r="F535" s="121">
        <v>0</v>
      </c>
      <c r="G535" s="121">
        <v>0</v>
      </c>
      <c r="H535" s="119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19">
        <v>561</v>
      </c>
      <c r="B536" s="120" t="s">
        <v>201</v>
      </c>
      <c r="C536" s="120" t="s">
        <v>206</v>
      </c>
      <c r="D536" s="120" t="s">
        <v>73</v>
      </c>
      <c r="E536" s="120" t="s">
        <v>86</v>
      </c>
      <c r="F536" s="121">
        <v>2070</v>
      </c>
      <c r="G536" s="121">
        <v>136</v>
      </c>
      <c r="H536" s="119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19">
        <v>562</v>
      </c>
      <c r="B537" s="120" t="s">
        <v>201</v>
      </c>
      <c r="C537" s="120" t="s">
        <v>206</v>
      </c>
      <c r="D537" s="120" t="s">
        <v>73</v>
      </c>
      <c r="E537" s="120" t="s">
        <v>86</v>
      </c>
      <c r="F537" s="121">
        <v>2117</v>
      </c>
      <c r="G537" s="121">
        <v>-232</v>
      </c>
      <c r="H537" s="119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19">
        <v>562</v>
      </c>
      <c r="B538" s="120" t="s">
        <v>201</v>
      </c>
      <c r="C538" s="120" t="s">
        <v>206</v>
      </c>
      <c r="D538" s="120" t="s">
        <v>68</v>
      </c>
      <c r="E538" s="120" t="s">
        <v>70</v>
      </c>
      <c r="F538" s="121">
        <v>1462</v>
      </c>
      <c r="G538" s="121">
        <v>-1224.57</v>
      </c>
      <c r="H538" s="119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19">
        <v>562</v>
      </c>
      <c r="B539" s="120" t="s">
        <v>201</v>
      </c>
      <c r="C539" s="120" t="s">
        <v>206</v>
      </c>
      <c r="D539" s="120" t="s">
        <v>68</v>
      </c>
      <c r="E539" s="120" t="s">
        <v>38</v>
      </c>
      <c r="F539" s="121">
        <v>2931644</v>
      </c>
      <c r="G539" s="121">
        <v>193382.59</v>
      </c>
      <c r="H539" s="119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19">
        <v>562</v>
      </c>
      <c r="B540" s="120" t="s">
        <v>201</v>
      </c>
      <c r="C540" s="120" t="s">
        <v>206</v>
      </c>
      <c r="D540" s="120" t="s">
        <v>68</v>
      </c>
      <c r="E540" s="120" t="s">
        <v>152</v>
      </c>
      <c r="F540" s="121">
        <v>34435</v>
      </c>
      <c r="G540" s="121">
        <v>994.98</v>
      </c>
      <c r="H540" s="119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19">
        <v>563</v>
      </c>
      <c r="B541" s="120" t="s">
        <v>201</v>
      </c>
      <c r="C541" s="120" t="s">
        <v>206</v>
      </c>
      <c r="D541" s="120" t="s">
        <v>73</v>
      </c>
      <c r="E541" s="120" t="s">
        <v>86</v>
      </c>
      <c r="F541" s="121">
        <v>28972</v>
      </c>
      <c r="G541" s="121">
        <v>1668</v>
      </c>
      <c r="H541" s="119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19">
        <v>564</v>
      </c>
      <c r="B542" s="120" t="s">
        <v>201</v>
      </c>
      <c r="C542" s="120" t="s">
        <v>202</v>
      </c>
      <c r="D542" s="120" t="s">
        <v>39</v>
      </c>
      <c r="E542" s="120" t="s">
        <v>70</v>
      </c>
      <c r="F542" s="121">
        <v>0</v>
      </c>
      <c r="G542" s="121">
        <v>0</v>
      </c>
      <c r="H542" s="119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19">
        <v>564</v>
      </c>
      <c r="B543" s="120" t="s">
        <v>201</v>
      </c>
      <c r="C543" s="120" t="s">
        <v>202</v>
      </c>
      <c r="D543" s="120" t="s">
        <v>39</v>
      </c>
      <c r="E543" s="120" t="s">
        <v>38</v>
      </c>
      <c r="F543" s="121">
        <v>612559</v>
      </c>
      <c r="G543" s="121">
        <v>660326</v>
      </c>
      <c r="H543" s="119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19">
        <v>564</v>
      </c>
      <c r="B544" s="120" t="s">
        <v>201</v>
      </c>
      <c r="C544" s="120" t="s">
        <v>202</v>
      </c>
      <c r="D544" s="120" t="s">
        <v>61</v>
      </c>
      <c r="E544" s="120" t="s">
        <v>70</v>
      </c>
      <c r="F544" s="121">
        <v>0</v>
      </c>
      <c r="G544" s="121">
        <v>0</v>
      </c>
      <c r="H544" s="119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19">
        <v>564</v>
      </c>
      <c r="B545" s="120" t="s">
        <v>201</v>
      </c>
      <c r="C545" s="120" t="s">
        <v>202</v>
      </c>
      <c r="D545" s="120" t="s">
        <v>61</v>
      </c>
      <c r="E545" s="120" t="s">
        <v>38</v>
      </c>
      <c r="F545" s="121">
        <v>11357796</v>
      </c>
      <c r="G545" s="121">
        <v>979249</v>
      </c>
      <c r="H545" s="119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19">
        <v>564</v>
      </c>
      <c r="B546" s="120" t="s">
        <v>201</v>
      </c>
      <c r="C546" s="120" t="s">
        <v>202</v>
      </c>
      <c r="D546" s="120" t="s">
        <v>68</v>
      </c>
      <c r="E546" s="120" t="s">
        <v>54</v>
      </c>
      <c r="F546" s="121">
        <v>45599337</v>
      </c>
      <c r="G546" s="121">
        <v>4231602.6</v>
      </c>
      <c r="H546" s="119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19">
        <v>564</v>
      </c>
      <c r="B547" s="120" t="s">
        <v>201</v>
      </c>
      <c r="C547" s="120" t="s">
        <v>202</v>
      </c>
      <c r="D547" s="120" t="s">
        <v>68</v>
      </c>
      <c r="E547" s="120" t="s">
        <v>90</v>
      </c>
      <c r="F547" s="121">
        <v>578934</v>
      </c>
      <c r="G547" s="121">
        <v>53533.337</v>
      </c>
      <c r="H547" s="119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19">
        <v>564</v>
      </c>
      <c r="B548" s="120" t="s">
        <v>201</v>
      </c>
      <c r="C548" s="120" t="s">
        <v>202</v>
      </c>
      <c r="D548" s="120" t="s">
        <v>68</v>
      </c>
      <c r="E548" s="120" t="s">
        <v>38</v>
      </c>
      <c r="F548" s="121">
        <v>2732253</v>
      </c>
      <c r="G548" s="121">
        <v>255123.03</v>
      </c>
      <c r="H548" s="119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19">
        <v>565</v>
      </c>
      <c r="B549" s="120" t="s">
        <v>201</v>
      </c>
      <c r="C549" s="120" t="s">
        <v>206</v>
      </c>
      <c r="D549" s="120" t="s">
        <v>73</v>
      </c>
      <c r="E549" s="120" t="s">
        <v>81</v>
      </c>
      <c r="F549" s="121">
        <v>0</v>
      </c>
      <c r="G549" s="121">
        <v>0</v>
      </c>
      <c r="H549" s="119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19">
        <v>565</v>
      </c>
      <c r="B550" s="120" t="s">
        <v>201</v>
      </c>
      <c r="C550" s="120" t="s">
        <v>206</v>
      </c>
      <c r="D550" s="120" t="s">
        <v>73</v>
      </c>
      <c r="E550" s="120" t="s">
        <v>86</v>
      </c>
      <c r="F550" s="121">
        <v>1537</v>
      </c>
      <c r="G550" s="121">
        <v>95</v>
      </c>
      <c r="H550" s="119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19">
        <v>566</v>
      </c>
      <c r="B551" s="120" t="s">
        <v>201</v>
      </c>
      <c r="C551" s="120" t="s">
        <v>206</v>
      </c>
      <c r="D551" s="120" t="s">
        <v>68</v>
      </c>
      <c r="E551" s="120" t="s">
        <v>125</v>
      </c>
      <c r="F551" s="121">
        <v>0</v>
      </c>
      <c r="G551" s="121">
        <v>7238741</v>
      </c>
      <c r="H551" s="119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19">
        <v>566</v>
      </c>
      <c r="B552" s="120" t="s">
        <v>201</v>
      </c>
      <c r="C552" s="120" t="s">
        <v>206</v>
      </c>
      <c r="D552" s="120" t="s">
        <v>68</v>
      </c>
      <c r="E552" s="120" t="s">
        <v>125</v>
      </c>
      <c r="F552" s="121">
        <v>0</v>
      </c>
      <c r="G552" s="121">
        <v>9494657</v>
      </c>
      <c r="H552" s="119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19">
        <v>568</v>
      </c>
      <c r="B553" s="120" t="s">
        <v>201</v>
      </c>
      <c r="C553" s="120" t="s">
        <v>206</v>
      </c>
      <c r="D553" s="120" t="s">
        <v>39</v>
      </c>
      <c r="E553" s="120" t="s">
        <v>38</v>
      </c>
      <c r="F553" s="121">
        <v>148420</v>
      </c>
      <c r="G553" s="121">
        <v>721664</v>
      </c>
      <c r="H553" s="119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19">
        <v>568</v>
      </c>
      <c r="B554" s="120" t="s">
        <v>201</v>
      </c>
      <c r="C554" s="120" t="s">
        <v>206</v>
      </c>
      <c r="D554" s="120" t="s">
        <v>61</v>
      </c>
      <c r="E554" s="120" t="s">
        <v>38</v>
      </c>
      <c r="F554" s="121">
        <v>13432229</v>
      </c>
      <c r="G554" s="121">
        <v>1325526</v>
      </c>
      <c r="H554" s="119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19">
        <v>568</v>
      </c>
      <c r="B555" s="120" t="s">
        <v>201</v>
      </c>
      <c r="C555" s="120" t="s">
        <v>206</v>
      </c>
      <c r="D555" s="120" t="s">
        <v>73</v>
      </c>
      <c r="E555" s="120" t="s">
        <v>86</v>
      </c>
      <c r="F555" s="121">
        <v>4005</v>
      </c>
      <c r="G555" s="121">
        <v>189</v>
      </c>
      <c r="H555" s="119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19">
        <v>568</v>
      </c>
      <c r="B556" s="120" t="s">
        <v>201</v>
      </c>
      <c r="C556" s="120" t="s">
        <v>206</v>
      </c>
      <c r="D556" s="120" t="s">
        <v>68</v>
      </c>
      <c r="E556" s="120" t="s">
        <v>70</v>
      </c>
      <c r="F556" s="121">
        <v>21198</v>
      </c>
      <c r="G556" s="121">
        <v>-399.734</v>
      </c>
      <c r="H556" s="119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19">
        <v>568</v>
      </c>
      <c r="B557" s="120" t="s">
        <v>201</v>
      </c>
      <c r="C557" s="120" t="s">
        <v>206</v>
      </c>
      <c r="D557" s="120" t="s">
        <v>68</v>
      </c>
      <c r="E557" s="120" t="s">
        <v>81</v>
      </c>
      <c r="F557" s="121">
        <v>0</v>
      </c>
      <c r="G557" s="121">
        <v>0</v>
      </c>
      <c r="H557" s="119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19">
        <v>568</v>
      </c>
      <c r="B558" s="120" t="s">
        <v>201</v>
      </c>
      <c r="C558" s="120" t="s">
        <v>206</v>
      </c>
      <c r="D558" s="120" t="s">
        <v>68</v>
      </c>
      <c r="E558" s="120" t="s">
        <v>38</v>
      </c>
      <c r="F558" s="121">
        <v>0</v>
      </c>
      <c r="G558" s="121">
        <v>0</v>
      </c>
      <c r="H558" s="119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19">
        <v>568</v>
      </c>
      <c r="B559" s="120" t="s">
        <v>201</v>
      </c>
      <c r="C559" s="120" t="s">
        <v>206</v>
      </c>
      <c r="D559" s="120" t="s">
        <v>68</v>
      </c>
      <c r="E559" s="120" t="s">
        <v>152</v>
      </c>
      <c r="F559" s="121">
        <v>0</v>
      </c>
      <c r="G559" s="121">
        <v>0</v>
      </c>
      <c r="H559" s="119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19">
        <v>568</v>
      </c>
      <c r="B560" s="120" t="s">
        <v>201</v>
      </c>
      <c r="C560" s="120" t="s">
        <v>206</v>
      </c>
      <c r="D560" s="120" t="s">
        <v>68</v>
      </c>
      <c r="E560" s="120" t="s">
        <v>162</v>
      </c>
      <c r="F560" s="121">
        <v>866911</v>
      </c>
      <c r="G560" s="121">
        <v>53051.734</v>
      </c>
      <c r="H560" s="119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19">
        <v>579</v>
      </c>
      <c r="B561" s="120" t="s">
        <v>201</v>
      </c>
      <c r="C561" s="120" t="s">
        <v>202</v>
      </c>
      <c r="D561" s="120" t="s">
        <v>116</v>
      </c>
      <c r="E561" s="120" t="s">
        <v>170</v>
      </c>
      <c r="F561" s="121">
        <v>71232</v>
      </c>
      <c r="G561" s="121">
        <v>8002</v>
      </c>
      <c r="H561" s="119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19">
        <v>581</v>
      </c>
      <c r="B562" s="120" t="s">
        <v>201</v>
      </c>
      <c r="C562" s="120" t="s">
        <v>202</v>
      </c>
      <c r="D562" s="120" t="s">
        <v>73</v>
      </c>
      <c r="E562" s="120" t="s">
        <v>70</v>
      </c>
      <c r="F562" s="121">
        <v>3933</v>
      </c>
      <c r="G562" s="121">
        <v>251</v>
      </c>
      <c r="H562" s="119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19">
        <v>583</v>
      </c>
      <c r="B563" s="120" t="s">
        <v>201</v>
      </c>
      <c r="C563" s="120" t="s">
        <v>202</v>
      </c>
      <c r="D563" s="120" t="s">
        <v>116</v>
      </c>
      <c r="E563" s="120" t="s">
        <v>170</v>
      </c>
      <c r="F563" s="121">
        <v>35411</v>
      </c>
      <c r="G563" s="121">
        <v>3977.82</v>
      </c>
      <c r="H563" s="119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19">
        <v>584</v>
      </c>
      <c r="B564" s="120" t="s">
        <v>201</v>
      </c>
      <c r="C564" s="120" t="s">
        <v>202</v>
      </c>
      <c r="D564" s="120" t="s">
        <v>116</v>
      </c>
      <c r="E564" s="120" t="s">
        <v>170</v>
      </c>
      <c r="F564" s="121">
        <v>513786</v>
      </c>
      <c r="G564" s="121">
        <v>57716</v>
      </c>
      <c r="H564" s="119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19">
        <v>585</v>
      </c>
      <c r="B565" s="120" t="s">
        <v>201</v>
      </c>
      <c r="C565" s="120" t="s">
        <v>202</v>
      </c>
      <c r="D565" s="120" t="s">
        <v>116</v>
      </c>
      <c r="E565" s="120" t="s">
        <v>170</v>
      </c>
      <c r="F565" s="121">
        <v>73370</v>
      </c>
      <c r="G565" s="121">
        <v>8242</v>
      </c>
      <c r="H565" s="119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19">
        <v>586</v>
      </c>
      <c r="B566" s="120" t="s">
        <v>201</v>
      </c>
      <c r="C566" s="120" t="s">
        <v>202</v>
      </c>
      <c r="D566" s="120" t="s">
        <v>116</v>
      </c>
      <c r="E566" s="120" t="s">
        <v>170</v>
      </c>
      <c r="F566" s="121">
        <v>28611</v>
      </c>
      <c r="G566" s="121">
        <v>3214</v>
      </c>
      <c r="H566" s="119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19">
        <v>589</v>
      </c>
      <c r="B567" s="120" t="s">
        <v>201</v>
      </c>
      <c r="C567" s="120" t="s">
        <v>202</v>
      </c>
      <c r="D567" s="120" t="s">
        <v>68</v>
      </c>
      <c r="E567" s="120" t="s">
        <v>70</v>
      </c>
      <c r="F567" s="121">
        <v>0</v>
      </c>
      <c r="G567" s="121">
        <v>0</v>
      </c>
      <c r="H567" s="119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19">
        <v>589</v>
      </c>
      <c r="B568" s="120" t="s">
        <v>201</v>
      </c>
      <c r="C568" s="120" t="s">
        <v>202</v>
      </c>
      <c r="D568" s="120" t="s">
        <v>68</v>
      </c>
      <c r="E568" s="120" t="s">
        <v>38</v>
      </c>
      <c r="F568" s="121">
        <v>12840</v>
      </c>
      <c r="G568" s="121">
        <v>789.472</v>
      </c>
      <c r="H568" s="119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19">
        <v>589</v>
      </c>
      <c r="B569" s="120" t="s">
        <v>201</v>
      </c>
      <c r="C569" s="120" t="s">
        <v>202</v>
      </c>
      <c r="D569" s="120" t="s">
        <v>68</v>
      </c>
      <c r="E569" s="120" t="s">
        <v>176</v>
      </c>
      <c r="F569" s="121">
        <v>3479539</v>
      </c>
      <c r="G569" s="121">
        <v>226457.53</v>
      </c>
      <c r="H569" s="119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19">
        <v>591</v>
      </c>
      <c r="B570" s="120" t="s">
        <v>201</v>
      </c>
      <c r="C570" s="120" t="s">
        <v>206</v>
      </c>
      <c r="D570" s="120" t="s">
        <v>73</v>
      </c>
      <c r="E570" s="120" t="s">
        <v>70</v>
      </c>
      <c r="F570" s="121">
        <v>7402</v>
      </c>
      <c r="G570" s="121">
        <v>232</v>
      </c>
      <c r="H570" s="119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19">
        <v>592</v>
      </c>
      <c r="B571" s="120" t="s">
        <v>201</v>
      </c>
      <c r="C571" s="120" t="s">
        <v>206</v>
      </c>
      <c r="D571" s="120" t="s">
        <v>73</v>
      </c>
      <c r="E571" s="120" t="s">
        <v>70</v>
      </c>
      <c r="F571" s="121">
        <v>3305</v>
      </c>
      <c r="G571" s="121">
        <v>158</v>
      </c>
      <c r="H571" s="119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19">
        <v>593</v>
      </c>
      <c r="B572" s="120" t="s">
        <v>201</v>
      </c>
      <c r="C572" s="120" t="s">
        <v>206</v>
      </c>
      <c r="D572" s="120" t="s">
        <v>73</v>
      </c>
      <c r="E572" s="120" t="s">
        <v>70</v>
      </c>
      <c r="F572" s="121">
        <v>0</v>
      </c>
      <c r="G572" s="121">
        <v>0</v>
      </c>
      <c r="H572" s="119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19">
        <v>593</v>
      </c>
      <c r="B573" s="120" t="s">
        <v>201</v>
      </c>
      <c r="C573" s="120" t="s">
        <v>206</v>
      </c>
      <c r="D573" s="120" t="s">
        <v>68</v>
      </c>
      <c r="E573" s="120" t="s">
        <v>70</v>
      </c>
      <c r="F573" s="121">
        <v>553</v>
      </c>
      <c r="G573" s="121">
        <v>40.608</v>
      </c>
      <c r="H573" s="119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19">
        <v>593</v>
      </c>
      <c r="B574" s="120" t="s">
        <v>201</v>
      </c>
      <c r="C574" s="120" t="s">
        <v>206</v>
      </c>
      <c r="D574" s="120" t="s">
        <v>68</v>
      </c>
      <c r="E574" s="120" t="s">
        <v>38</v>
      </c>
      <c r="F574" s="121">
        <v>1710256</v>
      </c>
      <c r="G574" s="121">
        <v>132528.77</v>
      </c>
      <c r="H574" s="119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19">
        <v>593</v>
      </c>
      <c r="B575" s="120" t="s">
        <v>201</v>
      </c>
      <c r="C575" s="120" t="s">
        <v>206</v>
      </c>
      <c r="D575" s="120" t="s">
        <v>68</v>
      </c>
      <c r="E575" s="120" t="s">
        <v>152</v>
      </c>
      <c r="F575" s="121">
        <v>82657</v>
      </c>
      <c r="G575" s="121">
        <v>5269.622</v>
      </c>
      <c r="H575" s="119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19">
        <v>594</v>
      </c>
      <c r="B576" s="120" t="s">
        <v>201</v>
      </c>
      <c r="C576" s="120" t="s">
        <v>206</v>
      </c>
      <c r="D576" s="120" t="s">
        <v>73</v>
      </c>
      <c r="E576" s="120" t="s">
        <v>70</v>
      </c>
      <c r="F576" s="121">
        <v>768</v>
      </c>
      <c r="G576" s="121">
        <v>41</v>
      </c>
      <c r="H576" s="119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19">
        <v>594</v>
      </c>
      <c r="B577" s="120" t="s">
        <v>201</v>
      </c>
      <c r="C577" s="120" t="s">
        <v>206</v>
      </c>
      <c r="D577" s="120" t="s">
        <v>73</v>
      </c>
      <c r="E577" s="120" t="s">
        <v>152</v>
      </c>
      <c r="F577" s="121">
        <v>0</v>
      </c>
      <c r="G577" s="121">
        <v>0</v>
      </c>
      <c r="H577" s="119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19">
        <v>594</v>
      </c>
      <c r="B578" s="120" t="s">
        <v>201</v>
      </c>
      <c r="C578" s="120" t="s">
        <v>206</v>
      </c>
      <c r="D578" s="120" t="s">
        <v>73</v>
      </c>
      <c r="E578" s="120" t="s">
        <v>162</v>
      </c>
      <c r="F578" s="121">
        <v>0</v>
      </c>
      <c r="G578" s="121">
        <v>0</v>
      </c>
      <c r="H578" s="119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19">
        <v>594</v>
      </c>
      <c r="B579" s="120" t="s">
        <v>201</v>
      </c>
      <c r="C579" s="120" t="s">
        <v>206</v>
      </c>
      <c r="D579" s="120" t="s">
        <v>68</v>
      </c>
      <c r="E579" s="120" t="s">
        <v>54</v>
      </c>
      <c r="F579" s="121">
        <v>2179305</v>
      </c>
      <c r="G579" s="121">
        <v>119120.1</v>
      </c>
      <c r="H579" s="119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19">
        <v>594</v>
      </c>
      <c r="B580" s="120" t="s">
        <v>201</v>
      </c>
      <c r="C580" s="120" t="s">
        <v>206</v>
      </c>
      <c r="D580" s="120" t="s">
        <v>68</v>
      </c>
      <c r="E580" s="120" t="s">
        <v>70</v>
      </c>
      <c r="F580" s="121">
        <v>50790</v>
      </c>
      <c r="G580" s="121">
        <v>1894.904</v>
      </c>
      <c r="H580" s="119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19">
        <v>594</v>
      </c>
      <c r="B581" s="120" t="s">
        <v>201</v>
      </c>
      <c r="C581" s="120" t="s">
        <v>206</v>
      </c>
      <c r="D581" s="120" t="s">
        <v>68</v>
      </c>
      <c r="E581" s="120" t="s">
        <v>152</v>
      </c>
      <c r="F581" s="121">
        <v>0</v>
      </c>
      <c r="G581" s="121">
        <v>0</v>
      </c>
      <c r="H581" s="119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19">
        <v>594</v>
      </c>
      <c r="B582" s="120" t="s">
        <v>201</v>
      </c>
      <c r="C582" s="120" t="s">
        <v>206</v>
      </c>
      <c r="D582" s="120" t="s">
        <v>68</v>
      </c>
      <c r="E582" s="120" t="s">
        <v>162</v>
      </c>
      <c r="F582" s="121">
        <v>0</v>
      </c>
      <c r="G582" s="121">
        <v>0</v>
      </c>
      <c r="H582" s="119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19">
        <v>597</v>
      </c>
      <c r="B583" s="120" t="s">
        <v>201</v>
      </c>
      <c r="C583" s="120" t="s">
        <v>206</v>
      </c>
      <c r="D583" s="120" t="s">
        <v>73</v>
      </c>
      <c r="E583" s="120" t="s">
        <v>70</v>
      </c>
      <c r="F583" s="121">
        <v>5154</v>
      </c>
      <c r="G583" s="121">
        <v>85</v>
      </c>
      <c r="H583" s="119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19">
        <v>602</v>
      </c>
      <c r="B584" s="120" t="s">
        <v>201</v>
      </c>
      <c r="C584" s="120" t="s">
        <v>206</v>
      </c>
      <c r="D584" s="120" t="s">
        <v>68</v>
      </c>
      <c r="E584" s="120" t="s">
        <v>54</v>
      </c>
      <c r="F584" s="121">
        <v>27549042</v>
      </c>
      <c r="G584" s="121">
        <v>2206360.7</v>
      </c>
      <c r="H584" s="119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19">
        <v>602</v>
      </c>
      <c r="B585" s="120" t="s">
        <v>201</v>
      </c>
      <c r="C585" s="120" t="s">
        <v>206</v>
      </c>
      <c r="D585" s="120" t="s">
        <v>68</v>
      </c>
      <c r="E585" s="120" t="s">
        <v>70</v>
      </c>
      <c r="F585" s="121">
        <v>332258</v>
      </c>
      <c r="G585" s="121">
        <v>25084.314</v>
      </c>
      <c r="H585" s="119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19">
        <v>602</v>
      </c>
      <c r="B586" s="120" t="s">
        <v>201</v>
      </c>
      <c r="C586" s="120" t="s">
        <v>206</v>
      </c>
      <c r="D586" s="120" t="s">
        <v>68</v>
      </c>
      <c r="E586" s="120" t="s">
        <v>150</v>
      </c>
      <c r="F586" s="121">
        <v>0</v>
      </c>
      <c r="G586" s="121">
        <v>0</v>
      </c>
      <c r="H586" s="119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19">
        <v>607</v>
      </c>
      <c r="B587" s="120" t="s">
        <v>201</v>
      </c>
      <c r="C587" s="120" t="s">
        <v>202</v>
      </c>
      <c r="D587" s="120" t="s">
        <v>73</v>
      </c>
      <c r="E587" s="120" t="s">
        <v>70</v>
      </c>
      <c r="F587" s="121">
        <v>5981</v>
      </c>
      <c r="G587" s="121">
        <v>478.813</v>
      </c>
      <c r="H587" s="119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19">
        <v>607</v>
      </c>
      <c r="B588" s="120" t="s">
        <v>201</v>
      </c>
      <c r="C588" s="120" t="s">
        <v>202</v>
      </c>
      <c r="D588" s="120" t="s">
        <v>73</v>
      </c>
      <c r="E588" s="120" t="s">
        <v>38</v>
      </c>
      <c r="F588" s="121">
        <v>2351409</v>
      </c>
      <c r="G588" s="121">
        <v>195346.19</v>
      </c>
      <c r="H588" s="119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19">
        <v>609</v>
      </c>
      <c r="B589" s="120" t="s">
        <v>201</v>
      </c>
      <c r="C589" s="120" t="s">
        <v>202</v>
      </c>
      <c r="D589" s="120" t="s">
        <v>39</v>
      </c>
      <c r="E589" s="120" t="s">
        <v>70</v>
      </c>
      <c r="F589" s="121">
        <v>0</v>
      </c>
      <c r="G589" s="121">
        <v>1784.11</v>
      </c>
      <c r="H589" s="119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19">
        <v>609</v>
      </c>
      <c r="B590" s="120" t="s">
        <v>201</v>
      </c>
      <c r="C590" s="120" t="s">
        <v>202</v>
      </c>
      <c r="D590" s="120" t="s">
        <v>39</v>
      </c>
      <c r="E590" s="120" t="s">
        <v>38</v>
      </c>
      <c r="F590" s="121">
        <v>0</v>
      </c>
      <c r="G590" s="121">
        <v>1288814.9</v>
      </c>
      <c r="H590" s="119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19">
        <v>609</v>
      </c>
      <c r="B591" s="120" t="s">
        <v>201</v>
      </c>
      <c r="C591" s="120" t="s">
        <v>202</v>
      </c>
      <c r="D591" s="120" t="s">
        <v>61</v>
      </c>
      <c r="E591" s="120" t="s">
        <v>70</v>
      </c>
      <c r="F591" s="121">
        <v>75205</v>
      </c>
      <c r="G591" s="121">
        <v>9486.227</v>
      </c>
      <c r="H591" s="119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19">
        <v>609</v>
      </c>
      <c r="B592" s="120" t="s">
        <v>201</v>
      </c>
      <c r="C592" s="120" t="s">
        <v>202</v>
      </c>
      <c r="D592" s="120" t="s">
        <v>61</v>
      </c>
      <c r="E592" s="120" t="s">
        <v>38</v>
      </c>
      <c r="F592" s="121">
        <v>44255358</v>
      </c>
      <c r="G592" s="121">
        <v>5376776.8</v>
      </c>
      <c r="H592" s="119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19">
        <v>612</v>
      </c>
      <c r="B593" s="120" t="s">
        <v>201</v>
      </c>
      <c r="C593" s="120" t="s">
        <v>202</v>
      </c>
      <c r="D593" s="120" t="s">
        <v>39</v>
      </c>
      <c r="E593" s="120" t="s">
        <v>70</v>
      </c>
      <c r="F593" s="121">
        <v>0</v>
      </c>
      <c r="G593" s="121">
        <v>0</v>
      </c>
      <c r="H593" s="119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19">
        <v>612</v>
      </c>
      <c r="B594" s="120" t="s">
        <v>201</v>
      </c>
      <c r="C594" s="120" t="s">
        <v>202</v>
      </c>
      <c r="D594" s="120" t="s">
        <v>39</v>
      </c>
      <c r="E594" s="120" t="s">
        <v>38</v>
      </c>
      <c r="F594" s="121">
        <v>0</v>
      </c>
      <c r="G594" s="121">
        <v>2385239</v>
      </c>
      <c r="H594" s="119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19">
        <v>612</v>
      </c>
      <c r="B595" s="120" t="s">
        <v>201</v>
      </c>
      <c r="C595" s="120" t="s">
        <v>202</v>
      </c>
      <c r="D595" s="120" t="s">
        <v>61</v>
      </c>
      <c r="E595" s="120" t="s">
        <v>70</v>
      </c>
      <c r="F595" s="121">
        <v>0</v>
      </c>
      <c r="G595" s="121">
        <v>0</v>
      </c>
      <c r="H595" s="119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19">
        <v>612</v>
      </c>
      <c r="B596" s="120" t="s">
        <v>201</v>
      </c>
      <c r="C596" s="120" t="s">
        <v>202</v>
      </c>
      <c r="D596" s="120" t="s">
        <v>61</v>
      </c>
      <c r="E596" s="120" t="s">
        <v>38</v>
      </c>
      <c r="F596" s="121">
        <v>61275721</v>
      </c>
      <c r="G596" s="121">
        <v>5687017</v>
      </c>
      <c r="H596" s="119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19">
        <v>612</v>
      </c>
      <c r="B597" s="120" t="s">
        <v>201</v>
      </c>
      <c r="C597" s="120" t="s">
        <v>202</v>
      </c>
      <c r="D597" s="120" t="s">
        <v>73</v>
      </c>
      <c r="E597" s="120" t="s">
        <v>70</v>
      </c>
      <c r="F597" s="121">
        <v>57791</v>
      </c>
      <c r="G597" s="121">
        <v>5272.483</v>
      </c>
      <c r="H597" s="119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19">
        <v>612</v>
      </c>
      <c r="B598" s="120" t="s">
        <v>201</v>
      </c>
      <c r="C598" s="120" t="s">
        <v>202</v>
      </c>
      <c r="D598" s="120" t="s">
        <v>73</v>
      </c>
      <c r="E598" s="120" t="s">
        <v>38</v>
      </c>
      <c r="F598" s="121">
        <v>3747491</v>
      </c>
      <c r="G598" s="121">
        <v>342041.52</v>
      </c>
      <c r="H598" s="119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19">
        <v>613</v>
      </c>
      <c r="B599" s="120" t="s">
        <v>201</v>
      </c>
      <c r="C599" s="120" t="s">
        <v>202</v>
      </c>
      <c r="D599" s="120" t="s">
        <v>39</v>
      </c>
      <c r="E599" s="120" t="s">
        <v>70</v>
      </c>
      <c r="F599" s="121">
        <v>0</v>
      </c>
      <c r="G599" s="121">
        <v>0</v>
      </c>
      <c r="H599" s="119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19">
        <v>613</v>
      </c>
      <c r="B600" s="120" t="s">
        <v>201</v>
      </c>
      <c r="C600" s="120" t="s">
        <v>202</v>
      </c>
      <c r="D600" s="120" t="s">
        <v>39</v>
      </c>
      <c r="E600" s="120" t="s">
        <v>38</v>
      </c>
      <c r="F600" s="121">
        <v>0</v>
      </c>
      <c r="G600" s="121">
        <v>0</v>
      </c>
      <c r="H600" s="119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19">
        <v>613</v>
      </c>
      <c r="B601" s="120" t="s">
        <v>201</v>
      </c>
      <c r="C601" s="120" t="s">
        <v>202</v>
      </c>
      <c r="D601" s="120" t="s">
        <v>61</v>
      </c>
      <c r="E601" s="120" t="s">
        <v>70</v>
      </c>
      <c r="F601" s="121">
        <v>0</v>
      </c>
      <c r="G601" s="121">
        <v>0</v>
      </c>
      <c r="H601" s="119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19">
        <v>613</v>
      </c>
      <c r="B602" s="120" t="s">
        <v>201</v>
      </c>
      <c r="C602" s="120" t="s">
        <v>202</v>
      </c>
      <c r="D602" s="120" t="s">
        <v>61</v>
      </c>
      <c r="E602" s="120" t="s">
        <v>38</v>
      </c>
      <c r="F602" s="121">
        <v>0</v>
      </c>
      <c r="G602" s="121">
        <v>0</v>
      </c>
      <c r="H602" s="119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19">
        <v>613</v>
      </c>
      <c r="B603" s="120" t="s">
        <v>201</v>
      </c>
      <c r="C603" s="120" t="s">
        <v>202</v>
      </c>
      <c r="D603" s="120" t="s">
        <v>73</v>
      </c>
      <c r="E603" s="120" t="s">
        <v>70</v>
      </c>
      <c r="F603" s="121">
        <v>12212</v>
      </c>
      <c r="G603" s="121">
        <v>1136.611</v>
      </c>
      <c r="H603" s="119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19">
        <v>613</v>
      </c>
      <c r="B604" s="120" t="s">
        <v>201</v>
      </c>
      <c r="C604" s="120" t="s">
        <v>202</v>
      </c>
      <c r="D604" s="120" t="s">
        <v>73</v>
      </c>
      <c r="E604" s="120" t="s">
        <v>38</v>
      </c>
      <c r="F604" s="121">
        <v>4450669</v>
      </c>
      <c r="G604" s="121">
        <v>420757.39</v>
      </c>
      <c r="H604" s="119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19">
        <v>617</v>
      </c>
      <c r="B605" s="120" t="s">
        <v>201</v>
      </c>
      <c r="C605" s="120" t="s">
        <v>202</v>
      </c>
      <c r="D605" s="120" t="s">
        <v>39</v>
      </c>
      <c r="E605" s="120" t="s">
        <v>70</v>
      </c>
      <c r="F605" s="121">
        <v>0</v>
      </c>
      <c r="G605" s="121">
        <v>2113.864</v>
      </c>
      <c r="H605" s="119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19">
        <v>617</v>
      </c>
      <c r="B606" s="120" t="s">
        <v>201</v>
      </c>
      <c r="C606" s="120" t="s">
        <v>202</v>
      </c>
      <c r="D606" s="120" t="s">
        <v>39</v>
      </c>
      <c r="E606" s="120" t="s">
        <v>38</v>
      </c>
      <c r="F606" s="121">
        <v>0</v>
      </c>
      <c r="G606" s="121">
        <v>2444314.1</v>
      </c>
      <c r="H606" s="119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19">
        <v>617</v>
      </c>
      <c r="B607" s="120" t="s">
        <v>201</v>
      </c>
      <c r="C607" s="120" t="s">
        <v>202</v>
      </c>
      <c r="D607" s="120" t="s">
        <v>61</v>
      </c>
      <c r="E607" s="120" t="s">
        <v>70</v>
      </c>
      <c r="F607" s="121">
        <v>45128</v>
      </c>
      <c r="G607" s="121">
        <v>4577.814</v>
      </c>
      <c r="H607" s="119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19">
        <v>617</v>
      </c>
      <c r="B608" s="120" t="s">
        <v>201</v>
      </c>
      <c r="C608" s="120" t="s">
        <v>202</v>
      </c>
      <c r="D608" s="120" t="s">
        <v>61</v>
      </c>
      <c r="E608" s="120" t="s">
        <v>38</v>
      </c>
      <c r="F608" s="121">
        <v>48278120</v>
      </c>
      <c r="G608" s="121">
        <v>4753957.2</v>
      </c>
      <c r="H608" s="119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19">
        <v>617</v>
      </c>
      <c r="B609" s="120" t="s">
        <v>201</v>
      </c>
      <c r="C609" s="120" t="s">
        <v>202</v>
      </c>
      <c r="D609" s="120" t="s">
        <v>61</v>
      </c>
      <c r="E609" s="120" t="s">
        <v>152</v>
      </c>
      <c r="F609" s="121">
        <v>0</v>
      </c>
      <c r="G609" s="121">
        <v>0</v>
      </c>
      <c r="H609" s="119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19">
        <v>617</v>
      </c>
      <c r="B610" s="120" t="s">
        <v>201</v>
      </c>
      <c r="C610" s="120" t="s">
        <v>202</v>
      </c>
      <c r="D610" s="120" t="s">
        <v>73</v>
      </c>
      <c r="E610" s="120" t="s">
        <v>70</v>
      </c>
      <c r="F610" s="121">
        <v>0</v>
      </c>
      <c r="G610" s="121">
        <v>0</v>
      </c>
      <c r="H610" s="119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19">
        <v>617</v>
      </c>
      <c r="B611" s="120" t="s">
        <v>201</v>
      </c>
      <c r="C611" s="120" t="s">
        <v>202</v>
      </c>
      <c r="D611" s="120" t="s">
        <v>73</v>
      </c>
      <c r="E611" s="120" t="s">
        <v>38</v>
      </c>
      <c r="F611" s="121">
        <v>0</v>
      </c>
      <c r="G611" s="121">
        <v>0</v>
      </c>
      <c r="H611" s="119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19">
        <v>619</v>
      </c>
      <c r="B612" s="120" t="s">
        <v>201</v>
      </c>
      <c r="C612" s="120" t="s">
        <v>202</v>
      </c>
      <c r="D612" s="120" t="s">
        <v>39</v>
      </c>
      <c r="E612" s="120" t="s">
        <v>70</v>
      </c>
      <c r="F612" s="121">
        <v>0</v>
      </c>
      <c r="G612" s="121">
        <v>5827.373</v>
      </c>
      <c r="H612" s="119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19">
        <v>619</v>
      </c>
      <c r="B613" s="120" t="s">
        <v>201</v>
      </c>
      <c r="C613" s="120" t="s">
        <v>202</v>
      </c>
      <c r="D613" s="120" t="s">
        <v>39</v>
      </c>
      <c r="E613" s="120" t="s">
        <v>38</v>
      </c>
      <c r="F613" s="121">
        <v>0</v>
      </c>
      <c r="G613" s="121">
        <v>2093038.6</v>
      </c>
      <c r="H613" s="119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19">
        <v>619</v>
      </c>
      <c r="B614" s="120" t="s">
        <v>201</v>
      </c>
      <c r="C614" s="120" t="s">
        <v>202</v>
      </c>
      <c r="D614" s="120" t="s">
        <v>61</v>
      </c>
      <c r="E614" s="120" t="s">
        <v>70</v>
      </c>
      <c r="F614" s="121">
        <v>119558</v>
      </c>
      <c r="G614" s="121">
        <v>12282.627</v>
      </c>
      <c r="H614" s="119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19">
        <v>619</v>
      </c>
      <c r="B615" s="120" t="s">
        <v>201</v>
      </c>
      <c r="C615" s="120" t="s">
        <v>202</v>
      </c>
      <c r="D615" s="120" t="s">
        <v>61</v>
      </c>
      <c r="E615" s="120" t="s">
        <v>38</v>
      </c>
      <c r="F615" s="121">
        <v>42514126</v>
      </c>
      <c r="G615" s="121">
        <v>4328777.4</v>
      </c>
      <c r="H615" s="119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19">
        <v>620</v>
      </c>
      <c r="B616" s="120" t="s">
        <v>201</v>
      </c>
      <c r="C616" s="120" t="s">
        <v>202</v>
      </c>
      <c r="D616" s="120" t="s">
        <v>39</v>
      </c>
      <c r="E616" s="120" t="s">
        <v>70</v>
      </c>
      <c r="F616" s="121">
        <v>0</v>
      </c>
      <c r="G616" s="121">
        <v>0</v>
      </c>
      <c r="H616" s="119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19">
        <v>620</v>
      </c>
      <c r="B617" s="120" t="s">
        <v>201</v>
      </c>
      <c r="C617" s="120" t="s">
        <v>202</v>
      </c>
      <c r="D617" s="120" t="s">
        <v>39</v>
      </c>
      <c r="E617" s="120" t="s">
        <v>38</v>
      </c>
      <c r="F617" s="121">
        <v>0</v>
      </c>
      <c r="G617" s="121">
        <v>2890786</v>
      </c>
      <c r="H617" s="119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19">
        <v>620</v>
      </c>
      <c r="B618" s="120" t="s">
        <v>201</v>
      </c>
      <c r="C618" s="120" t="s">
        <v>202</v>
      </c>
      <c r="D618" s="120" t="s">
        <v>61</v>
      </c>
      <c r="E618" s="120" t="s">
        <v>70</v>
      </c>
      <c r="F618" s="121">
        <v>0</v>
      </c>
      <c r="G618" s="121">
        <v>0</v>
      </c>
      <c r="H618" s="119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19">
        <v>620</v>
      </c>
      <c r="B619" s="120" t="s">
        <v>201</v>
      </c>
      <c r="C619" s="120" t="s">
        <v>202</v>
      </c>
      <c r="D619" s="120" t="s">
        <v>61</v>
      </c>
      <c r="E619" s="120" t="s">
        <v>38</v>
      </c>
      <c r="F619" s="121">
        <v>63295933</v>
      </c>
      <c r="G619" s="121">
        <v>5595636</v>
      </c>
      <c r="H619" s="119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19">
        <v>621</v>
      </c>
      <c r="B620" s="120" t="s">
        <v>201</v>
      </c>
      <c r="C620" s="120" t="s">
        <v>202</v>
      </c>
      <c r="D620" s="120" t="s">
        <v>39</v>
      </c>
      <c r="E620" s="120" t="s">
        <v>70</v>
      </c>
      <c r="F620" s="121">
        <v>0</v>
      </c>
      <c r="G620" s="121">
        <v>1428.494</v>
      </c>
      <c r="H620" s="119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19">
        <v>621</v>
      </c>
      <c r="B621" s="120" t="s">
        <v>201</v>
      </c>
      <c r="C621" s="120" t="s">
        <v>202</v>
      </c>
      <c r="D621" s="120" t="s">
        <v>39</v>
      </c>
      <c r="E621" s="120" t="s">
        <v>38</v>
      </c>
      <c r="F621" s="121">
        <v>0</v>
      </c>
      <c r="G621" s="121">
        <v>1089734.5</v>
      </c>
      <c r="H621" s="119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19">
        <v>621</v>
      </c>
      <c r="B622" s="120" t="s">
        <v>201</v>
      </c>
      <c r="C622" s="120" t="s">
        <v>202</v>
      </c>
      <c r="D622" s="120" t="s">
        <v>61</v>
      </c>
      <c r="E622" s="120" t="s">
        <v>70</v>
      </c>
      <c r="F622" s="121">
        <v>55827</v>
      </c>
      <c r="G622" s="121">
        <v>6515.001</v>
      </c>
      <c r="H622" s="119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19">
        <v>621</v>
      </c>
      <c r="B623" s="120" t="s">
        <v>201</v>
      </c>
      <c r="C623" s="120" t="s">
        <v>202</v>
      </c>
      <c r="D623" s="120" t="s">
        <v>61</v>
      </c>
      <c r="E623" s="120" t="s">
        <v>38</v>
      </c>
      <c r="F623" s="121">
        <v>36427157</v>
      </c>
      <c r="G623" s="121">
        <v>4030054</v>
      </c>
      <c r="H623" s="119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19">
        <v>621</v>
      </c>
      <c r="B624" s="120" t="s">
        <v>201</v>
      </c>
      <c r="C624" s="120" t="s">
        <v>202</v>
      </c>
      <c r="D624" s="120" t="s">
        <v>68</v>
      </c>
      <c r="E624" s="120" t="s">
        <v>38</v>
      </c>
      <c r="F624" s="121">
        <v>0</v>
      </c>
      <c r="G624" s="121">
        <v>0</v>
      </c>
      <c r="H624" s="119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19">
        <v>621</v>
      </c>
      <c r="B625" s="120" t="s">
        <v>201</v>
      </c>
      <c r="C625" s="120" t="s">
        <v>202</v>
      </c>
      <c r="D625" s="120" t="s">
        <v>68</v>
      </c>
      <c r="E625" s="120" t="s">
        <v>125</v>
      </c>
      <c r="F625" s="121">
        <v>0</v>
      </c>
      <c r="G625" s="121">
        <v>7533694</v>
      </c>
      <c r="H625" s="119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19">
        <v>621</v>
      </c>
      <c r="B626" s="120" t="s">
        <v>201</v>
      </c>
      <c r="C626" s="120" t="s">
        <v>202</v>
      </c>
      <c r="D626" s="120" t="s">
        <v>68</v>
      </c>
      <c r="E626" s="120" t="s">
        <v>125</v>
      </c>
      <c r="F626" s="121">
        <v>0</v>
      </c>
      <c r="G626" s="121">
        <v>6608744</v>
      </c>
      <c r="H626" s="119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19">
        <v>621</v>
      </c>
      <c r="B627" s="120" t="s">
        <v>201</v>
      </c>
      <c r="C627" s="120" t="s">
        <v>202</v>
      </c>
      <c r="D627" s="120" t="s">
        <v>68</v>
      </c>
      <c r="E627" s="120" t="s">
        <v>152</v>
      </c>
      <c r="F627" s="121">
        <v>0</v>
      </c>
      <c r="G627" s="121">
        <v>0</v>
      </c>
      <c r="H627" s="119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19">
        <v>622</v>
      </c>
      <c r="B628" s="120" t="s">
        <v>201</v>
      </c>
      <c r="C628" s="120" t="s">
        <v>202</v>
      </c>
      <c r="D628" s="120" t="s">
        <v>116</v>
      </c>
      <c r="E628" s="120" t="s">
        <v>170</v>
      </c>
      <c r="F628" s="121">
        <v>260767</v>
      </c>
      <c r="G628" s="121">
        <v>29293</v>
      </c>
      <c r="H628" s="119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19">
        <v>624</v>
      </c>
      <c r="B629" s="120" t="s">
        <v>201</v>
      </c>
      <c r="C629" s="120" t="s">
        <v>202</v>
      </c>
      <c r="D629" s="120" t="s">
        <v>73</v>
      </c>
      <c r="E629" s="120" t="s">
        <v>70</v>
      </c>
      <c r="F629" s="121">
        <v>12163</v>
      </c>
      <c r="G629" s="121">
        <v>710.986</v>
      </c>
      <c r="H629" s="119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19">
        <v>624</v>
      </c>
      <c r="B630" s="120" t="s">
        <v>201</v>
      </c>
      <c r="C630" s="120" t="s">
        <v>202</v>
      </c>
      <c r="D630" s="120" t="s">
        <v>73</v>
      </c>
      <c r="E630" s="120" t="s">
        <v>38</v>
      </c>
      <c r="F630" s="121">
        <v>39325</v>
      </c>
      <c r="G630" s="121">
        <v>2299.014</v>
      </c>
      <c r="H630" s="119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19">
        <v>625</v>
      </c>
      <c r="B631" s="120" t="s">
        <v>201</v>
      </c>
      <c r="C631" s="120" t="s">
        <v>202</v>
      </c>
      <c r="D631" s="120" t="s">
        <v>116</v>
      </c>
      <c r="E631" s="120" t="s">
        <v>170</v>
      </c>
      <c r="F631" s="121">
        <v>362223</v>
      </c>
      <c r="G631" s="121">
        <v>40690</v>
      </c>
      <c r="H631" s="119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19">
        <v>626</v>
      </c>
      <c r="B632" s="120" t="s">
        <v>201</v>
      </c>
      <c r="C632" s="120" t="s">
        <v>202</v>
      </c>
      <c r="D632" s="120" t="s">
        <v>116</v>
      </c>
      <c r="E632" s="120" t="s">
        <v>170</v>
      </c>
      <c r="F632" s="121">
        <v>38376</v>
      </c>
      <c r="G632" s="121">
        <v>4311</v>
      </c>
      <c r="H632" s="119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19">
        <v>627</v>
      </c>
      <c r="B633" s="120" t="s">
        <v>201</v>
      </c>
      <c r="C633" s="120" t="s">
        <v>202</v>
      </c>
      <c r="D633" s="120" t="s">
        <v>73</v>
      </c>
      <c r="E633" s="120" t="s">
        <v>70</v>
      </c>
      <c r="F633" s="121">
        <v>47642</v>
      </c>
      <c r="G633" s="121">
        <v>3292</v>
      </c>
      <c r="H633" s="119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19">
        <v>628</v>
      </c>
      <c r="B634" s="120" t="s">
        <v>201</v>
      </c>
      <c r="C634" s="120" t="s">
        <v>202</v>
      </c>
      <c r="D634" s="120" t="s">
        <v>39</v>
      </c>
      <c r="E634" s="120" t="s">
        <v>38</v>
      </c>
      <c r="F634" s="121">
        <v>2658402</v>
      </c>
      <c r="G634" s="121">
        <v>3975941</v>
      </c>
      <c r="H634" s="119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19">
        <v>628</v>
      </c>
      <c r="B635" s="120" t="s">
        <v>201</v>
      </c>
      <c r="C635" s="120" t="s">
        <v>202</v>
      </c>
      <c r="D635" s="120" t="s">
        <v>61</v>
      </c>
      <c r="E635" s="120" t="s">
        <v>38</v>
      </c>
      <c r="F635" s="121">
        <v>70588100</v>
      </c>
      <c r="G635" s="121">
        <v>6746584</v>
      </c>
      <c r="H635" s="119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19">
        <v>628</v>
      </c>
      <c r="B636" s="120" t="s">
        <v>201</v>
      </c>
      <c r="C636" s="120" t="s">
        <v>202</v>
      </c>
      <c r="D636" s="120" t="s">
        <v>68</v>
      </c>
      <c r="E636" s="120" t="s">
        <v>54</v>
      </c>
      <c r="F636" s="121">
        <v>44098926</v>
      </c>
      <c r="G636" s="121">
        <v>4298914.9</v>
      </c>
      <c r="H636" s="119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19">
        <v>628</v>
      </c>
      <c r="B637" s="120" t="s">
        <v>201</v>
      </c>
      <c r="C637" s="120" t="s">
        <v>202</v>
      </c>
      <c r="D637" s="120" t="s">
        <v>68</v>
      </c>
      <c r="E637" s="120" t="s">
        <v>70</v>
      </c>
      <c r="F637" s="121">
        <v>238521</v>
      </c>
      <c r="G637" s="121">
        <v>22699.1</v>
      </c>
      <c r="H637" s="119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19">
        <v>630</v>
      </c>
      <c r="B638" s="120" t="s">
        <v>201</v>
      </c>
      <c r="C638" s="120" t="s">
        <v>202</v>
      </c>
      <c r="D638" s="120" t="s">
        <v>73</v>
      </c>
      <c r="E638" s="120" t="s">
        <v>70</v>
      </c>
      <c r="F638" s="121">
        <v>0</v>
      </c>
      <c r="G638" s="121">
        <v>0</v>
      </c>
      <c r="H638" s="119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19">
        <v>630</v>
      </c>
      <c r="B639" s="120" t="s">
        <v>201</v>
      </c>
      <c r="C639" s="120" t="s">
        <v>202</v>
      </c>
      <c r="D639" s="120" t="s">
        <v>73</v>
      </c>
      <c r="E639" s="120" t="s">
        <v>38</v>
      </c>
      <c r="F639" s="121">
        <v>263920</v>
      </c>
      <c r="G639" s="121">
        <v>15999</v>
      </c>
      <c r="H639" s="119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19">
        <v>632</v>
      </c>
      <c r="B640" s="120" t="s">
        <v>201</v>
      </c>
      <c r="C640" s="120" t="s">
        <v>202</v>
      </c>
      <c r="D640" s="120" t="s">
        <v>116</v>
      </c>
      <c r="E640" s="120" t="s">
        <v>170</v>
      </c>
      <c r="F640" s="121">
        <v>190441</v>
      </c>
      <c r="G640" s="121">
        <v>21393</v>
      </c>
      <c r="H640" s="119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19">
        <v>634</v>
      </c>
      <c r="B641" s="120" t="s">
        <v>201</v>
      </c>
      <c r="C641" s="120" t="s">
        <v>202</v>
      </c>
      <c r="D641" s="120" t="s">
        <v>39</v>
      </c>
      <c r="E641" s="120" t="s">
        <v>70</v>
      </c>
      <c r="F641" s="121">
        <v>0</v>
      </c>
      <c r="G641" s="121">
        <v>0</v>
      </c>
      <c r="H641" s="119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19">
        <v>634</v>
      </c>
      <c r="B642" s="120" t="s">
        <v>201</v>
      </c>
      <c r="C642" s="120" t="s">
        <v>202</v>
      </c>
      <c r="D642" s="120" t="s">
        <v>39</v>
      </c>
      <c r="E642" s="120" t="s">
        <v>38</v>
      </c>
      <c r="F642" s="121">
        <v>901516</v>
      </c>
      <c r="G642" s="121">
        <v>1807683</v>
      </c>
      <c r="H642" s="119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19">
        <v>634</v>
      </c>
      <c r="B643" s="120" t="s">
        <v>201</v>
      </c>
      <c r="C643" s="120" t="s">
        <v>202</v>
      </c>
      <c r="D643" s="120" t="s">
        <v>61</v>
      </c>
      <c r="E643" s="120" t="s">
        <v>70</v>
      </c>
      <c r="F643" s="121">
        <v>0</v>
      </c>
      <c r="G643" s="121">
        <v>0</v>
      </c>
      <c r="H643" s="119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19">
        <v>634</v>
      </c>
      <c r="B644" s="120" t="s">
        <v>201</v>
      </c>
      <c r="C644" s="120" t="s">
        <v>202</v>
      </c>
      <c r="D644" s="120" t="s">
        <v>61</v>
      </c>
      <c r="E644" s="120" t="s">
        <v>38</v>
      </c>
      <c r="F644" s="121">
        <v>45249131</v>
      </c>
      <c r="G644" s="121">
        <v>4008538</v>
      </c>
      <c r="H644" s="119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19">
        <v>634</v>
      </c>
      <c r="B645" s="120" t="s">
        <v>201</v>
      </c>
      <c r="C645" s="120" t="s">
        <v>202</v>
      </c>
      <c r="D645" s="120" t="s">
        <v>61</v>
      </c>
      <c r="E645" s="120" t="s">
        <v>152</v>
      </c>
      <c r="F645" s="121">
        <v>0</v>
      </c>
      <c r="G645" s="121">
        <v>0</v>
      </c>
      <c r="H645" s="119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19">
        <v>634</v>
      </c>
      <c r="B646" s="120" t="s">
        <v>201</v>
      </c>
      <c r="C646" s="120" t="s">
        <v>202</v>
      </c>
      <c r="D646" s="120" t="s">
        <v>73</v>
      </c>
      <c r="E646" s="120" t="s">
        <v>70</v>
      </c>
      <c r="F646" s="121">
        <v>56213</v>
      </c>
      <c r="G646" s="121">
        <v>3377.476</v>
      </c>
      <c r="H646" s="119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19">
        <v>634</v>
      </c>
      <c r="B647" s="120" t="s">
        <v>201</v>
      </c>
      <c r="C647" s="120" t="s">
        <v>202</v>
      </c>
      <c r="D647" s="120" t="s">
        <v>73</v>
      </c>
      <c r="E647" s="120" t="s">
        <v>38</v>
      </c>
      <c r="F647" s="121">
        <v>319965</v>
      </c>
      <c r="G647" s="121">
        <v>19879.524</v>
      </c>
      <c r="H647" s="119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19">
        <v>638</v>
      </c>
      <c r="B648" s="120" t="s">
        <v>201</v>
      </c>
      <c r="C648" s="120" t="s">
        <v>202</v>
      </c>
      <c r="D648" s="120" t="s">
        <v>73</v>
      </c>
      <c r="E648" s="120" t="s">
        <v>70</v>
      </c>
      <c r="F648" s="121">
        <v>33070</v>
      </c>
      <c r="G648" s="121">
        <v>2388.1</v>
      </c>
      <c r="H648" s="119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19">
        <v>638</v>
      </c>
      <c r="B649" s="120" t="s">
        <v>201</v>
      </c>
      <c r="C649" s="120" t="s">
        <v>202</v>
      </c>
      <c r="D649" s="120" t="s">
        <v>73</v>
      </c>
      <c r="E649" s="120" t="s">
        <v>38</v>
      </c>
      <c r="F649" s="121">
        <v>858707</v>
      </c>
      <c r="G649" s="121">
        <v>62010.9</v>
      </c>
      <c r="H649" s="119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19">
        <v>638</v>
      </c>
      <c r="B650" s="120" t="s">
        <v>201</v>
      </c>
      <c r="C650" s="120" t="s">
        <v>202</v>
      </c>
      <c r="D650" s="120" t="s">
        <v>73</v>
      </c>
      <c r="E650" s="120" t="s">
        <v>152</v>
      </c>
      <c r="F650" s="121">
        <v>0</v>
      </c>
      <c r="G650" s="121">
        <v>0</v>
      </c>
      <c r="H650" s="119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19">
        <v>641</v>
      </c>
      <c r="B651" s="120" t="s">
        <v>201</v>
      </c>
      <c r="C651" s="120" t="s">
        <v>202</v>
      </c>
      <c r="D651" s="120" t="s">
        <v>68</v>
      </c>
      <c r="E651" s="120" t="s">
        <v>54</v>
      </c>
      <c r="F651" s="121">
        <v>27309354</v>
      </c>
      <c r="G651" s="121">
        <v>2565318.9</v>
      </c>
      <c r="H651" s="119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19">
        <v>641</v>
      </c>
      <c r="B652" s="120" t="s">
        <v>201</v>
      </c>
      <c r="C652" s="120" t="s">
        <v>202</v>
      </c>
      <c r="D652" s="120" t="s">
        <v>68</v>
      </c>
      <c r="E652" s="120" t="s">
        <v>70</v>
      </c>
      <c r="F652" s="121">
        <v>26947</v>
      </c>
      <c r="G652" s="121">
        <v>2487.449</v>
      </c>
      <c r="H652" s="119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19">
        <v>641</v>
      </c>
      <c r="B653" s="120" t="s">
        <v>201</v>
      </c>
      <c r="C653" s="120" t="s">
        <v>202</v>
      </c>
      <c r="D653" s="120" t="s">
        <v>68</v>
      </c>
      <c r="E653" s="120" t="s">
        <v>38</v>
      </c>
      <c r="F653" s="121">
        <v>1035925</v>
      </c>
      <c r="G653" s="121">
        <v>100203.67</v>
      </c>
      <c r="H653" s="119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19">
        <v>643</v>
      </c>
      <c r="B654" s="120" t="s">
        <v>201</v>
      </c>
      <c r="C654" s="120" t="s">
        <v>202</v>
      </c>
      <c r="D654" s="120" t="s">
        <v>39</v>
      </c>
      <c r="E654" s="120" t="s">
        <v>38</v>
      </c>
      <c r="F654" s="121">
        <v>685944</v>
      </c>
      <c r="G654" s="121">
        <v>1376202</v>
      </c>
      <c r="H654" s="119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19">
        <v>643</v>
      </c>
      <c r="B655" s="120" t="s">
        <v>201</v>
      </c>
      <c r="C655" s="120" t="s">
        <v>202</v>
      </c>
      <c r="D655" s="120" t="s">
        <v>61</v>
      </c>
      <c r="E655" s="120" t="s">
        <v>38</v>
      </c>
      <c r="F655" s="121">
        <v>26807040</v>
      </c>
      <c r="G655" s="121">
        <v>2536903</v>
      </c>
      <c r="H655" s="119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19">
        <v>643</v>
      </c>
      <c r="B656" s="120" t="s">
        <v>201</v>
      </c>
      <c r="C656" s="120" t="s">
        <v>202</v>
      </c>
      <c r="D656" s="120" t="s">
        <v>73</v>
      </c>
      <c r="E656" s="120" t="s">
        <v>70</v>
      </c>
      <c r="F656" s="121">
        <v>7336</v>
      </c>
      <c r="G656" s="121">
        <v>282</v>
      </c>
      <c r="H656" s="119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19">
        <v>645</v>
      </c>
      <c r="B657" s="120" t="s">
        <v>201</v>
      </c>
      <c r="C657" s="120" t="s">
        <v>202</v>
      </c>
      <c r="D657" s="120" t="s">
        <v>73</v>
      </c>
      <c r="E657" s="120" t="s">
        <v>70</v>
      </c>
      <c r="F657" s="121">
        <v>0</v>
      </c>
      <c r="G657" s="121">
        <v>0</v>
      </c>
      <c r="H657" s="119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19">
        <v>645</v>
      </c>
      <c r="B658" s="120" t="s">
        <v>201</v>
      </c>
      <c r="C658" s="120" t="s">
        <v>202</v>
      </c>
      <c r="D658" s="120" t="s">
        <v>73</v>
      </c>
      <c r="E658" s="120" t="s">
        <v>38</v>
      </c>
      <c r="F658" s="121">
        <v>55907</v>
      </c>
      <c r="G658" s="121">
        <v>3682</v>
      </c>
      <c r="H658" s="119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19">
        <v>645</v>
      </c>
      <c r="B659" s="120" t="s">
        <v>201</v>
      </c>
      <c r="C659" s="120" t="s">
        <v>202</v>
      </c>
      <c r="D659" s="120" t="s">
        <v>101</v>
      </c>
      <c r="E659" s="120" t="s">
        <v>92</v>
      </c>
      <c r="F659" s="121">
        <v>355376</v>
      </c>
      <c r="G659" s="121">
        <v>39921</v>
      </c>
      <c r="H659" s="119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19">
        <v>645</v>
      </c>
      <c r="B660" s="120" t="s">
        <v>201</v>
      </c>
      <c r="C660" s="120" t="s">
        <v>202</v>
      </c>
      <c r="D660" s="120" t="s">
        <v>68</v>
      </c>
      <c r="E660" s="120" t="s">
        <v>54</v>
      </c>
      <c r="F660" s="121">
        <v>13118340</v>
      </c>
      <c r="G660" s="121">
        <v>1121880.3</v>
      </c>
      <c r="H660" s="119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19">
        <v>645</v>
      </c>
      <c r="B661" s="120" t="s">
        <v>201</v>
      </c>
      <c r="C661" s="120" t="s">
        <v>202</v>
      </c>
      <c r="D661" s="120" t="s">
        <v>68</v>
      </c>
      <c r="E661" s="120" t="s">
        <v>70</v>
      </c>
      <c r="F661" s="121">
        <v>0</v>
      </c>
      <c r="G661" s="121">
        <v>0</v>
      </c>
      <c r="H661" s="119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19">
        <v>645</v>
      </c>
      <c r="B662" s="120" t="s">
        <v>201</v>
      </c>
      <c r="C662" s="120" t="s">
        <v>202</v>
      </c>
      <c r="D662" s="120" t="s">
        <v>68</v>
      </c>
      <c r="E662" s="120" t="s">
        <v>38</v>
      </c>
      <c r="F662" s="121">
        <v>32563374</v>
      </c>
      <c r="G662" s="121">
        <v>2724439.7</v>
      </c>
      <c r="H662" s="119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19">
        <v>645</v>
      </c>
      <c r="B663" s="120" t="s">
        <v>201</v>
      </c>
      <c r="C663" s="120" t="s">
        <v>202</v>
      </c>
      <c r="D663" s="120" t="s">
        <v>68</v>
      </c>
      <c r="E663" s="120" t="s">
        <v>144</v>
      </c>
      <c r="F663" s="121">
        <v>0</v>
      </c>
      <c r="G663" s="121">
        <v>0</v>
      </c>
      <c r="H663" s="119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19">
        <v>649</v>
      </c>
      <c r="B664" s="120" t="s">
        <v>201</v>
      </c>
      <c r="C664" s="120" t="s">
        <v>202</v>
      </c>
      <c r="D664" s="120" t="s">
        <v>68</v>
      </c>
      <c r="E664" s="120" t="s">
        <v>125</v>
      </c>
      <c r="F664" s="121">
        <v>0</v>
      </c>
      <c r="G664" s="121">
        <v>10256484</v>
      </c>
      <c r="H664" s="119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19">
        <v>649</v>
      </c>
      <c r="B665" s="120" t="s">
        <v>201</v>
      </c>
      <c r="C665" s="120" t="s">
        <v>202</v>
      </c>
      <c r="D665" s="120" t="s">
        <v>68</v>
      </c>
      <c r="E665" s="120" t="s">
        <v>125</v>
      </c>
      <c r="F665" s="121">
        <v>0</v>
      </c>
      <c r="G665" s="121">
        <v>9417816</v>
      </c>
      <c r="H665" s="119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19">
        <v>663</v>
      </c>
      <c r="B666" s="120" t="s">
        <v>201</v>
      </c>
      <c r="C666" s="120" t="s">
        <v>202</v>
      </c>
      <c r="D666" s="120" t="s">
        <v>73</v>
      </c>
      <c r="E666" s="120" t="s">
        <v>70</v>
      </c>
      <c r="F666" s="121">
        <v>955</v>
      </c>
      <c r="G666" s="121">
        <v>43.27</v>
      </c>
      <c r="H666" s="119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19">
        <v>663</v>
      </c>
      <c r="B667" s="120" t="s">
        <v>201</v>
      </c>
      <c r="C667" s="120" t="s">
        <v>202</v>
      </c>
      <c r="D667" s="120" t="s">
        <v>73</v>
      </c>
      <c r="E667" s="120" t="s">
        <v>38</v>
      </c>
      <c r="F667" s="121">
        <v>108618</v>
      </c>
      <c r="G667" s="121">
        <v>6089.73</v>
      </c>
      <c r="H667" s="119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19">
        <v>663</v>
      </c>
      <c r="B668" s="120" t="s">
        <v>201</v>
      </c>
      <c r="C668" s="120" t="s">
        <v>202</v>
      </c>
      <c r="D668" s="120" t="s">
        <v>68</v>
      </c>
      <c r="E668" s="120" t="s">
        <v>54</v>
      </c>
      <c r="F668" s="121">
        <v>5952071</v>
      </c>
      <c r="G668" s="121">
        <v>439024.37</v>
      </c>
      <c r="H668" s="119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19">
        <v>663</v>
      </c>
      <c r="B669" s="120" t="s">
        <v>201</v>
      </c>
      <c r="C669" s="120" t="s">
        <v>202</v>
      </c>
      <c r="D669" s="120" t="s">
        <v>68</v>
      </c>
      <c r="E669" s="120" t="s">
        <v>38</v>
      </c>
      <c r="F669" s="121">
        <v>4646330</v>
      </c>
      <c r="G669" s="121">
        <v>340483.02</v>
      </c>
      <c r="H669" s="119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19">
        <v>663</v>
      </c>
      <c r="B670" s="120" t="s">
        <v>201</v>
      </c>
      <c r="C670" s="120" t="s">
        <v>202</v>
      </c>
      <c r="D670" s="120" t="s">
        <v>68</v>
      </c>
      <c r="E670" s="120" t="s">
        <v>152</v>
      </c>
      <c r="F670" s="121">
        <v>6679</v>
      </c>
      <c r="G670" s="121">
        <v>476.608</v>
      </c>
      <c r="H670" s="119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19">
        <v>664</v>
      </c>
      <c r="B671" s="120" t="s">
        <v>201</v>
      </c>
      <c r="C671" s="120" t="s">
        <v>202</v>
      </c>
      <c r="D671" s="120" t="s">
        <v>39</v>
      </c>
      <c r="E671" s="120" t="s">
        <v>70</v>
      </c>
      <c r="F671" s="121">
        <v>0</v>
      </c>
      <c r="G671" s="121">
        <v>0</v>
      </c>
      <c r="H671" s="119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19">
        <v>664</v>
      </c>
      <c r="B672" s="120" t="s">
        <v>201</v>
      </c>
      <c r="C672" s="120" t="s">
        <v>202</v>
      </c>
      <c r="D672" s="120" t="s">
        <v>39</v>
      </c>
      <c r="E672" s="120" t="s">
        <v>38</v>
      </c>
      <c r="F672" s="121">
        <v>0</v>
      </c>
      <c r="G672" s="121">
        <v>156554</v>
      </c>
      <c r="H672" s="119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19">
        <v>664</v>
      </c>
      <c r="B673" s="120" t="s">
        <v>201</v>
      </c>
      <c r="C673" s="120" t="s">
        <v>202</v>
      </c>
      <c r="D673" s="120" t="s">
        <v>61</v>
      </c>
      <c r="E673" s="120" t="s">
        <v>70</v>
      </c>
      <c r="F673" s="121">
        <v>0</v>
      </c>
      <c r="G673" s="121">
        <v>0</v>
      </c>
      <c r="H673" s="119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19">
        <v>664</v>
      </c>
      <c r="B674" s="120" t="s">
        <v>201</v>
      </c>
      <c r="C674" s="120" t="s">
        <v>202</v>
      </c>
      <c r="D674" s="120" t="s">
        <v>61</v>
      </c>
      <c r="E674" s="120" t="s">
        <v>38</v>
      </c>
      <c r="F674" s="121">
        <v>4150058</v>
      </c>
      <c r="G674" s="121">
        <v>328798</v>
      </c>
      <c r="H674" s="119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19">
        <v>664</v>
      </c>
      <c r="B675" s="120" t="s">
        <v>201</v>
      </c>
      <c r="C675" s="120" t="s">
        <v>202</v>
      </c>
      <c r="D675" s="120" t="s">
        <v>61</v>
      </c>
      <c r="E675" s="120" t="s">
        <v>152</v>
      </c>
      <c r="F675" s="121">
        <v>0</v>
      </c>
      <c r="G675" s="121">
        <v>0</v>
      </c>
      <c r="H675" s="119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19">
        <v>665</v>
      </c>
      <c r="B676" s="120" t="s">
        <v>201</v>
      </c>
      <c r="C676" s="120" t="s">
        <v>202</v>
      </c>
      <c r="D676" s="120" t="s">
        <v>79</v>
      </c>
      <c r="E676" s="120" t="s">
        <v>70</v>
      </c>
      <c r="F676" s="121">
        <v>791</v>
      </c>
      <c r="G676" s="121">
        <v>-510.026</v>
      </c>
      <c r="H676" s="119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19">
        <v>665</v>
      </c>
      <c r="B677" s="120" t="s">
        <v>201</v>
      </c>
      <c r="C677" s="120" t="s">
        <v>202</v>
      </c>
      <c r="D677" s="120" t="s">
        <v>79</v>
      </c>
      <c r="E677" s="120" t="s">
        <v>38</v>
      </c>
      <c r="F677" s="121">
        <v>3</v>
      </c>
      <c r="G677" s="121">
        <v>-1.974</v>
      </c>
      <c r="H677" s="119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19">
        <v>666</v>
      </c>
      <c r="B678" s="120" t="s">
        <v>201</v>
      </c>
      <c r="C678" s="120" t="s">
        <v>202</v>
      </c>
      <c r="D678" s="120" t="s">
        <v>73</v>
      </c>
      <c r="E678" s="120" t="s">
        <v>70</v>
      </c>
      <c r="F678" s="121">
        <v>1157</v>
      </c>
      <c r="G678" s="121">
        <v>102.896</v>
      </c>
      <c r="H678" s="119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19">
        <v>666</v>
      </c>
      <c r="B679" s="120" t="s">
        <v>201</v>
      </c>
      <c r="C679" s="120" t="s">
        <v>202</v>
      </c>
      <c r="D679" s="120" t="s">
        <v>73</v>
      </c>
      <c r="E679" s="120" t="s">
        <v>38</v>
      </c>
      <c r="F679" s="121">
        <v>2382420</v>
      </c>
      <c r="G679" s="121">
        <v>211989.1</v>
      </c>
      <c r="H679" s="119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19">
        <v>667</v>
      </c>
      <c r="B680" s="120" t="s">
        <v>201</v>
      </c>
      <c r="C680" s="120" t="s">
        <v>202</v>
      </c>
      <c r="D680" s="120" t="s">
        <v>73</v>
      </c>
      <c r="E680" s="120" t="s">
        <v>70</v>
      </c>
      <c r="F680" s="121">
        <v>35024</v>
      </c>
      <c r="G680" s="121">
        <v>1892</v>
      </c>
      <c r="H680" s="119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19">
        <v>667</v>
      </c>
      <c r="B681" s="120" t="s">
        <v>201</v>
      </c>
      <c r="C681" s="120" t="s">
        <v>202</v>
      </c>
      <c r="D681" s="120" t="s">
        <v>68</v>
      </c>
      <c r="E681" s="120" t="s">
        <v>54</v>
      </c>
      <c r="F681" s="121">
        <v>7074634</v>
      </c>
      <c r="G681" s="121">
        <v>693367.08</v>
      </c>
      <c r="H681" s="119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19">
        <v>667</v>
      </c>
      <c r="B682" s="120" t="s">
        <v>201</v>
      </c>
      <c r="C682" s="120" t="s">
        <v>202</v>
      </c>
      <c r="D682" s="120" t="s">
        <v>68</v>
      </c>
      <c r="E682" s="120" t="s">
        <v>90</v>
      </c>
      <c r="F682" s="121">
        <v>0</v>
      </c>
      <c r="G682" s="121">
        <v>0</v>
      </c>
      <c r="H682" s="119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19">
        <v>667</v>
      </c>
      <c r="B683" s="120" t="s">
        <v>201</v>
      </c>
      <c r="C683" s="120" t="s">
        <v>202</v>
      </c>
      <c r="D683" s="120" t="s">
        <v>68</v>
      </c>
      <c r="E683" s="120" t="s">
        <v>38</v>
      </c>
      <c r="F683" s="121">
        <v>20284727</v>
      </c>
      <c r="G683" s="121">
        <v>1981733.1</v>
      </c>
      <c r="H683" s="119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19">
        <v>667</v>
      </c>
      <c r="B684" s="120" t="s">
        <v>201</v>
      </c>
      <c r="C684" s="120" t="s">
        <v>202</v>
      </c>
      <c r="D684" s="120" t="s">
        <v>68</v>
      </c>
      <c r="E684" s="120" t="s">
        <v>144</v>
      </c>
      <c r="F684" s="121">
        <v>12256671</v>
      </c>
      <c r="G684" s="121">
        <v>1200975</v>
      </c>
      <c r="H684" s="119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19">
        <v>667</v>
      </c>
      <c r="B685" s="120" t="s">
        <v>201</v>
      </c>
      <c r="C685" s="120" t="s">
        <v>202</v>
      </c>
      <c r="D685" s="120" t="s">
        <v>68</v>
      </c>
      <c r="E685" s="120" t="s">
        <v>152</v>
      </c>
      <c r="F685" s="121">
        <v>2815</v>
      </c>
      <c r="G685" s="121">
        <v>271.785</v>
      </c>
      <c r="H685" s="119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19">
        <v>675</v>
      </c>
      <c r="B686" s="120" t="s">
        <v>201</v>
      </c>
      <c r="C686" s="120" t="s">
        <v>202</v>
      </c>
      <c r="D686" s="120" t="s">
        <v>39</v>
      </c>
      <c r="E686" s="120" t="s">
        <v>70</v>
      </c>
      <c r="F686" s="121">
        <v>0</v>
      </c>
      <c r="G686" s="121">
        <v>16.897</v>
      </c>
      <c r="H686" s="119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19">
        <v>675</v>
      </c>
      <c r="B687" s="120" t="s">
        <v>201</v>
      </c>
      <c r="C687" s="120" t="s">
        <v>202</v>
      </c>
      <c r="D687" s="120" t="s">
        <v>39</v>
      </c>
      <c r="E687" s="120" t="s">
        <v>38</v>
      </c>
      <c r="F687" s="121">
        <v>0</v>
      </c>
      <c r="G687" s="121">
        <v>38756.103</v>
      </c>
      <c r="H687" s="119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19">
        <v>675</v>
      </c>
      <c r="B688" s="120" t="s">
        <v>201</v>
      </c>
      <c r="C688" s="120" t="s">
        <v>202</v>
      </c>
      <c r="D688" s="120" t="s">
        <v>61</v>
      </c>
      <c r="E688" s="120" t="s">
        <v>70</v>
      </c>
      <c r="F688" s="121">
        <v>643</v>
      </c>
      <c r="G688" s="121">
        <v>44.02</v>
      </c>
      <c r="H688" s="119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19">
        <v>675</v>
      </c>
      <c r="B689" s="120" t="s">
        <v>201</v>
      </c>
      <c r="C689" s="120" t="s">
        <v>202</v>
      </c>
      <c r="D689" s="120" t="s">
        <v>61</v>
      </c>
      <c r="E689" s="120" t="s">
        <v>86</v>
      </c>
      <c r="F689" s="121">
        <v>0</v>
      </c>
      <c r="G689" s="121">
        <v>0</v>
      </c>
      <c r="H689" s="119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19">
        <v>675</v>
      </c>
      <c r="B690" s="120" t="s">
        <v>201</v>
      </c>
      <c r="C690" s="120" t="s">
        <v>202</v>
      </c>
      <c r="D690" s="120" t="s">
        <v>61</v>
      </c>
      <c r="E690" s="120" t="s">
        <v>38</v>
      </c>
      <c r="F690" s="121">
        <v>1654360</v>
      </c>
      <c r="G690" s="121">
        <v>110245.98</v>
      </c>
      <c r="H690" s="119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19">
        <v>675</v>
      </c>
      <c r="B691" s="120" t="s">
        <v>201</v>
      </c>
      <c r="C691" s="120" t="s">
        <v>202</v>
      </c>
      <c r="D691" s="120" t="s">
        <v>61</v>
      </c>
      <c r="E691" s="120" t="s">
        <v>152</v>
      </c>
      <c r="F691" s="121">
        <v>0</v>
      </c>
      <c r="G691" s="121">
        <v>0</v>
      </c>
      <c r="H691" s="119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19">
        <v>675</v>
      </c>
      <c r="B692" s="120" t="s">
        <v>201</v>
      </c>
      <c r="C692" s="120" t="s">
        <v>202</v>
      </c>
      <c r="D692" s="120" t="s">
        <v>73</v>
      </c>
      <c r="E692" s="120" t="s">
        <v>70</v>
      </c>
      <c r="F692" s="121">
        <v>6</v>
      </c>
      <c r="G692" s="121">
        <v>0.266</v>
      </c>
      <c r="H692" s="119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19">
        <v>675</v>
      </c>
      <c r="B693" s="120" t="s">
        <v>201</v>
      </c>
      <c r="C693" s="120" t="s">
        <v>202</v>
      </c>
      <c r="D693" s="120" t="s">
        <v>73</v>
      </c>
      <c r="E693" s="120" t="s">
        <v>86</v>
      </c>
      <c r="F693" s="121">
        <v>0</v>
      </c>
      <c r="G693" s="121">
        <v>0</v>
      </c>
      <c r="H693" s="119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19">
        <v>675</v>
      </c>
      <c r="B694" s="120" t="s">
        <v>201</v>
      </c>
      <c r="C694" s="120" t="s">
        <v>202</v>
      </c>
      <c r="D694" s="120" t="s">
        <v>73</v>
      </c>
      <c r="E694" s="120" t="s">
        <v>38</v>
      </c>
      <c r="F694" s="121">
        <v>3703</v>
      </c>
      <c r="G694" s="121">
        <v>166.734</v>
      </c>
      <c r="H694" s="119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19">
        <v>675</v>
      </c>
      <c r="B695" s="120" t="s">
        <v>201</v>
      </c>
      <c r="C695" s="120" t="s">
        <v>202</v>
      </c>
      <c r="D695" s="120" t="s">
        <v>73</v>
      </c>
      <c r="E695" s="120" t="s">
        <v>152</v>
      </c>
      <c r="F695" s="121">
        <v>0</v>
      </c>
      <c r="G695" s="121">
        <v>0</v>
      </c>
      <c r="H695" s="119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19">
        <v>676</v>
      </c>
      <c r="B696" s="120" t="s">
        <v>201</v>
      </c>
      <c r="C696" s="120" t="s">
        <v>202</v>
      </c>
      <c r="D696" s="120" t="s">
        <v>39</v>
      </c>
      <c r="E696" s="120" t="s">
        <v>38</v>
      </c>
      <c r="F696" s="121">
        <v>0</v>
      </c>
      <c r="G696" s="121">
        <v>789758</v>
      </c>
      <c r="H696" s="119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19">
        <v>676</v>
      </c>
      <c r="B697" s="120" t="s">
        <v>201</v>
      </c>
      <c r="C697" s="120" t="s">
        <v>202</v>
      </c>
      <c r="D697" s="120" t="s">
        <v>61</v>
      </c>
      <c r="E697" s="120" t="s">
        <v>38</v>
      </c>
      <c r="F697" s="121">
        <v>16343475</v>
      </c>
      <c r="G697" s="121">
        <v>1443892</v>
      </c>
      <c r="H697" s="119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19">
        <v>676</v>
      </c>
      <c r="B698" s="120" t="s">
        <v>201</v>
      </c>
      <c r="C698" s="120" t="s">
        <v>202</v>
      </c>
      <c r="D698" s="120" t="s">
        <v>73</v>
      </c>
      <c r="E698" s="120" t="s">
        <v>70</v>
      </c>
      <c r="F698" s="121">
        <v>2121</v>
      </c>
      <c r="G698" s="121">
        <v>41.13</v>
      </c>
      <c r="H698" s="119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19">
        <v>676</v>
      </c>
      <c r="B699" s="120" t="s">
        <v>201</v>
      </c>
      <c r="C699" s="120" t="s">
        <v>202</v>
      </c>
      <c r="D699" s="120" t="s">
        <v>73</v>
      </c>
      <c r="E699" s="120" t="s">
        <v>38</v>
      </c>
      <c r="F699" s="121">
        <v>4127</v>
      </c>
      <c r="G699" s="121">
        <v>234.87</v>
      </c>
      <c r="H699" s="119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19">
        <v>676</v>
      </c>
      <c r="B700" s="120" t="s">
        <v>201</v>
      </c>
      <c r="C700" s="120" t="s">
        <v>202</v>
      </c>
      <c r="D700" s="120" t="s">
        <v>79</v>
      </c>
      <c r="E700" s="120" t="s">
        <v>70</v>
      </c>
      <c r="F700" s="121">
        <v>0</v>
      </c>
      <c r="G700" s="121">
        <v>0</v>
      </c>
      <c r="H700" s="119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19">
        <v>676</v>
      </c>
      <c r="B701" s="120" t="s">
        <v>201</v>
      </c>
      <c r="C701" s="120" t="s">
        <v>202</v>
      </c>
      <c r="D701" s="120" t="s">
        <v>68</v>
      </c>
      <c r="E701" s="120" t="s">
        <v>54</v>
      </c>
      <c r="F701" s="121">
        <v>9669854</v>
      </c>
      <c r="G701" s="121">
        <v>811121.23</v>
      </c>
      <c r="H701" s="119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19">
        <v>676</v>
      </c>
      <c r="B702" s="120" t="s">
        <v>201</v>
      </c>
      <c r="C702" s="120" t="s">
        <v>202</v>
      </c>
      <c r="D702" s="120" t="s">
        <v>68</v>
      </c>
      <c r="E702" s="120" t="s">
        <v>38</v>
      </c>
      <c r="F702" s="121">
        <v>1215893</v>
      </c>
      <c r="G702" s="121">
        <v>101708.77</v>
      </c>
      <c r="H702" s="119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19">
        <v>676</v>
      </c>
      <c r="B703" s="120" t="s">
        <v>201</v>
      </c>
      <c r="C703" s="120" t="s">
        <v>202</v>
      </c>
      <c r="D703" s="120" t="s">
        <v>68</v>
      </c>
      <c r="E703" s="120" t="s">
        <v>152</v>
      </c>
      <c r="F703" s="121">
        <v>0</v>
      </c>
      <c r="G703" s="121">
        <v>0</v>
      </c>
      <c r="H703" s="119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19">
        <v>678</v>
      </c>
      <c r="B704" s="120" t="s">
        <v>201</v>
      </c>
      <c r="C704" s="120" t="s">
        <v>202</v>
      </c>
      <c r="D704" s="120" t="s">
        <v>116</v>
      </c>
      <c r="E704" s="120" t="s">
        <v>170</v>
      </c>
      <c r="F704" s="121">
        <v>9310</v>
      </c>
      <c r="G704" s="121">
        <v>1046</v>
      </c>
      <c r="H704" s="119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19">
        <v>682</v>
      </c>
      <c r="B705" s="120" t="s">
        <v>201</v>
      </c>
      <c r="C705" s="120" t="s">
        <v>202</v>
      </c>
      <c r="D705" s="120" t="s">
        <v>116</v>
      </c>
      <c r="E705" s="120" t="s">
        <v>170</v>
      </c>
      <c r="F705" s="121">
        <v>5950816</v>
      </c>
      <c r="G705" s="121">
        <v>668481</v>
      </c>
      <c r="H705" s="119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19">
        <v>683</v>
      </c>
      <c r="B706" s="120" t="s">
        <v>201</v>
      </c>
      <c r="C706" s="120" t="s">
        <v>202</v>
      </c>
      <c r="D706" s="120" t="s">
        <v>73</v>
      </c>
      <c r="E706" s="120" t="s">
        <v>70</v>
      </c>
      <c r="F706" s="121">
        <v>1982</v>
      </c>
      <c r="G706" s="121">
        <v>9.665</v>
      </c>
      <c r="H706" s="119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19">
        <v>683</v>
      </c>
      <c r="B707" s="120" t="s">
        <v>201</v>
      </c>
      <c r="C707" s="120" t="s">
        <v>202</v>
      </c>
      <c r="D707" s="120" t="s">
        <v>73</v>
      </c>
      <c r="E707" s="120" t="s">
        <v>38</v>
      </c>
      <c r="F707" s="121">
        <v>391041</v>
      </c>
      <c r="G707" s="121">
        <v>1905.335</v>
      </c>
      <c r="H707" s="119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19">
        <v>688</v>
      </c>
      <c r="B708" s="120" t="s">
        <v>201</v>
      </c>
      <c r="C708" s="120" t="s">
        <v>202</v>
      </c>
      <c r="D708" s="120" t="s">
        <v>39</v>
      </c>
      <c r="E708" s="120" t="s">
        <v>70</v>
      </c>
      <c r="F708" s="121">
        <v>0</v>
      </c>
      <c r="G708" s="121">
        <v>0</v>
      </c>
      <c r="H708" s="119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19">
        <v>688</v>
      </c>
      <c r="B709" s="120" t="s">
        <v>201</v>
      </c>
      <c r="C709" s="120" t="s">
        <v>202</v>
      </c>
      <c r="D709" s="120" t="s">
        <v>39</v>
      </c>
      <c r="E709" s="120" t="s">
        <v>38</v>
      </c>
      <c r="F709" s="121">
        <v>21301</v>
      </c>
      <c r="G709" s="121">
        <v>445167</v>
      </c>
      <c r="H709" s="119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19">
        <v>688</v>
      </c>
      <c r="B710" s="120" t="s">
        <v>201</v>
      </c>
      <c r="C710" s="120" t="s">
        <v>202</v>
      </c>
      <c r="D710" s="120" t="s">
        <v>61</v>
      </c>
      <c r="E710" s="120" t="s">
        <v>70</v>
      </c>
      <c r="F710" s="121">
        <v>0</v>
      </c>
      <c r="G710" s="121">
        <v>0</v>
      </c>
      <c r="H710" s="119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19">
        <v>688</v>
      </c>
      <c r="B711" s="120" t="s">
        <v>201</v>
      </c>
      <c r="C711" s="120" t="s">
        <v>202</v>
      </c>
      <c r="D711" s="120" t="s">
        <v>61</v>
      </c>
      <c r="E711" s="120" t="s">
        <v>38</v>
      </c>
      <c r="F711" s="121">
        <v>10472394</v>
      </c>
      <c r="G711" s="121">
        <v>871604</v>
      </c>
      <c r="H711" s="119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19">
        <v>688</v>
      </c>
      <c r="B712" s="120" t="s">
        <v>201</v>
      </c>
      <c r="C712" s="120" t="s">
        <v>202</v>
      </c>
      <c r="D712" s="120" t="s">
        <v>61</v>
      </c>
      <c r="E712" s="120" t="s">
        <v>152</v>
      </c>
      <c r="F712" s="121">
        <v>0</v>
      </c>
      <c r="G712" s="121">
        <v>0</v>
      </c>
      <c r="H712" s="119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19">
        <v>688</v>
      </c>
      <c r="B713" s="120" t="s">
        <v>201</v>
      </c>
      <c r="C713" s="120" t="s">
        <v>202</v>
      </c>
      <c r="D713" s="120" t="s">
        <v>73</v>
      </c>
      <c r="E713" s="120" t="s">
        <v>70</v>
      </c>
      <c r="F713" s="121">
        <v>0</v>
      </c>
      <c r="G713" s="121">
        <v>0</v>
      </c>
      <c r="H713" s="119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19">
        <v>688</v>
      </c>
      <c r="B714" s="120" t="s">
        <v>201</v>
      </c>
      <c r="C714" s="120" t="s">
        <v>202</v>
      </c>
      <c r="D714" s="120" t="s">
        <v>73</v>
      </c>
      <c r="E714" s="120" t="s">
        <v>38</v>
      </c>
      <c r="F714" s="121">
        <v>1399288</v>
      </c>
      <c r="G714" s="121">
        <v>149765</v>
      </c>
      <c r="H714" s="119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19">
        <v>688</v>
      </c>
      <c r="B715" s="120" t="s">
        <v>201</v>
      </c>
      <c r="C715" s="120" t="s">
        <v>202</v>
      </c>
      <c r="D715" s="120" t="s">
        <v>79</v>
      </c>
      <c r="E715" s="120" t="s">
        <v>38</v>
      </c>
      <c r="F715" s="121">
        <v>962830</v>
      </c>
      <c r="G715" s="121">
        <v>112863</v>
      </c>
      <c r="H715" s="119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19">
        <v>688</v>
      </c>
      <c r="B716" s="120" t="s">
        <v>201</v>
      </c>
      <c r="C716" s="120" t="s">
        <v>202</v>
      </c>
      <c r="D716" s="120" t="s">
        <v>68</v>
      </c>
      <c r="E716" s="120" t="s">
        <v>38</v>
      </c>
      <c r="F716" s="121">
        <v>0</v>
      </c>
      <c r="G716" s="121">
        <v>-98</v>
      </c>
      <c r="H716" s="119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19">
        <v>688</v>
      </c>
      <c r="B717" s="120" t="s">
        <v>201</v>
      </c>
      <c r="C717" s="120" t="s">
        <v>202</v>
      </c>
      <c r="D717" s="120" t="s">
        <v>68</v>
      </c>
      <c r="E717" s="120" t="s">
        <v>152</v>
      </c>
      <c r="F717" s="121">
        <v>0</v>
      </c>
      <c r="G717" s="121">
        <v>0</v>
      </c>
      <c r="H717" s="119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19">
        <v>689</v>
      </c>
      <c r="B718" s="120" t="s">
        <v>201</v>
      </c>
      <c r="C718" s="120" t="s">
        <v>202</v>
      </c>
      <c r="D718" s="120" t="s">
        <v>39</v>
      </c>
      <c r="E718" s="120" t="s">
        <v>70</v>
      </c>
      <c r="F718" s="121">
        <v>0</v>
      </c>
      <c r="G718" s="121">
        <v>0</v>
      </c>
      <c r="H718" s="119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19">
        <v>689</v>
      </c>
      <c r="B719" s="120" t="s">
        <v>201</v>
      </c>
      <c r="C719" s="120" t="s">
        <v>202</v>
      </c>
      <c r="D719" s="120" t="s">
        <v>39</v>
      </c>
      <c r="E719" s="120" t="s">
        <v>38</v>
      </c>
      <c r="F719" s="121">
        <v>0</v>
      </c>
      <c r="G719" s="121">
        <v>484113</v>
      </c>
      <c r="H719" s="119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19">
        <v>689</v>
      </c>
      <c r="B720" s="120" t="s">
        <v>201</v>
      </c>
      <c r="C720" s="120" t="s">
        <v>202</v>
      </c>
      <c r="D720" s="120" t="s">
        <v>61</v>
      </c>
      <c r="E720" s="120" t="s">
        <v>70</v>
      </c>
      <c r="F720" s="121">
        <v>0</v>
      </c>
      <c r="G720" s="121">
        <v>0</v>
      </c>
      <c r="H720" s="119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19">
        <v>689</v>
      </c>
      <c r="B721" s="120" t="s">
        <v>201</v>
      </c>
      <c r="C721" s="120" t="s">
        <v>202</v>
      </c>
      <c r="D721" s="120" t="s">
        <v>61</v>
      </c>
      <c r="E721" s="120" t="s">
        <v>38</v>
      </c>
      <c r="F721" s="121">
        <v>10184228</v>
      </c>
      <c r="G721" s="121">
        <v>816054</v>
      </c>
      <c r="H721" s="119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19">
        <v>689</v>
      </c>
      <c r="B722" s="120" t="s">
        <v>201</v>
      </c>
      <c r="C722" s="120" t="s">
        <v>202</v>
      </c>
      <c r="D722" s="120" t="s">
        <v>73</v>
      </c>
      <c r="E722" s="120" t="s">
        <v>70</v>
      </c>
      <c r="F722" s="121">
        <v>0</v>
      </c>
      <c r="G722" s="121">
        <v>0</v>
      </c>
      <c r="H722" s="119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19">
        <v>689</v>
      </c>
      <c r="B723" s="120" t="s">
        <v>201</v>
      </c>
      <c r="C723" s="120" t="s">
        <v>202</v>
      </c>
      <c r="D723" s="120" t="s">
        <v>73</v>
      </c>
      <c r="E723" s="120" t="s">
        <v>38</v>
      </c>
      <c r="F723" s="121">
        <v>0</v>
      </c>
      <c r="G723" s="121">
        <v>0</v>
      </c>
      <c r="H723" s="119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19">
        <v>690</v>
      </c>
      <c r="B724" s="120" t="s">
        <v>201</v>
      </c>
      <c r="C724" s="120" t="s">
        <v>202</v>
      </c>
      <c r="D724" s="120" t="s">
        <v>116</v>
      </c>
      <c r="E724" s="120" t="s">
        <v>170</v>
      </c>
      <c r="F724" s="121">
        <v>1808859</v>
      </c>
      <c r="G724" s="121">
        <v>203197</v>
      </c>
      <c r="H724" s="119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19">
        <v>692</v>
      </c>
      <c r="B725" s="120" t="s">
        <v>201</v>
      </c>
      <c r="C725" s="120" t="s">
        <v>206</v>
      </c>
      <c r="D725" s="120" t="s">
        <v>128</v>
      </c>
      <c r="E725" s="120" t="s">
        <v>180</v>
      </c>
      <c r="F725" s="121">
        <v>138284</v>
      </c>
      <c r="G725" s="121">
        <v>15534</v>
      </c>
      <c r="H725" s="119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19">
        <v>696</v>
      </c>
      <c r="B726" s="120" t="s">
        <v>201</v>
      </c>
      <c r="C726" s="120" t="s">
        <v>202</v>
      </c>
      <c r="D726" s="120" t="s">
        <v>79</v>
      </c>
      <c r="E726" s="120" t="s">
        <v>70</v>
      </c>
      <c r="F726" s="121">
        <v>1133</v>
      </c>
      <c r="G726" s="121">
        <v>-260</v>
      </c>
      <c r="H726" s="119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19">
        <v>698</v>
      </c>
      <c r="B727" s="120" t="s">
        <v>201</v>
      </c>
      <c r="C727" s="120" t="s">
        <v>202</v>
      </c>
      <c r="D727" s="120" t="s">
        <v>79</v>
      </c>
      <c r="E727" s="120" t="s">
        <v>70</v>
      </c>
      <c r="F727" s="121">
        <v>1011</v>
      </c>
      <c r="G727" s="121">
        <v>90</v>
      </c>
      <c r="H727" s="119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19">
        <v>702</v>
      </c>
      <c r="B728" s="120" t="s">
        <v>201</v>
      </c>
      <c r="C728" s="120" t="s">
        <v>202</v>
      </c>
      <c r="D728" s="120" t="s">
        <v>116</v>
      </c>
      <c r="E728" s="120" t="s">
        <v>170</v>
      </c>
      <c r="F728" s="121">
        <v>4505764</v>
      </c>
      <c r="G728" s="121">
        <v>506152</v>
      </c>
      <c r="H728" s="119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19">
        <v>703</v>
      </c>
      <c r="B729" s="120" t="s">
        <v>201</v>
      </c>
      <c r="C729" s="120" t="s">
        <v>202</v>
      </c>
      <c r="D729" s="120" t="s">
        <v>68</v>
      </c>
      <c r="E729" s="120" t="s">
        <v>54</v>
      </c>
      <c r="F729" s="121">
        <v>107997958</v>
      </c>
      <c r="G729" s="121">
        <v>10962860</v>
      </c>
      <c r="H729" s="119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19">
        <v>703</v>
      </c>
      <c r="B730" s="120" t="s">
        <v>201</v>
      </c>
      <c r="C730" s="120" t="s">
        <v>202</v>
      </c>
      <c r="D730" s="120" t="s">
        <v>68</v>
      </c>
      <c r="E730" s="120" t="s">
        <v>70</v>
      </c>
      <c r="F730" s="121">
        <v>239404</v>
      </c>
      <c r="G730" s="121">
        <v>24226.878</v>
      </c>
      <c r="H730" s="119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19">
        <v>704</v>
      </c>
      <c r="B731" s="120" t="s">
        <v>201</v>
      </c>
      <c r="C731" s="120" t="s">
        <v>202</v>
      </c>
      <c r="D731" s="120" t="s">
        <v>116</v>
      </c>
      <c r="E731" s="120" t="s">
        <v>170</v>
      </c>
      <c r="F731" s="121">
        <v>277147</v>
      </c>
      <c r="G731" s="121">
        <v>31133</v>
      </c>
      <c r="H731" s="119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19">
        <v>706</v>
      </c>
      <c r="B732" s="120" t="s">
        <v>201</v>
      </c>
      <c r="C732" s="120" t="s">
        <v>202</v>
      </c>
      <c r="D732" s="120" t="s">
        <v>116</v>
      </c>
      <c r="E732" s="120" t="s">
        <v>170</v>
      </c>
      <c r="F732" s="121">
        <v>124191</v>
      </c>
      <c r="G732" s="121">
        <v>13951</v>
      </c>
      <c r="H732" s="119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19">
        <v>707</v>
      </c>
      <c r="B733" s="120" t="s">
        <v>201</v>
      </c>
      <c r="C733" s="120" t="s">
        <v>202</v>
      </c>
      <c r="D733" s="120" t="s">
        <v>116</v>
      </c>
      <c r="E733" s="120" t="s">
        <v>170</v>
      </c>
      <c r="F733" s="121">
        <v>1357448</v>
      </c>
      <c r="G733" s="121">
        <v>152488</v>
      </c>
      <c r="H733" s="119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19">
        <v>708</v>
      </c>
      <c r="B734" s="120" t="s">
        <v>201</v>
      </c>
      <c r="C734" s="120" t="s">
        <v>202</v>
      </c>
      <c r="D734" s="120" t="s">
        <v>68</v>
      </c>
      <c r="E734" s="120" t="s">
        <v>54</v>
      </c>
      <c r="F734" s="121">
        <v>1542466</v>
      </c>
      <c r="G734" s="121">
        <v>111235.51</v>
      </c>
      <c r="H734" s="119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19">
        <v>708</v>
      </c>
      <c r="B735" s="120" t="s">
        <v>201</v>
      </c>
      <c r="C735" s="120" t="s">
        <v>202</v>
      </c>
      <c r="D735" s="120" t="s">
        <v>68</v>
      </c>
      <c r="E735" s="120" t="s">
        <v>70</v>
      </c>
      <c r="F735" s="121">
        <v>23134</v>
      </c>
      <c r="G735" s="121">
        <v>1359.49</v>
      </c>
      <c r="H735" s="119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19">
        <v>710</v>
      </c>
      <c r="B736" s="120" t="s">
        <v>201</v>
      </c>
      <c r="C736" s="120" t="s">
        <v>202</v>
      </c>
      <c r="D736" s="120" t="s">
        <v>39</v>
      </c>
      <c r="E736" s="120" t="s">
        <v>70</v>
      </c>
      <c r="F736" s="121">
        <v>0</v>
      </c>
      <c r="G736" s="121">
        <v>0</v>
      </c>
      <c r="H736" s="119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19">
        <v>710</v>
      </c>
      <c r="B737" s="120" t="s">
        <v>201</v>
      </c>
      <c r="C737" s="120" t="s">
        <v>202</v>
      </c>
      <c r="D737" s="120" t="s">
        <v>39</v>
      </c>
      <c r="E737" s="120" t="s">
        <v>38</v>
      </c>
      <c r="F737" s="121">
        <v>8626075</v>
      </c>
      <c r="G737" s="121">
        <v>6949790</v>
      </c>
      <c r="H737" s="119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19">
        <v>710</v>
      </c>
      <c r="B738" s="120" t="s">
        <v>201</v>
      </c>
      <c r="C738" s="120" t="s">
        <v>202</v>
      </c>
      <c r="D738" s="120" t="s">
        <v>61</v>
      </c>
      <c r="E738" s="120" t="s">
        <v>54</v>
      </c>
      <c r="F738" s="121">
        <v>0</v>
      </c>
      <c r="G738" s="121">
        <v>0</v>
      </c>
      <c r="H738" s="119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19">
        <v>710</v>
      </c>
      <c r="B739" s="120" t="s">
        <v>201</v>
      </c>
      <c r="C739" s="120" t="s">
        <v>202</v>
      </c>
      <c r="D739" s="120" t="s">
        <v>61</v>
      </c>
      <c r="E739" s="120" t="s">
        <v>70</v>
      </c>
      <c r="F739" s="121">
        <v>0</v>
      </c>
      <c r="G739" s="121">
        <v>0</v>
      </c>
      <c r="H739" s="119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19">
        <v>710</v>
      </c>
      <c r="B740" s="120" t="s">
        <v>201</v>
      </c>
      <c r="C740" s="120" t="s">
        <v>202</v>
      </c>
      <c r="D740" s="120" t="s">
        <v>61</v>
      </c>
      <c r="E740" s="120" t="s">
        <v>38</v>
      </c>
      <c r="F740" s="121">
        <v>124235852</v>
      </c>
      <c r="G740" s="121">
        <v>12121828</v>
      </c>
      <c r="H740" s="119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19">
        <v>710</v>
      </c>
      <c r="B741" s="120" t="s">
        <v>201</v>
      </c>
      <c r="C741" s="120" t="s">
        <v>202</v>
      </c>
      <c r="D741" s="120" t="s">
        <v>73</v>
      </c>
      <c r="E741" s="120" t="s">
        <v>70</v>
      </c>
      <c r="F741" s="121">
        <v>4502</v>
      </c>
      <c r="G741" s="121">
        <v>19.226</v>
      </c>
      <c r="H741" s="119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19">
        <v>710</v>
      </c>
      <c r="B742" s="120" t="s">
        <v>201</v>
      </c>
      <c r="C742" s="120" t="s">
        <v>202</v>
      </c>
      <c r="D742" s="120" t="s">
        <v>73</v>
      </c>
      <c r="E742" s="120" t="s">
        <v>38</v>
      </c>
      <c r="F742" s="121">
        <v>7060</v>
      </c>
      <c r="G742" s="121">
        <v>212.774</v>
      </c>
      <c r="H742" s="119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19">
        <v>711</v>
      </c>
      <c r="B743" s="120" t="s">
        <v>201</v>
      </c>
      <c r="C743" s="120" t="s">
        <v>202</v>
      </c>
      <c r="D743" s="120" t="s">
        <v>116</v>
      </c>
      <c r="E743" s="120" t="s">
        <v>170</v>
      </c>
      <c r="F743" s="121">
        <v>0</v>
      </c>
      <c r="G743" s="121">
        <v>0</v>
      </c>
      <c r="H743" s="119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19">
        <v>712</v>
      </c>
      <c r="B744" s="120" t="s">
        <v>201</v>
      </c>
      <c r="C744" s="120" t="s">
        <v>202</v>
      </c>
      <c r="D744" s="120" t="s">
        <v>116</v>
      </c>
      <c r="E744" s="120" t="s">
        <v>170</v>
      </c>
      <c r="F744" s="121">
        <v>569900</v>
      </c>
      <c r="G744" s="121">
        <v>64019</v>
      </c>
      <c r="H744" s="119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19">
        <v>714</v>
      </c>
      <c r="B745" s="120" t="s">
        <v>201</v>
      </c>
      <c r="C745" s="120" t="s">
        <v>202</v>
      </c>
      <c r="D745" s="120" t="s">
        <v>116</v>
      </c>
      <c r="E745" s="120" t="s">
        <v>170</v>
      </c>
      <c r="F745" s="121">
        <v>38563</v>
      </c>
      <c r="G745" s="121">
        <v>4332</v>
      </c>
      <c r="H745" s="119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19">
        <v>715</v>
      </c>
      <c r="B746" s="120" t="s">
        <v>201</v>
      </c>
      <c r="C746" s="120" t="s">
        <v>202</v>
      </c>
      <c r="D746" s="120" t="s">
        <v>73</v>
      </c>
      <c r="E746" s="120" t="s">
        <v>70</v>
      </c>
      <c r="F746" s="121">
        <v>163994</v>
      </c>
      <c r="G746" s="121">
        <v>9623</v>
      </c>
      <c r="H746" s="119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19">
        <v>715</v>
      </c>
      <c r="B747" s="120" t="s">
        <v>201</v>
      </c>
      <c r="C747" s="120" t="s">
        <v>202</v>
      </c>
      <c r="D747" s="120" t="s">
        <v>79</v>
      </c>
      <c r="E747" s="120" t="s">
        <v>70</v>
      </c>
      <c r="F747" s="121">
        <v>151</v>
      </c>
      <c r="G747" s="121">
        <v>12</v>
      </c>
      <c r="H747" s="119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19">
        <v>717</v>
      </c>
      <c r="B748" s="120" t="s">
        <v>201</v>
      </c>
      <c r="C748" s="120" t="s">
        <v>202</v>
      </c>
      <c r="D748" s="120" t="s">
        <v>116</v>
      </c>
      <c r="E748" s="120" t="s">
        <v>170</v>
      </c>
      <c r="F748" s="121">
        <v>256912</v>
      </c>
      <c r="G748" s="121">
        <v>28860</v>
      </c>
      <c r="H748" s="119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19">
        <v>718</v>
      </c>
      <c r="B749" s="120" t="s">
        <v>201</v>
      </c>
      <c r="C749" s="120" t="s">
        <v>202</v>
      </c>
      <c r="D749" s="120" t="s">
        <v>116</v>
      </c>
      <c r="E749" s="120" t="s">
        <v>170</v>
      </c>
      <c r="F749" s="121">
        <v>181849</v>
      </c>
      <c r="G749" s="121">
        <v>20428</v>
      </c>
      <c r="H749" s="119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19">
        <v>719</v>
      </c>
      <c r="B750" s="120" t="s">
        <v>201</v>
      </c>
      <c r="C750" s="120" t="s">
        <v>202</v>
      </c>
      <c r="D750" s="120" t="s">
        <v>116</v>
      </c>
      <c r="E750" s="120" t="s">
        <v>170</v>
      </c>
      <c r="F750" s="121">
        <v>1353158</v>
      </c>
      <c r="G750" s="121">
        <v>152006</v>
      </c>
      <c r="H750" s="119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19">
        <v>720</v>
      </c>
      <c r="B751" s="120" t="s">
        <v>201</v>
      </c>
      <c r="C751" s="120" t="s">
        <v>202</v>
      </c>
      <c r="D751" s="120" t="s">
        <v>116</v>
      </c>
      <c r="E751" s="120" t="s">
        <v>170</v>
      </c>
      <c r="F751" s="121">
        <v>2213670</v>
      </c>
      <c r="G751" s="121">
        <v>248671</v>
      </c>
      <c r="H751" s="119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19">
        <v>722</v>
      </c>
      <c r="B752" s="120" t="s">
        <v>201</v>
      </c>
      <c r="C752" s="120" t="s">
        <v>202</v>
      </c>
      <c r="D752" s="120" t="s">
        <v>116</v>
      </c>
      <c r="E752" s="120" t="s">
        <v>170</v>
      </c>
      <c r="F752" s="121">
        <v>1009086</v>
      </c>
      <c r="G752" s="121">
        <v>113355</v>
      </c>
      <c r="H752" s="119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19">
        <v>723</v>
      </c>
      <c r="B753" s="120" t="s">
        <v>201</v>
      </c>
      <c r="C753" s="120" t="s">
        <v>202</v>
      </c>
      <c r="D753" s="120" t="s">
        <v>116</v>
      </c>
      <c r="E753" s="120" t="s">
        <v>170</v>
      </c>
      <c r="F753" s="121">
        <v>1733343</v>
      </c>
      <c r="G753" s="121">
        <v>194714</v>
      </c>
      <c r="H753" s="119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19">
        <v>724</v>
      </c>
      <c r="B754" s="120" t="s">
        <v>201</v>
      </c>
      <c r="C754" s="120" t="s">
        <v>202</v>
      </c>
      <c r="D754" s="120" t="s">
        <v>116</v>
      </c>
      <c r="E754" s="120" t="s">
        <v>170</v>
      </c>
      <c r="F754" s="121">
        <v>430811</v>
      </c>
      <c r="G754" s="121">
        <v>48395</v>
      </c>
      <c r="H754" s="119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19">
        <v>725</v>
      </c>
      <c r="B755" s="120" t="s">
        <v>201</v>
      </c>
      <c r="C755" s="120" t="s">
        <v>202</v>
      </c>
      <c r="D755" s="120" t="s">
        <v>116</v>
      </c>
      <c r="E755" s="120" t="s">
        <v>170</v>
      </c>
      <c r="F755" s="121">
        <v>1065123</v>
      </c>
      <c r="G755" s="121">
        <v>119650</v>
      </c>
      <c r="H755" s="119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19">
        <v>728</v>
      </c>
      <c r="B756" s="120" t="s">
        <v>201</v>
      </c>
      <c r="C756" s="120" t="s">
        <v>202</v>
      </c>
      <c r="D756" s="120" t="s">
        <v>68</v>
      </c>
      <c r="E756" s="120" t="s">
        <v>70</v>
      </c>
      <c r="F756" s="121">
        <v>0</v>
      </c>
      <c r="G756" s="121">
        <v>0</v>
      </c>
      <c r="H756" s="119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19">
        <v>728</v>
      </c>
      <c r="B757" s="120" t="s">
        <v>201</v>
      </c>
      <c r="C757" s="120" t="s">
        <v>202</v>
      </c>
      <c r="D757" s="120" t="s">
        <v>68</v>
      </c>
      <c r="E757" s="120" t="s">
        <v>38</v>
      </c>
      <c r="F757" s="121">
        <v>22209562</v>
      </c>
      <c r="G757" s="121">
        <v>2053086</v>
      </c>
      <c r="H757" s="119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19">
        <v>729</v>
      </c>
      <c r="B758" s="120" t="s">
        <v>201</v>
      </c>
      <c r="C758" s="120" t="s">
        <v>202</v>
      </c>
      <c r="D758" s="120" t="s">
        <v>116</v>
      </c>
      <c r="E758" s="120" t="s">
        <v>170</v>
      </c>
      <c r="F758" s="121">
        <v>627546</v>
      </c>
      <c r="G758" s="121">
        <v>70495</v>
      </c>
      <c r="H758" s="119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19">
        <v>732</v>
      </c>
      <c r="B759" s="120" t="s">
        <v>201</v>
      </c>
      <c r="C759" s="120" t="s">
        <v>202</v>
      </c>
      <c r="D759" s="120" t="s">
        <v>73</v>
      </c>
      <c r="E759" s="120" t="s">
        <v>70</v>
      </c>
      <c r="F759" s="121">
        <v>1724</v>
      </c>
      <c r="G759" s="121">
        <v>-17</v>
      </c>
      <c r="H759" s="119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19">
        <v>732</v>
      </c>
      <c r="B760" s="120" t="s">
        <v>201</v>
      </c>
      <c r="C760" s="120" t="s">
        <v>202</v>
      </c>
      <c r="D760" s="120" t="s">
        <v>73</v>
      </c>
      <c r="E760" s="120" t="s">
        <v>38</v>
      </c>
      <c r="F760" s="121">
        <v>0</v>
      </c>
      <c r="G760" s="121">
        <v>0</v>
      </c>
      <c r="H760" s="119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19">
        <v>736</v>
      </c>
      <c r="B761" s="120" t="s">
        <v>201</v>
      </c>
      <c r="C761" s="120" t="s">
        <v>202</v>
      </c>
      <c r="D761" s="120" t="s">
        <v>116</v>
      </c>
      <c r="E761" s="120" t="s">
        <v>170</v>
      </c>
      <c r="F761" s="121">
        <v>738465</v>
      </c>
      <c r="G761" s="121">
        <v>82955</v>
      </c>
      <c r="H761" s="119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19">
        <v>745</v>
      </c>
      <c r="B762" s="120" t="s">
        <v>201</v>
      </c>
      <c r="C762" s="120" t="s">
        <v>202</v>
      </c>
      <c r="D762" s="120" t="s">
        <v>116</v>
      </c>
      <c r="E762" s="120" t="s">
        <v>170</v>
      </c>
      <c r="F762" s="121">
        <v>588707</v>
      </c>
      <c r="G762" s="121">
        <v>66132</v>
      </c>
      <c r="H762" s="119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19">
        <v>751</v>
      </c>
      <c r="B763" s="120" t="s">
        <v>201</v>
      </c>
      <c r="C763" s="120" t="s">
        <v>202</v>
      </c>
      <c r="D763" s="120" t="s">
        <v>116</v>
      </c>
      <c r="E763" s="120" t="s">
        <v>170</v>
      </c>
      <c r="F763" s="121">
        <v>0</v>
      </c>
      <c r="G763" s="121">
        <v>0</v>
      </c>
      <c r="H763" s="119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19">
        <v>752</v>
      </c>
      <c r="B764" s="120" t="s">
        <v>201</v>
      </c>
      <c r="C764" s="120" t="s">
        <v>202</v>
      </c>
      <c r="D764" s="120" t="s">
        <v>116</v>
      </c>
      <c r="E764" s="120" t="s">
        <v>170</v>
      </c>
      <c r="F764" s="121">
        <v>362980</v>
      </c>
      <c r="G764" s="121">
        <v>40775</v>
      </c>
      <c r="H764" s="119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19">
        <v>753</v>
      </c>
      <c r="B765" s="120" t="s">
        <v>201</v>
      </c>
      <c r="C765" s="120" t="s">
        <v>202</v>
      </c>
      <c r="D765" s="120" t="s">
        <v>73</v>
      </c>
      <c r="E765" s="120" t="s">
        <v>38</v>
      </c>
      <c r="F765" s="121">
        <v>2052</v>
      </c>
      <c r="G765" s="121">
        <v>74</v>
      </c>
      <c r="H765" s="119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19">
        <v>753</v>
      </c>
      <c r="B766" s="120" t="s">
        <v>201</v>
      </c>
      <c r="C766" s="120" t="s">
        <v>202</v>
      </c>
      <c r="D766" s="120" t="s">
        <v>68</v>
      </c>
      <c r="E766" s="120" t="s">
        <v>54</v>
      </c>
      <c r="F766" s="121">
        <v>0</v>
      </c>
      <c r="G766" s="121">
        <v>0</v>
      </c>
      <c r="H766" s="119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19">
        <v>753</v>
      </c>
      <c r="B767" s="120" t="s">
        <v>201</v>
      </c>
      <c r="C767" s="120" t="s">
        <v>202</v>
      </c>
      <c r="D767" s="120" t="s">
        <v>68</v>
      </c>
      <c r="E767" s="120" t="s">
        <v>38</v>
      </c>
      <c r="F767" s="121">
        <v>0</v>
      </c>
      <c r="G767" s="121">
        <v>0</v>
      </c>
      <c r="H767" s="119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19">
        <v>754</v>
      </c>
      <c r="B768" s="120" t="s">
        <v>201</v>
      </c>
      <c r="C768" s="120" t="s">
        <v>202</v>
      </c>
      <c r="D768" s="120" t="s">
        <v>116</v>
      </c>
      <c r="E768" s="120" t="s">
        <v>170</v>
      </c>
      <c r="F768" s="121">
        <v>5666488</v>
      </c>
      <c r="G768" s="121">
        <v>636541</v>
      </c>
      <c r="H768" s="119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19">
        <v>757</v>
      </c>
      <c r="B769" s="120" t="s">
        <v>201</v>
      </c>
      <c r="C769" s="120" t="s">
        <v>202</v>
      </c>
      <c r="D769" s="120" t="s">
        <v>116</v>
      </c>
      <c r="E769" s="120" t="s">
        <v>170</v>
      </c>
      <c r="F769" s="121">
        <v>375931</v>
      </c>
      <c r="G769" s="121">
        <v>42230</v>
      </c>
      <c r="H769" s="119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19">
        <v>758</v>
      </c>
      <c r="B770" s="120" t="s">
        <v>201</v>
      </c>
      <c r="C770" s="120" t="s">
        <v>202</v>
      </c>
      <c r="D770" s="120" t="s">
        <v>116</v>
      </c>
      <c r="E770" s="120" t="s">
        <v>170</v>
      </c>
      <c r="F770" s="121">
        <v>431780</v>
      </c>
      <c r="G770" s="121">
        <v>48504</v>
      </c>
      <c r="H770" s="119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19">
        <v>759</v>
      </c>
      <c r="B771" s="120" t="s">
        <v>201</v>
      </c>
      <c r="C771" s="120" t="s">
        <v>202</v>
      </c>
      <c r="D771" s="120" t="s">
        <v>116</v>
      </c>
      <c r="E771" s="120" t="s">
        <v>170</v>
      </c>
      <c r="F771" s="121">
        <v>2411454</v>
      </c>
      <c r="G771" s="121">
        <v>270889</v>
      </c>
      <c r="H771" s="119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19">
        <v>760</v>
      </c>
      <c r="B772" s="120" t="s">
        <v>201</v>
      </c>
      <c r="C772" s="120" t="s">
        <v>202</v>
      </c>
      <c r="D772" s="120" t="s">
        <v>116</v>
      </c>
      <c r="E772" s="120" t="s">
        <v>170</v>
      </c>
      <c r="F772" s="121">
        <v>1714096</v>
      </c>
      <c r="G772" s="121">
        <v>192552</v>
      </c>
      <c r="H772" s="119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19">
        <v>761</v>
      </c>
      <c r="B773" s="120" t="s">
        <v>201</v>
      </c>
      <c r="C773" s="120" t="s">
        <v>202</v>
      </c>
      <c r="D773" s="120" t="s">
        <v>116</v>
      </c>
      <c r="E773" s="120" t="s">
        <v>170</v>
      </c>
      <c r="F773" s="121">
        <v>4203009</v>
      </c>
      <c r="G773" s="121">
        <v>472142</v>
      </c>
      <c r="H773" s="119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19">
        <v>762</v>
      </c>
      <c r="B774" s="120" t="s">
        <v>201</v>
      </c>
      <c r="C774" s="120" t="s">
        <v>202</v>
      </c>
      <c r="D774" s="120" t="s">
        <v>68</v>
      </c>
      <c r="E774" s="120" t="s">
        <v>38</v>
      </c>
      <c r="F774" s="121">
        <v>0</v>
      </c>
      <c r="G774" s="121">
        <v>0</v>
      </c>
      <c r="H774" s="119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19">
        <v>765</v>
      </c>
      <c r="B775" s="120" t="s">
        <v>201</v>
      </c>
      <c r="C775" s="120" t="s">
        <v>202</v>
      </c>
      <c r="D775" s="120" t="s">
        <v>68</v>
      </c>
      <c r="E775" s="120" t="s">
        <v>70</v>
      </c>
      <c r="F775" s="121">
        <v>0</v>
      </c>
      <c r="G775" s="121">
        <v>0</v>
      </c>
      <c r="H775" s="119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19">
        <v>765</v>
      </c>
      <c r="B776" s="120" t="s">
        <v>201</v>
      </c>
      <c r="C776" s="120" t="s">
        <v>202</v>
      </c>
      <c r="D776" s="120" t="s">
        <v>68</v>
      </c>
      <c r="E776" s="120" t="s">
        <v>146</v>
      </c>
      <c r="F776" s="121">
        <v>0</v>
      </c>
      <c r="G776" s="121">
        <v>0</v>
      </c>
      <c r="H776" s="119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19">
        <v>765</v>
      </c>
      <c r="B777" s="120" t="s">
        <v>201</v>
      </c>
      <c r="C777" s="120" t="s">
        <v>202</v>
      </c>
      <c r="D777" s="120" t="s">
        <v>68</v>
      </c>
      <c r="E777" s="120" t="s">
        <v>152</v>
      </c>
      <c r="F777" s="121">
        <v>24704553</v>
      </c>
      <c r="G777" s="121">
        <v>2336309</v>
      </c>
      <c r="H777" s="119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19">
        <v>766</v>
      </c>
      <c r="B778" s="120" t="s">
        <v>201</v>
      </c>
      <c r="C778" s="120" t="s">
        <v>202</v>
      </c>
      <c r="D778" s="120" t="s">
        <v>73</v>
      </c>
      <c r="E778" s="120" t="s">
        <v>70</v>
      </c>
      <c r="F778" s="121">
        <v>343078</v>
      </c>
      <c r="G778" s="121">
        <v>13846</v>
      </c>
      <c r="H778" s="119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19">
        <v>766</v>
      </c>
      <c r="B779" s="120" t="s">
        <v>201</v>
      </c>
      <c r="C779" s="120" t="s">
        <v>202</v>
      </c>
      <c r="D779" s="120" t="s">
        <v>68</v>
      </c>
      <c r="E779" s="120" t="s">
        <v>70</v>
      </c>
      <c r="F779" s="121">
        <v>0</v>
      </c>
      <c r="G779" s="121">
        <v>0</v>
      </c>
      <c r="H779" s="119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19">
        <v>766</v>
      </c>
      <c r="B780" s="120" t="s">
        <v>201</v>
      </c>
      <c r="C780" s="120" t="s">
        <v>202</v>
      </c>
      <c r="D780" s="120" t="s">
        <v>68</v>
      </c>
      <c r="E780" s="120" t="s">
        <v>146</v>
      </c>
      <c r="F780" s="121">
        <v>0</v>
      </c>
      <c r="G780" s="121">
        <v>0</v>
      </c>
      <c r="H780" s="119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19">
        <v>766</v>
      </c>
      <c r="B781" s="120" t="s">
        <v>201</v>
      </c>
      <c r="C781" s="120" t="s">
        <v>202</v>
      </c>
      <c r="D781" s="120" t="s">
        <v>68</v>
      </c>
      <c r="E781" s="120" t="s">
        <v>152</v>
      </c>
      <c r="F781" s="121">
        <v>10764913</v>
      </c>
      <c r="G781" s="121">
        <v>988350</v>
      </c>
      <c r="H781" s="119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19">
        <v>768</v>
      </c>
      <c r="B782" s="120" t="s">
        <v>201</v>
      </c>
      <c r="C782" s="120" t="s">
        <v>202</v>
      </c>
      <c r="D782" s="120" t="s">
        <v>79</v>
      </c>
      <c r="E782" s="120" t="s">
        <v>70</v>
      </c>
      <c r="F782" s="121">
        <v>10250</v>
      </c>
      <c r="G782" s="121">
        <v>964</v>
      </c>
      <c r="H782" s="119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19">
        <v>769</v>
      </c>
      <c r="B783" s="120" t="s">
        <v>201</v>
      </c>
      <c r="C783" s="120" t="s">
        <v>202</v>
      </c>
      <c r="D783" s="120" t="s">
        <v>73</v>
      </c>
      <c r="E783" s="120" t="s">
        <v>70</v>
      </c>
      <c r="F783" s="121">
        <v>20466</v>
      </c>
      <c r="G783" s="121">
        <v>517</v>
      </c>
      <c r="H783" s="119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19">
        <v>769</v>
      </c>
      <c r="B784" s="120" t="s">
        <v>201</v>
      </c>
      <c r="C784" s="120" t="s">
        <v>202</v>
      </c>
      <c r="D784" s="120" t="s">
        <v>79</v>
      </c>
      <c r="E784" s="120" t="s">
        <v>70</v>
      </c>
      <c r="F784" s="121">
        <v>4955</v>
      </c>
      <c r="G784" s="121">
        <v>381</v>
      </c>
      <c r="H784" s="119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19">
        <v>771</v>
      </c>
      <c r="B785" s="120" t="s">
        <v>201</v>
      </c>
      <c r="C785" s="120" t="s">
        <v>202</v>
      </c>
      <c r="D785" s="120" t="s">
        <v>116</v>
      </c>
      <c r="E785" s="120" t="s">
        <v>170</v>
      </c>
      <c r="F785" s="121">
        <v>102080</v>
      </c>
      <c r="G785" s="121">
        <v>11467</v>
      </c>
      <c r="H785" s="119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19">
        <v>772</v>
      </c>
      <c r="B786" s="120" t="s">
        <v>201</v>
      </c>
      <c r="C786" s="120" t="s">
        <v>202</v>
      </c>
      <c r="D786" s="120" t="s">
        <v>68</v>
      </c>
      <c r="E786" s="120" t="s">
        <v>70</v>
      </c>
      <c r="F786" s="121">
        <v>0</v>
      </c>
      <c r="G786" s="121">
        <v>0</v>
      </c>
      <c r="H786" s="119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19">
        <v>772</v>
      </c>
      <c r="B787" s="120" t="s">
        <v>201</v>
      </c>
      <c r="C787" s="120" t="s">
        <v>202</v>
      </c>
      <c r="D787" s="120" t="s">
        <v>68</v>
      </c>
      <c r="E787" s="120" t="s">
        <v>146</v>
      </c>
      <c r="F787" s="121">
        <v>0</v>
      </c>
      <c r="G787" s="121">
        <v>0</v>
      </c>
      <c r="H787" s="119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19">
        <v>772</v>
      </c>
      <c r="B788" s="120" t="s">
        <v>201</v>
      </c>
      <c r="C788" s="120" t="s">
        <v>202</v>
      </c>
      <c r="D788" s="120" t="s">
        <v>68</v>
      </c>
      <c r="E788" s="120" t="s">
        <v>152</v>
      </c>
      <c r="F788" s="121">
        <v>2332593</v>
      </c>
      <c r="G788" s="121">
        <v>172345</v>
      </c>
      <c r="H788" s="119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19">
        <v>774</v>
      </c>
      <c r="B789" s="120" t="s">
        <v>201</v>
      </c>
      <c r="C789" s="120" t="s">
        <v>202</v>
      </c>
      <c r="D789" s="120" t="s">
        <v>116</v>
      </c>
      <c r="E789" s="120" t="s">
        <v>170</v>
      </c>
      <c r="F789" s="121">
        <v>0</v>
      </c>
      <c r="G789" s="121">
        <v>0</v>
      </c>
      <c r="H789" s="119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19">
        <v>776</v>
      </c>
      <c r="B790" s="120" t="s">
        <v>201</v>
      </c>
      <c r="C790" s="120" t="s">
        <v>202</v>
      </c>
      <c r="D790" s="120" t="s">
        <v>116</v>
      </c>
      <c r="E790" s="120" t="s">
        <v>170</v>
      </c>
      <c r="F790" s="121">
        <v>340297</v>
      </c>
      <c r="G790" s="121">
        <v>38227</v>
      </c>
      <c r="H790" s="119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19">
        <v>785</v>
      </c>
      <c r="B791" s="120" t="s">
        <v>201</v>
      </c>
      <c r="C791" s="120" t="s">
        <v>202</v>
      </c>
      <c r="D791" s="120" t="s">
        <v>116</v>
      </c>
      <c r="E791" s="120" t="s">
        <v>170</v>
      </c>
      <c r="F791" s="121">
        <v>931345</v>
      </c>
      <c r="G791" s="121">
        <v>104622</v>
      </c>
      <c r="H791" s="119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19">
        <v>788</v>
      </c>
      <c r="B792" s="120" t="s">
        <v>201</v>
      </c>
      <c r="C792" s="120" t="s">
        <v>202</v>
      </c>
      <c r="D792" s="120" t="s">
        <v>116</v>
      </c>
      <c r="E792" s="120" t="s">
        <v>170</v>
      </c>
      <c r="F792" s="121">
        <v>61425</v>
      </c>
      <c r="G792" s="121">
        <v>6900</v>
      </c>
      <c r="H792" s="119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19">
        <v>789</v>
      </c>
      <c r="B793" s="120" t="s">
        <v>201</v>
      </c>
      <c r="C793" s="120" t="s">
        <v>202</v>
      </c>
      <c r="D793" s="120" t="s">
        <v>79</v>
      </c>
      <c r="E793" s="120" t="s">
        <v>70</v>
      </c>
      <c r="F793" s="121">
        <v>66607</v>
      </c>
      <c r="G793" s="121">
        <v>6137</v>
      </c>
      <c r="H793" s="119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19">
        <v>790</v>
      </c>
      <c r="B794" s="120" t="s">
        <v>201</v>
      </c>
      <c r="C794" s="120" t="s">
        <v>202</v>
      </c>
      <c r="D794" s="120" t="s">
        <v>116</v>
      </c>
      <c r="E794" s="120" t="s">
        <v>170</v>
      </c>
      <c r="F794" s="121">
        <v>1163340</v>
      </c>
      <c r="G794" s="121">
        <v>130683</v>
      </c>
      <c r="H794" s="119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19">
        <v>791</v>
      </c>
      <c r="B795" s="120" t="s">
        <v>201</v>
      </c>
      <c r="C795" s="120" t="s">
        <v>202</v>
      </c>
      <c r="D795" s="120" t="s">
        <v>116</v>
      </c>
      <c r="E795" s="120" t="s">
        <v>170</v>
      </c>
      <c r="F795" s="121">
        <v>112166</v>
      </c>
      <c r="G795" s="121">
        <v>12600</v>
      </c>
      <c r="H795" s="119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19">
        <v>792</v>
      </c>
      <c r="B796" s="120" t="s">
        <v>201</v>
      </c>
      <c r="C796" s="120" t="s">
        <v>202</v>
      </c>
      <c r="D796" s="120" t="s">
        <v>33</v>
      </c>
      <c r="E796" s="120" t="s">
        <v>99</v>
      </c>
      <c r="F796" s="121">
        <v>0</v>
      </c>
      <c r="G796" s="121">
        <v>0</v>
      </c>
      <c r="H796" s="119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19">
        <v>792</v>
      </c>
      <c r="B797" s="120" t="s">
        <v>201</v>
      </c>
      <c r="C797" s="120" t="s">
        <v>202</v>
      </c>
      <c r="D797" s="120" t="s">
        <v>73</v>
      </c>
      <c r="E797" s="120" t="s">
        <v>70</v>
      </c>
      <c r="F797" s="121">
        <v>23</v>
      </c>
      <c r="G797" s="121">
        <v>0</v>
      </c>
      <c r="H797" s="119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19">
        <v>792</v>
      </c>
      <c r="B798" s="120" t="s">
        <v>201</v>
      </c>
      <c r="C798" s="120" t="s">
        <v>202</v>
      </c>
      <c r="D798" s="120" t="s">
        <v>79</v>
      </c>
      <c r="E798" s="120" t="s">
        <v>70</v>
      </c>
      <c r="F798" s="121">
        <v>330680</v>
      </c>
      <c r="G798" s="121">
        <v>32425</v>
      </c>
      <c r="H798" s="119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19">
        <v>794</v>
      </c>
      <c r="B799" s="120" t="s">
        <v>201</v>
      </c>
      <c r="C799" s="120" t="s">
        <v>202</v>
      </c>
      <c r="D799" s="120" t="s">
        <v>116</v>
      </c>
      <c r="E799" s="120" t="s">
        <v>170</v>
      </c>
      <c r="F799" s="121">
        <v>69409</v>
      </c>
      <c r="G799" s="121">
        <v>7797</v>
      </c>
      <c r="H799" s="119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19">
        <v>805</v>
      </c>
      <c r="B800" s="120" t="s">
        <v>201</v>
      </c>
      <c r="C800" s="120" t="s">
        <v>206</v>
      </c>
      <c r="D800" s="120" t="s">
        <v>116</v>
      </c>
      <c r="E800" s="120" t="s">
        <v>170</v>
      </c>
      <c r="F800" s="121">
        <v>1373161</v>
      </c>
      <c r="G800" s="121">
        <v>154253</v>
      </c>
      <c r="H800" s="119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19">
        <v>808</v>
      </c>
      <c r="B801" s="120" t="s">
        <v>201</v>
      </c>
      <c r="C801" s="120" t="s">
        <v>202</v>
      </c>
      <c r="D801" s="120" t="s">
        <v>116</v>
      </c>
      <c r="E801" s="120" t="s">
        <v>170</v>
      </c>
      <c r="F801" s="121">
        <v>361884</v>
      </c>
      <c r="G801" s="121">
        <v>40652</v>
      </c>
      <c r="H801" s="119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19">
        <v>809</v>
      </c>
      <c r="B802" s="120" t="s">
        <v>201</v>
      </c>
      <c r="C802" s="120" t="s">
        <v>202</v>
      </c>
      <c r="D802" s="120" t="s">
        <v>116</v>
      </c>
      <c r="E802" s="120" t="s">
        <v>170</v>
      </c>
      <c r="F802" s="121">
        <v>3405344</v>
      </c>
      <c r="G802" s="121">
        <v>382537</v>
      </c>
      <c r="H802" s="119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19">
        <v>810</v>
      </c>
      <c r="B803" s="120" t="s">
        <v>201</v>
      </c>
      <c r="C803" s="120" t="s">
        <v>202</v>
      </c>
      <c r="D803" s="120" t="s">
        <v>116</v>
      </c>
      <c r="E803" s="120" t="s">
        <v>170</v>
      </c>
      <c r="F803" s="121">
        <v>3457368</v>
      </c>
      <c r="G803" s="121">
        <v>388381</v>
      </c>
      <c r="H803" s="119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19">
        <v>811</v>
      </c>
      <c r="B804" s="120" t="s">
        <v>201</v>
      </c>
      <c r="C804" s="120" t="s">
        <v>202</v>
      </c>
      <c r="D804" s="120" t="s">
        <v>116</v>
      </c>
      <c r="E804" s="120" t="s">
        <v>170</v>
      </c>
      <c r="F804" s="121">
        <v>22599837</v>
      </c>
      <c r="G804" s="121">
        <v>2538737</v>
      </c>
      <c r="H804" s="119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19">
        <v>812</v>
      </c>
      <c r="B805" s="120" t="s">
        <v>201</v>
      </c>
      <c r="C805" s="120" t="s">
        <v>202</v>
      </c>
      <c r="D805" s="120" t="s">
        <v>116</v>
      </c>
      <c r="E805" s="120" t="s">
        <v>170</v>
      </c>
      <c r="F805" s="121">
        <v>4412826</v>
      </c>
      <c r="G805" s="121">
        <v>495712</v>
      </c>
      <c r="H805" s="119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19">
        <v>813</v>
      </c>
      <c r="B806" s="120" t="s">
        <v>201</v>
      </c>
      <c r="C806" s="120" t="s">
        <v>202</v>
      </c>
      <c r="D806" s="120" t="s">
        <v>116</v>
      </c>
      <c r="E806" s="120" t="s">
        <v>170</v>
      </c>
      <c r="F806" s="121">
        <v>325777</v>
      </c>
      <c r="G806" s="121">
        <v>36596</v>
      </c>
      <c r="H806" s="119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19">
        <v>814</v>
      </c>
      <c r="B807" s="120" t="s">
        <v>201</v>
      </c>
      <c r="C807" s="120" t="s">
        <v>202</v>
      </c>
      <c r="D807" s="120" t="s">
        <v>116</v>
      </c>
      <c r="E807" s="120" t="s">
        <v>170</v>
      </c>
      <c r="F807" s="121">
        <v>153757</v>
      </c>
      <c r="G807" s="121">
        <v>17272</v>
      </c>
      <c r="H807" s="119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19">
        <v>815</v>
      </c>
      <c r="B808" s="120" t="s">
        <v>201</v>
      </c>
      <c r="C808" s="120" t="s">
        <v>202</v>
      </c>
      <c r="D808" s="120" t="s">
        <v>116</v>
      </c>
      <c r="E808" s="120" t="s">
        <v>170</v>
      </c>
      <c r="F808" s="121">
        <v>869360</v>
      </c>
      <c r="G808" s="121">
        <v>97659</v>
      </c>
      <c r="H808" s="119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19">
        <v>816</v>
      </c>
      <c r="B809" s="120" t="s">
        <v>201</v>
      </c>
      <c r="C809" s="120" t="s">
        <v>202</v>
      </c>
      <c r="D809" s="120" t="s">
        <v>116</v>
      </c>
      <c r="E809" s="120" t="s">
        <v>170</v>
      </c>
      <c r="F809" s="121">
        <v>2180367</v>
      </c>
      <c r="G809" s="121">
        <v>244930</v>
      </c>
      <c r="H809" s="119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19">
        <v>817</v>
      </c>
      <c r="B810" s="120" t="s">
        <v>201</v>
      </c>
      <c r="C810" s="120" t="s">
        <v>202</v>
      </c>
      <c r="D810" s="120" t="s">
        <v>79</v>
      </c>
      <c r="E810" s="120" t="s">
        <v>70</v>
      </c>
      <c r="F810" s="121">
        <v>377</v>
      </c>
      <c r="G810" s="121">
        <v>33</v>
      </c>
      <c r="H810" s="119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19">
        <v>818</v>
      </c>
      <c r="B811" s="120" t="s">
        <v>201</v>
      </c>
      <c r="C811" s="120" t="s">
        <v>202</v>
      </c>
      <c r="D811" s="120" t="s">
        <v>116</v>
      </c>
      <c r="E811" s="120" t="s">
        <v>170</v>
      </c>
      <c r="F811" s="121">
        <v>195870</v>
      </c>
      <c r="G811" s="121">
        <v>22003</v>
      </c>
      <c r="H811" s="119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19">
        <v>819</v>
      </c>
      <c r="B812" s="120" t="s">
        <v>201</v>
      </c>
      <c r="C812" s="120" t="s">
        <v>202</v>
      </c>
      <c r="D812" s="120" t="s">
        <v>116</v>
      </c>
      <c r="E812" s="120" t="s">
        <v>170</v>
      </c>
      <c r="F812" s="121">
        <v>1195796</v>
      </c>
      <c r="G812" s="121">
        <v>134329</v>
      </c>
      <c r="H812" s="119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19">
        <v>820</v>
      </c>
      <c r="B813" s="120" t="s">
        <v>201</v>
      </c>
      <c r="C813" s="120" t="s">
        <v>202</v>
      </c>
      <c r="D813" s="120" t="s">
        <v>116</v>
      </c>
      <c r="E813" s="120" t="s">
        <v>170</v>
      </c>
      <c r="F813" s="121">
        <v>506997</v>
      </c>
      <c r="G813" s="121">
        <v>56953</v>
      </c>
      <c r="H813" s="119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19">
        <v>821</v>
      </c>
      <c r="B814" s="120" t="s">
        <v>201</v>
      </c>
      <c r="C814" s="120" t="s">
        <v>202</v>
      </c>
      <c r="D814" s="120" t="s">
        <v>116</v>
      </c>
      <c r="E814" s="120" t="s">
        <v>170</v>
      </c>
      <c r="F814" s="121">
        <v>1314203</v>
      </c>
      <c r="G814" s="121">
        <v>147630</v>
      </c>
      <c r="H814" s="119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19">
        <v>822</v>
      </c>
      <c r="B815" s="120" t="s">
        <v>201</v>
      </c>
      <c r="C815" s="120" t="s">
        <v>202</v>
      </c>
      <c r="D815" s="120" t="s">
        <v>116</v>
      </c>
      <c r="E815" s="120" t="s">
        <v>170</v>
      </c>
      <c r="F815" s="121">
        <v>962610</v>
      </c>
      <c r="G815" s="121">
        <v>108134</v>
      </c>
      <c r="H815" s="119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19">
        <v>823</v>
      </c>
      <c r="B816" s="120" t="s">
        <v>201</v>
      </c>
      <c r="C816" s="120" t="s">
        <v>202</v>
      </c>
      <c r="D816" s="120" t="s">
        <v>116</v>
      </c>
      <c r="E816" s="120" t="s">
        <v>170</v>
      </c>
      <c r="F816" s="121">
        <v>452692</v>
      </c>
      <c r="G816" s="121">
        <v>50853</v>
      </c>
      <c r="H816" s="119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19">
        <v>825</v>
      </c>
      <c r="B817" s="120" t="s">
        <v>201</v>
      </c>
      <c r="C817" s="120" t="s">
        <v>202</v>
      </c>
      <c r="D817" s="120" t="s">
        <v>116</v>
      </c>
      <c r="E817" s="120" t="s">
        <v>170</v>
      </c>
      <c r="F817" s="121">
        <v>352957</v>
      </c>
      <c r="G817" s="121">
        <v>39649</v>
      </c>
      <c r="H817" s="119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19">
        <v>827</v>
      </c>
      <c r="B818" s="120" t="s">
        <v>201</v>
      </c>
      <c r="C818" s="120" t="s">
        <v>202</v>
      </c>
      <c r="D818" s="120" t="s">
        <v>116</v>
      </c>
      <c r="E818" s="120" t="s">
        <v>170</v>
      </c>
      <c r="F818" s="121">
        <v>715527</v>
      </c>
      <c r="G818" s="121">
        <v>80378</v>
      </c>
      <c r="H818" s="119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19">
        <v>829</v>
      </c>
      <c r="B819" s="120" t="s">
        <v>201</v>
      </c>
      <c r="C819" s="120" t="s">
        <v>202</v>
      </c>
      <c r="D819" s="120" t="s">
        <v>116</v>
      </c>
      <c r="E819" s="120" t="s">
        <v>170</v>
      </c>
      <c r="F819" s="121">
        <v>456442</v>
      </c>
      <c r="G819" s="121">
        <v>51274</v>
      </c>
      <c r="H819" s="119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19">
        <v>831</v>
      </c>
      <c r="B820" s="120" t="s">
        <v>201</v>
      </c>
      <c r="C820" s="120" t="s">
        <v>202</v>
      </c>
      <c r="D820" s="120" t="s">
        <v>116</v>
      </c>
      <c r="E820" s="120" t="s">
        <v>170</v>
      </c>
      <c r="F820" s="121">
        <v>182572</v>
      </c>
      <c r="G820" s="121">
        <v>20509</v>
      </c>
      <c r="H820" s="119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19">
        <v>833</v>
      </c>
      <c r="B821" s="120" t="s">
        <v>201</v>
      </c>
      <c r="C821" s="120" t="s">
        <v>202</v>
      </c>
      <c r="D821" s="120" t="s">
        <v>116</v>
      </c>
      <c r="E821" s="120" t="s">
        <v>170</v>
      </c>
      <c r="F821" s="121">
        <v>8822488</v>
      </c>
      <c r="G821" s="121">
        <v>991068</v>
      </c>
      <c r="H821" s="119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19">
        <v>835</v>
      </c>
      <c r="B822" s="120" t="s">
        <v>201</v>
      </c>
      <c r="C822" s="120" t="s">
        <v>202</v>
      </c>
      <c r="D822" s="120" t="s">
        <v>116</v>
      </c>
      <c r="E822" s="120" t="s">
        <v>170</v>
      </c>
      <c r="F822" s="121">
        <v>611210</v>
      </c>
      <c r="G822" s="121">
        <v>68660</v>
      </c>
      <c r="H822" s="119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19">
        <v>839</v>
      </c>
      <c r="B823" s="120" t="s">
        <v>201</v>
      </c>
      <c r="C823" s="120" t="s">
        <v>206</v>
      </c>
      <c r="D823" s="120" t="s">
        <v>116</v>
      </c>
      <c r="E823" s="120" t="s">
        <v>170</v>
      </c>
      <c r="F823" s="121">
        <v>44093</v>
      </c>
      <c r="G823" s="121">
        <v>4953</v>
      </c>
      <c r="H823" s="119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19">
        <v>840</v>
      </c>
      <c r="B824" s="120" t="s">
        <v>201</v>
      </c>
      <c r="C824" s="120" t="s">
        <v>202</v>
      </c>
      <c r="D824" s="120" t="s">
        <v>116</v>
      </c>
      <c r="E824" s="120" t="s">
        <v>170</v>
      </c>
      <c r="F824" s="121">
        <v>15153537</v>
      </c>
      <c r="G824" s="121">
        <v>1702262</v>
      </c>
      <c r="H824" s="119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19">
        <v>841</v>
      </c>
      <c r="B825" s="120" t="s">
        <v>201</v>
      </c>
      <c r="C825" s="120" t="s">
        <v>202</v>
      </c>
      <c r="D825" s="120" t="s">
        <v>116</v>
      </c>
      <c r="E825" s="120" t="s">
        <v>170</v>
      </c>
      <c r="F825" s="121">
        <v>415919</v>
      </c>
      <c r="G825" s="121">
        <v>46722</v>
      </c>
      <c r="H825" s="119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19">
        <v>843</v>
      </c>
      <c r="B826" s="120" t="s">
        <v>201</v>
      </c>
      <c r="C826" s="120" t="s">
        <v>202</v>
      </c>
      <c r="D826" s="120" t="s">
        <v>116</v>
      </c>
      <c r="E826" s="120" t="s">
        <v>170</v>
      </c>
      <c r="F826" s="121">
        <v>76575</v>
      </c>
      <c r="G826" s="121">
        <v>8602</v>
      </c>
      <c r="H826" s="119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19">
        <v>844</v>
      </c>
      <c r="B827" s="120" t="s">
        <v>201</v>
      </c>
      <c r="C827" s="120" t="s">
        <v>202</v>
      </c>
      <c r="D827" s="120" t="s">
        <v>116</v>
      </c>
      <c r="E827" s="120" t="s">
        <v>170</v>
      </c>
      <c r="F827" s="121">
        <v>450422</v>
      </c>
      <c r="G827" s="121">
        <v>50598</v>
      </c>
      <c r="H827" s="119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19">
        <v>846</v>
      </c>
      <c r="B828" s="120" t="s">
        <v>201</v>
      </c>
      <c r="C828" s="120" t="s">
        <v>206</v>
      </c>
      <c r="D828" s="120" t="s">
        <v>116</v>
      </c>
      <c r="E828" s="120" t="s">
        <v>170</v>
      </c>
      <c r="F828" s="121">
        <v>70487</v>
      </c>
      <c r="G828" s="121">
        <v>7918</v>
      </c>
      <c r="H828" s="119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19">
        <v>850</v>
      </c>
      <c r="B829" s="120" t="s">
        <v>201</v>
      </c>
      <c r="C829" s="120" t="s">
        <v>202</v>
      </c>
      <c r="D829" s="120" t="s">
        <v>116</v>
      </c>
      <c r="E829" s="120" t="s">
        <v>170</v>
      </c>
      <c r="F829" s="121">
        <v>6750165</v>
      </c>
      <c r="G829" s="121">
        <v>758275</v>
      </c>
      <c r="H829" s="119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19">
        <v>851</v>
      </c>
      <c r="B830" s="120" t="s">
        <v>201</v>
      </c>
      <c r="C830" s="120" t="s">
        <v>202</v>
      </c>
      <c r="D830" s="120" t="s">
        <v>116</v>
      </c>
      <c r="E830" s="120" t="s">
        <v>170</v>
      </c>
      <c r="F830" s="121">
        <v>1627232</v>
      </c>
      <c r="G830" s="121">
        <v>182794</v>
      </c>
      <c r="H830" s="119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19">
        <v>856</v>
      </c>
      <c r="B831" s="120" t="s">
        <v>201</v>
      </c>
      <c r="C831" s="120" t="s">
        <v>206</v>
      </c>
      <c r="D831" s="120" t="s">
        <v>68</v>
      </c>
      <c r="E831" s="120" t="s">
        <v>54</v>
      </c>
      <c r="F831" s="121">
        <v>0</v>
      </c>
      <c r="G831" s="121">
        <v>0</v>
      </c>
      <c r="H831" s="119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19">
        <v>856</v>
      </c>
      <c r="B832" s="120" t="s">
        <v>201</v>
      </c>
      <c r="C832" s="120" t="s">
        <v>206</v>
      </c>
      <c r="D832" s="120" t="s">
        <v>68</v>
      </c>
      <c r="E832" s="120" t="s">
        <v>70</v>
      </c>
      <c r="F832" s="121">
        <v>60077</v>
      </c>
      <c r="G832" s="121">
        <v>5591.36</v>
      </c>
      <c r="H832" s="119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19">
        <v>856</v>
      </c>
      <c r="B833" s="120" t="s">
        <v>201</v>
      </c>
      <c r="C833" s="120" t="s">
        <v>206</v>
      </c>
      <c r="D833" s="120" t="s">
        <v>68</v>
      </c>
      <c r="E833" s="120" t="s">
        <v>162</v>
      </c>
      <c r="F833" s="121">
        <v>34291305</v>
      </c>
      <c r="G833" s="121">
        <v>3206908.6</v>
      </c>
      <c r="H833" s="119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19">
        <v>861</v>
      </c>
      <c r="B834" s="120" t="s">
        <v>201</v>
      </c>
      <c r="C834" s="120" t="s">
        <v>206</v>
      </c>
      <c r="D834" s="120" t="s">
        <v>68</v>
      </c>
      <c r="E834" s="120" t="s">
        <v>54</v>
      </c>
      <c r="F834" s="121">
        <v>0</v>
      </c>
      <c r="G834" s="121">
        <v>0</v>
      </c>
      <c r="H834" s="119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19">
        <v>861</v>
      </c>
      <c r="B835" s="120" t="s">
        <v>201</v>
      </c>
      <c r="C835" s="120" t="s">
        <v>206</v>
      </c>
      <c r="D835" s="120" t="s">
        <v>68</v>
      </c>
      <c r="E835" s="120" t="s">
        <v>70</v>
      </c>
      <c r="F835" s="121">
        <v>61318</v>
      </c>
      <c r="G835" s="121">
        <v>5468.946</v>
      </c>
      <c r="H835" s="119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19">
        <v>861</v>
      </c>
      <c r="B836" s="120" t="s">
        <v>201</v>
      </c>
      <c r="C836" s="120" t="s">
        <v>206</v>
      </c>
      <c r="D836" s="120" t="s">
        <v>68</v>
      </c>
      <c r="E836" s="120" t="s">
        <v>150</v>
      </c>
      <c r="F836" s="121">
        <v>30537902</v>
      </c>
      <c r="G836" s="121">
        <v>2675719.3</v>
      </c>
      <c r="H836" s="119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19">
        <v>861</v>
      </c>
      <c r="B837" s="120" t="s">
        <v>201</v>
      </c>
      <c r="C837" s="120" t="s">
        <v>206</v>
      </c>
      <c r="D837" s="120" t="s">
        <v>68</v>
      </c>
      <c r="E837" s="120" t="s">
        <v>162</v>
      </c>
      <c r="F837" s="121">
        <v>13688</v>
      </c>
      <c r="G837" s="121">
        <v>1201.741</v>
      </c>
      <c r="H837" s="119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19">
        <v>862</v>
      </c>
      <c r="B838" s="120" t="s">
        <v>201</v>
      </c>
      <c r="C838" s="120" t="s">
        <v>206</v>
      </c>
      <c r="D838" s="120" t="s">
        <v>39</v>
      </c>
      <c r="E838" s="120" t="s">
        <v>38</v>
      </c>
      <c r="F838" s="121">
        <v>0</v>
      </c>
      <c r="G838" s="121">
        <v>0</v>
      </c>
      <c r="H838" s="119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19">
        <v>862</v>
      </c>
      <c r="B839" s="120" t="s">
        <v>201</v>
      </c>
      <c r="C839" s="120" t="s">
        <v>206</v>
      </c>
      <c r="D839" s="120" t="s">
        <v>61</v>
      </c>
      <c r="E839" s="120" t="s">
        <v>38</v>
      </c>
      <c r="F839" s="121">
        <v>8229487</v>
      </c>
      <c r="G839" s="121">
        <v>1000621</v>
      </c>
      <c r="H839" s="119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19">
        <v>869</v>
      </c>
      <c r="B840" s="120" t="s">
        <v>201</v>
      </c>
      <c r="C840" s="120" t="s">
        <v>206</v>
      </c>
      <c r="D840" s="120" t="s">
        <v>68</v>
      </c>
      <c r="E840" s="120" t="s">
        <v>125</v>
      </c>
      <c r="F840" s="121">
        <v>0</v>
      </c>
      <c r="G840" s="121">
        <v>7138839</v>
      </c>
      <c r="H840" s="119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19">
        <v>869</v>
      </c>
      <c r="B841" s="120" t="s">
        <v>201</v>
      </c>
      <c r="C841" s="120" t="s">
        <v>206</v>
      </c>
      <c r="D841" s="120" t="s">
        <v>68</v>
      </c>
      <c r="E841" s="120" t="s">
        <v>125</v>
      </c>
      <c r="F841" s="121">
        <v>0</v>
      </c>
      <c r="G841" s="121">
        <v>7942876</v>
      </c>
      <c r="H841" s="119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19">
        <v>874</v>
      </c>
      <c r="B842" s="120" t="s">
        <v>201</v>
      </c>
      <c r="C842" s="120" t="s">
        <v>206</v>
      </c>
      <c r="D842" s="120" t="s">
        <v>68</v>
      </c>
      <c r="E842" s="120" t="s">
        <v>38</v>
      </c>
      <c r="F842" s="121">
        <v>101126</v>
      </c>
      <c r="G842" s="121">
        <v>-64543</v>
      </c>
      <c r="H842" s="119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19">
        <v>874</v>
      </c>
      <c r="B843" s="120" t="s">
        <v>201</v>
      </c>
      <c r="C843" s="120" t="s">
        <v>206</v>
      </c>
      <c r="D843" s="120" t="s">
        <v>68</v>
      </c>
      <c r="E843" s="120" t="s">
        <v>162</v>
      </c>
      <c r="F843" s="121">
        <v>0</v>
      </c>
      <c r="G843" s="121">
        <v>0</v>
      </c>
      <c r="H843" s="119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19">
        <v>876</v>
      </c>
      <c r="B844" s="120" t="s">
        <v>201</v>
      </c>
      <c r="C844" s="120" t="s">
        <v>206</v>
      </c>
      <c r="D844" s="120" t="s">
        <v>68</v>
      </c>
      <c r="E844" s="120" t="s">
        <v>38</v>
      </c>
      <c r="F844" s="121">
        <v>64972</v>
      </c>
      <c r="G844" s="121">
        <v>5745.954</v>
      </c>
      <c r="H844" s="119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19">
        <v>876</v>
      </c>
      <c r="B845" s="120" t="s">
        <v>201</v>
      </c>
      <c r="C845" s="120" t="s">
        <v>206</v>
      </c>
      <c r="D845" s="120" t="s">
        <v>68</v>
      </c>
      <c r="E845" s="120" t="s">
        <v>162</v>
      </c>
      <c r="F845" s="121">
        <v>35076951</v>
      </c>
      <c r="G845" s="121">
        <v>3109175</v>
      </c>
      <c r="H845" s="119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19">
        <v>879</v>
      </c>
      <c r="B846" s="120" t="s">
        <v>201</v>
      </c>
      <c r="C846" s="120" t="s">
        <v>206</v>
      </c>
      <c r="D846" s="120" t="s">
        <v>68</v>
      </c>
      <c r="E846" s="120" t="s">
        <v>54</v>
      </c>
      <c r="F846" s="121">
        <v>0</v>
      </c>
      <c r="G846" s="121">
        <v>0</v>
      </c>
      <c r="H846" s="119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19">
        <v>879</v>
      </c>
      <c r="B847" s="120" t="s">
        <v>201</v>
      </c>
      <c r="C847" s="120" t="s">
        <v>206</v>
      </c>
      <c r="D847" s="120" t="s">
        <v>68</v>
      </c>
      <c r="E847" s="120" t="s">
        <v>38</v>
      </c>
      <c r="F847" s="121">
        <v>123216</v>
      </c>
      <c r="G847" s="121">
        <v>8337.994</v>
      </c>
      <c r="H847" s="119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19">
        <v>879</v>
      </c>
      <c r="B848" s="120" t="s">
        <v>201</v>
      </c>
      <c r="C848" s="120" t="s">
        <v>206</v>
      </c>
      <c r="D848" s="120" t="s">
        <v>68</v>
      </c>
      <c r="E848" s="120" t="s">
        <v>162</v>
      </c>
      <c r="F848" s="121">
        <v>28248188</v>
      </c>
      <c r="G848" s="121">
        <v>2326413</v>
      </c>
      <c r="H848" s="119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19">
        <v>880</v>
      </c>
      <c r="B849" s="120" t="s">
        <v>201</v>
      </c>
      <c r="C849" s="120" t="s">
        <v>206</v>
      </c>
      <c r="D849" s="120" t="s">
        <v>68</v>
      </c>
      <c r="E849" s="120" t="s">
        <v>125</v>
      </c>
      <c r="F849" s="121">
        <v>0</v>
      </c>
      <c r="G849" s="121">
        <v>7421057</v>
      </c>
      <c r="H849" s="119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19">
        <v>880</v>
      </c>
      <c r="B850" s="120" t="s">
        <v>201</v>
      </c>
      <c r="C850" s="120" t="s">
        <v>206</v>
      </c>
      <c r="D850" s="120" t="s">
        <v>68</v>
      </c>
      <c r="E850" s="120" t="s">
        <v>125</v>
      </c>
      <c r="F850" s="121">
        <v>0</v>
      </c>
      <c r="G850" s="121">
        <v>8065051</v>
      </c>
      <c r="H850" s="119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19">
        <v>883</v>
      </c>
      <c r="B851" s="120" t="s">
        <v>201</v>
      </c>
      <c r="C851" s="120" t="s">
        <v>206</v>
      </c>
      <c r="D851" s="120" t="s">
        <v>73</v>
      </c>
      <c r="E851" s="120" t="s">
        <v>70</v>
      </c>
      <c r="F851" s="121">
        <v>2690</v>
      </c>
      <c r="G851" s="121">
        <v>-2299</v>
      </c>
      <c r="H851" s="119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19">
        <v>883</v>
      </c>
      <c r="B852" s="120" t="s">
        <v>201</v>
      </c>
      <c r="C852" s="120" t="s">
        <v>206</v>
      </c>
      <c r="D852" s="120" t="s">
        <v>68</v>
      </c>
      <c r="E852" s="120" t="s">
        <v>38</v>
      </c>
      <c r="F852" s="121">
        <v>199433</v>
      </c>
      <c r="G852" s="121">
        <v>16616.986</v>
      </c>
      <c r="H852" s="119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19">
        <v>883</v>
      </c>
      <c r="B853" s="120" t="s">
        <v>201</v>
      </c>
      <c r="C853" s="120" t="s">
        <v>206</v>
      </c>
      <c r="D853" s="120" t="s">
        <v>68</v>
      </c>
      <c r="E853" s="120" t="s">
        <v>162</v>
      </c>
      <c r="F853" s="121">
        <v>13650435</v>
      </c>
      <c r="G853" s="121">
        <v>1179550</v>
      </c>
      <c r="H853" s="119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19">
        <v>884</v>
      </c>
      <c r="B854" s="120" t="s">
        <v>201</v>
      </c>
      <c r="C854" s="120" t="s">
        <v>206</v>
      </c>
      <c r="D854" s="120" t="s">
        <v>68</v>
      </c>
      <c r="E854" s="120" t="s">
        <v>54</v>
      </c>
      <c r="F854" s="121">
        <v>0</v>
      </c>
      <c r="G854" s="121">
        <v>0</v>
      </c>
      <c r="H854" s="119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19">
        <v>884</v>
      </c>
      <c r="B855" s="120" t="s">
        <v>201</v>
      </c>
      <c r="C855" s="120" t="s">
        <v>206</v>
      </c>
      <c r="D855" s="120" t="s">
        <v>68</v>
      </c>
      <c r="E855" s="120" t="s">
        <v>70</v>
      </c>
      <c r="F855" s="121">
        <v>26097</v>
      </c>
      <c r="G855" s="121">
        <v>1862.471</v>
      </c>
      <c r="H855" s="119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19">
        <v>884</v>
      </c>
      <c r="B856" s="120" t="s">
        <v>201</v>
      </c>
      <c r="C856" s="120" t="s">
        <v>206</v>
      </c>
      <c r="D856" s="120" t="s">
        <v>68</v>
      </c>
      <c r="E856" s="120" t="s">
        <v>162</v>
      </c>
      <c r="F856" s="121">
        <v>8350631</v>
      </c>
      <c r="G856" s="121">
        <v>774904.53</v>
      </c>
      <c r="H856" s="119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19">
        <v>886</v>
      </c>
      <c r="B857" s="120" t="s">
        <v>201</v>
      </c>
      <c r="C857" s="120" t="s">
        <v>206</v>
      </c>
      <c r="D857" s="120" t="s">
        <v>73</v>
      </c>
      <c r="E857" s="120" t="s">
        <v>70</v>
      </c>
      <c r="F857" s="121">
        <v>64568</v>
      </c>
      <c r="G857" s="121">
        <v>2543</v>
      </c>
      <c r="H857" s="119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19">
        <v>886</v>
      </c>
      <c r="B858" s="120" t="s">
        <v>201</v>
      </c>
      <c r="C858" s="120" t="s">
        <v>206</v>
      </c>
      <c r="D858" s="120" t="s">
        <v>73</v>
      </c>
      <c r="E858" s="120" t="s">
        <v>162</v>
      </c>
      <c r="F858" s="121">
        <v>0</v>
      </c>
      <c r="G858" s="121">
        <v>0</v>
      </c>
      <c r="H858" s="119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19">
        <v>887</v>
      </c>
      <c r="B859" s="120" t="s">
        <v>201</v>
      </c>
      <c r="C859" s="120" t="s">
        <v>206</v>
      </c>
      <c r="D859" s="120" t="s">
        <v>68</v>
      </c>
      <c r="E859" s="120" t="s">
        <v>38</v>
      </c>
      <c r="F859" s="121">
        <v>544764</v>
      </c>
      <c r="G859" s="121">
        <v>48401.119</v>
      </c>
      <c r="H859" s="119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19">
        <v>887</v>
      </c>
      <c r="B860" s="120" t="s">
        <v>201</v>
      </c>
      <c r="C860" s="120" t="s">
        <v>206</v>
      </c>
      <c r="D860" s="120" t="s">
        <v>68</v>
      </c>
      <c r="E860" s="120" t="s">
        <v>150</v>
      </c>
      <c r="F860" s="121">
        <v>48721722</v>
      </c>
      <c r="G860" s="121">
        <v>4364289.9</v>
      </c>
      <c r="H860" s="119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19">
        <v>887</v>
      </c>
      <c r="B861" s="120" t="s">
        <v>201</v>
      </c>
      <c r="C861" s="120" t="s">
        <v>206</v>
      </c>
      <c r="D861" s="120" t="s">
        <v>68</v>
      </c>
      <c r="E861" s="120" t="s">
        <v>162</v>
      </c>
      <c r="F861" s="121">
        <v>0</v>
      </c>
      <c r="G861" s="121">
        <v>0</v>
      </c>
      <c r="H861" s="119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19">
        <v>889</v>
      </c>
      <c r="B862" s="120" t="s">
        <v>201</v>
      </c>
      <c r="C862" s="120" t="s">
        <v>206</v>
      </c>
      <c r="D862" s="120" t="s">
        <v>68</v>
      </c>
      <c r="E862" s="120" t="s">
        <v>70</v>
      </c>
      <c r="F862" s="121">
        <v>102359</v>
      </c>
      <c r="G862" s="121">
        <v>9753.626</v>
      </c>
      <c r="H862" s="119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19">
        <v>889</v>
      </c>
      <c r="B863" s="120" t="s">
        <v>201</v>
      </c>
      <c r="C863" s="120" t="s">
        <v>206</v>
      </c>
      <c r="D863" s="120" t="s">
        <v>68</v>
      </c>
      <c r="E863" s="120" t="s">
        <v>142</v>
      </c>
      <c r="F863" s="121">
        <v>0</v>
      </c>
      <c r="G863" s="121">
        <v>0</v>
      </c>
      <c r="H863" s="119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19">
        <v>889</v>
      </c>
      <c r="B864" s="120" t="s">
        <v>201</v>
      </c>
      <c r="C864" s="120" t="s">
        <v>206</v>
      </c>
      <c r="D864" s="120" t="s">
        <v>68</v>
      </c>
      <c r="E864" s="120" t="s">
        <v>150</v>
      </c>
      <c r="F864" s="121">
        <v>65594840</v>
      </c>
      <c r="G864" s="121">
        <v>6282239.4</v>
      </c>
      <c r="H864" s="119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19">
        <v>889</v>
      </c>
      <c r="B865" s="120" t="s">
        <v>201</v>
      </c>
      <c r="C865" s="120" t="s">
        <v>206</v>
      </c>
      <c r="D865" s="120" t="s">
        <v>68</v>
      </c>
      <c r="E865" s="120" t="s">
        <v>162</v>
      </c>
      <c r="F865" s="121">
        <v>0</v>
      </c>
      <c r="G865" s="121">
        <v>0</v>
      </c>
      <c r="H865" s="119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19">
        <v>891</v>
      </c>
      <c r="B866" s="120" t="s">
        <v>201</v>
      </c>
      <c r="C866" s="120" t="s">
        <v>206</v>
      </c>
      <c r="D866" s="120" t="s">
        <v>68</v>
      </c>
      <c r="E866" s="120" t="s">
        <v>54</v>
      </c>
      <c r="F866" s="121">
        <v>0</v>
      </c>
      <c r="G866" s="121">
        <v>0</v>
      </c>
      <c r="H866" s="119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19">
        <v>891</v>
      </c>
      <c r="B867" s="120" t="s">
        <v>201</v>
      </c>
      <c r="C867" s="120" t="s">
        <v>206</v>
      </c>
      <c r="D867" s="120" t="s">
        <v>68</v>
      </c>
      <c r="E867" s="120" t="s">
        <v>70</v>
      </c>
      <c r="F867" s="121">
        <v>56497</v>
      </c>
      <c r="G867" s="121">
        <v>4457.935</v>
      </c>
      <c r="H867" s="119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19">
        <v>891</v>
      </c>
      <c r="B868" s="120" t="s">
        <v>201</v>
      </c>
      <c r="C868" s="120" t="s">
        <v>206</v>
      </c>
      <c r="D868" s="120" t="s">
        <v>68</v>
      </c>
      <c r="E868" s="120" t="s">
        <v>150</v>
      </c>
      <c r="F868" s="121">
        <v>18548276</v>
      </c>
      <c r="G868" s="121">
        <v>1468967.1</v>
      </c>
      <c r="H868" s="119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19">
        <v>891</v>
      </c>
      <c r="B869" s="120" t="s">
        <v>201</v>
      </c>
      <c r="C869" s="120" t="s">
        <v>206</v>
      </c>
      <c r="D869" s="120" t="s">
        <v>68</v>
      </c>
      <c r="E869" s="120" t="s">
        <v>162</v>
      </c>
      <c r="F869" s="121">
        <v>0</v>
      </c>
      <c r="G869" s="121">
        <v>0</v>
      </c>
      <c r="H869" s="119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19">
        <v>892</v>
      </c>
      <c r="B870" s="120" t="s">
        <v>201</v>
      </c>
      <c r="C870" s="120" t="s">
        <v>206</v>
      </c>
      <c r="D870" s="120" t="s">
        <v>68</v>
      </c>
      <c r="E870" s="120" t="s">
        <v>38</v>
      </c>
      <c r="F870" s="121">
        <v>189224</v>
      </c>
      <c r="G870" s="121">
        <v>15851.438</v>
      </c>
      <c r="H870" s="119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19">
        <v>892</v>
      </c>
      <c r="B871" s="120" t="s">
        <v>201</v>
      </c>
      <c r="C871" s="120" t="s">
        <v>206</v>
      </c>
      <c r="D871" s="120" t="s">
        <v>68</v>
      </c>
      <c r="E871" s="120" t="s">
        <v>150</v>
      </c>
      <c r="F871" s="121">
        <v>9868106</v>
      </c>
      <c r="G871" s="121">
        <v>832643.56</v>
      </c>
      <c r="H871" s="119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19">
        <v>892</v>
      </c>
      <c r="B872" s="120" t="s">
        <v>201</v>
      </c>
      <c r="C872" s="120" t="s">
        <v>206</v>
      </c>
      <c r="D872" s="120" t="s">
        <v>68</v>
      </c>
      <c r="E872" s="120" t="s">
        <v>162</v>
      </c>
      <c r="F872" s="121">
        <v>0</v>
      </c>
      <c r="G872" s="121">
        <v>0</v>
      </c>
      <c r="H872" s="119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19">
        <v>899</v>
      </c>
      <c r="B873" s="120" t="s">
        <v>201</v>
      </c>
      <c r="C873" s="120" t="s">
        <v>202</v>
      </c>
      <c r="D873" s="120" t="s">
        <v>73</v>
      </c>
      <c r="E873" s="120" t="s">
        <v>38</v>
      </c>
      <c r="F873" s="121">
        <v>9710</v>
      </c>
      <c r="G873" s="121">
        <v>79</v>
      </c>
      <c r="H873" s="119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19">
        <v>899</v>
      </c>
      <c r="B874" s="120" t="s">
        <v>201</v>
      </c>
      <c r="C874" s="120" t="s">
        <v>202</v>
      </c>
      <c r="D874" s="120" t="s">
        <v>116</v>
      </c>
      <c r="E874" s="120" t="s">
        <v>170</v>
      </c>
      <c r="F874" s="121">
        <v>72658</v>
      </c>
      <c r="G874" s="121">
        <v>8162</v>
      </c>
      <c r="H874" s="119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19">
        <v>902</v>
      </c>
      <c r="B875" s="120" t="s">
        <v>201</v>
      </c>
      <c r="C875" s="120" t="s">
        <v>206</v>
      </c>
      <c r="D875" s="120" t="s">
        <v>68</v>
      </c>
      <c r="E875" s="120" t="s">
        <v>76</v>
      </c>
      <c r="F875" s="121">
        <v>0</v>
      </c>
      <c r="G875" s="121">
        <v>0</v>
      </c>
      <c r="H875" s="119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19">
        <v>903</v>
      </c>
      <c r="B876" s="120" t="s">
        <v>201</v>
      </c>
      <c r="C876" s="120" t="s">
        <v>206</v>
      </c>
      <c r="D876" s="120" t="s">
        <v>116</v>
      </c>
      <c r="E876" s="120" t="s">
        <v>170</v>
      </c>
      <c r="F876" s="121">
        <v>33764</v>
      </c>
      <c r="G876" s="121">
        <v>3793</v>
      </c>
      <c r="H876" s="119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19">
        <v>905</v>
      </c>
      <c r="B877" s="120" t="s">
        <v>201</v>
      </c>
      <c r="C877" s="120" t="s">
        <v>202</v>
      </c>
      <c r="D877" s="120" t="s">
        <v>116</v>
      </c>
      <c r="E877" s="120" t="s">
        <v>170</v>
      </c>
      <c r="F877" s="121">
        <v>560916</v>
      </c>
      <c r="G877" s="121">
        <v>63010</v>
      </c>
      <c r="H877" s="119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19">
        <v>913</v>
      </c>
      <c r="B878" s="120" t="s">
        <v>201</v>
      </c>
      <c r="C878" s="120" t="s">
        <v>202</v>
      </c>
      <c r="D878" s="120" t="s">
        <v>73</v>
      </c>
      <c r="E878" s="120" t="s">
        <v>70</v>
      </c>
      <c r="F878" s="121">
        <v>0</v>
      </c>
      <c r="G878" s="121">
        <v>0</v>
      </c>
      <c r="H878" s="119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19">
        <v>913</v>
      </c>
      <c r="B879" s="120" t="s">
        <v>201</v>
      </c>
      <c r="C879" s="120" t="s">
        <v>202</v>
      </c>
      <c r="D879" s="120" t="s">
        <v>73</v>
      </c>
      <c r="E879" s="120" t="s">
        <v>38</v>
      </c>
      <c r="F879" s="121">
        <v>320908</v>
      </c>
      <c r="G879" s="121">
        <v>27600</v>
      </c>
      <c r="H879" s="119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19">
        <v>917</v>
      </c>
      <c r="B880" s="120" t="s">
        <v>201</v>
      </c>
      <c r="C880" s="120" t="s">
        <v>202</v>
      </c>
      <c r="D880" s="120" t="s">
        <v>116</v>
      </c>
      <c r="E880" s="120" t="s">
        <v>170</v>
      </c>
      <c r="F880" s="121">
        <v>247805</v>
      </c>
      <c r="G880" s="121">
        <v>27837</v>
      </c>
      <c r="H880" s="119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19">
        <v>925</v>
      </c>
      <c r="B881" s="120" t="s">
        <v>201</v>
      </c>
      <c r="C881" s="120" t="s">
        <v>202</v>
      </c>
      <c r="D881" s="120" t="s">
        <v>116</v>
      </c>
      <c r="E881" s="120" t="s">
        <v>170</v>
      </c>
      <c r="F881" s="121">
        <v>26206</v>
      </c>
      <c r="G881" s="121">
        <v>2944</v>
      </c>
      <c r="H881" s="119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19">
        <v>934</v>
      </c>
      <c r="B882" s="120" t="s">
        <v>201</v>
      </c>
      <c r="C882" s="120" t="s">
        <v>202</v>
      </c>
      <c r="D882" s="120" t="s">
        <v>79</v>
      </c>
      <c r="E882" s="120" t="s">
        <v>70</v>
      </c>
      <c r="F882" s="121">
        <v>3800</v>
      </c>
      <c r="G882" s="121">
        <v>288</v>
      </c>
      <c r="H882" s="119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19">
        <v>934</v>
      </c>
      <c r="B883" s="120" t="s">
        <v>201</v>
      </c>
      <c r="C883" s="120" t="s">
        <v>202</v>
      </c>
      <c r="D883" s="120" t="s">
        <v>79</v>
      </c>
      <c r="E883" s="120" t="s">
        <v>38</v>
      </c>
      <c r="F883" s="121">
        <v>0</v>
      </c>
      <c r="G883" s="121">
        <v>0</v>
      </c>
      <c r="H883" s="119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19">
        <v>935</v>
      </c>
      <c r="B884" s="120" t="s">
        <v>201</v>
      </c>
      <c r="C884" s="120" t="s">
        <v>202</v>
      </c>
      <c r="D884" s="120" t="s">
        <v>79</v>
      </c>
      <c r="E884" s="120" t="s">
        <v>70</v>
      </c>
      <c r="F884" s="121">
        <v>899</v>
      </c>
      <c r="G884" s="121">
        <v>84</v>
      </c>
      <c r="H884" s="119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19">
        <v>935</v>
      </c>
      <c r="B885" s="120" t="s">
        <v>201</v>
      </c>
      <c r="C885" s="120" t="s">
        <v>202</v>
      </c>
      <c r="D885" s="120" t="s">
        <v>79</v>
      </c>
      <c r="E885" s="120" t="s">
        <v>38</v>
      </c>
      <c r="F885" s="121">
        <v>0</v>
      </c>
      <c r="G885" s="121">
        <v>0</v>
      </c>
      <c r="H885" s="119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19">
        <v>936</v>
      </c>
      <c r="B886" s="120" t="s">
        <v>201</v>
      </c>
      <c r="C886" s="120" t="s">
        <v>202</v>
      </c>
      <c r="D886" s="120" t="s">
        <v>79</v>
      </c>
      <c r="E886" s="120" t="s">
        <v>70</v>
      </c>
      <c r="F886" s="121">
        <v>3640</v>
      </c>
      <c r="G886" s="121">
        <v>362</v>
      </c>
      <c r="H886" s="119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19">
        <v>936</v>
      </c>
      <c r="B887" s="120" t="s">
        <v>201</v>
      </c>
      <c r="C887" s="120" t="s">
        <v>202</v>
      </c>
      <c r="D887" s="120" t="s">
        <v>79</v>
      </c>
      <c r="E887" s="120" t="s">
        <v>38</v>
      </c>
      <c r="F887" s="121">
        <v>0</v>
      </c>
      <c r="G887" s="121">
        <v>0</v>
      </c>
      <c r="H887" s="119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19">
        <v>937</v>
      </c>
      <c r="B888" s="120" t="s">
        <v>201</v>
      </c>
      <c r="C888" s="120" t="s">
        <v>202</v>
      </c>
      <c r="D888" s="120" t="s">
        <v>79</v>
      </c>
      <c r="E888" s="120" t="s">
        <v>70</v>
      </c>
      <c r="F888" s="121">
        <v>465</v>
      </c>
      <c r="G888" s="121">
        <v>44</v>
      </c>
      <c r="H888" s="119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19">
        <v>937</v>
      </c>
      <c r="B889" s="120" t="s">
        <v>201</v>
      </c>
      <c r="C889" s="120" t="s">
        <v>202</v>
      </c>
      <c r="D889" s="120" t="s">
        <v>79</v>
      </c>
      <c r="E889" s="120" t="s">
        <v>38</v>
      </c>
      <c r="F889" s="121">
        <v>0</v>
      </c>
      <c r="G889" s="121">
        <v>0</v>
      </c>
      <c r="H889" s="119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19">
        <v>940</v>
      </c>
      <c r="B890" s="120" t="s">
        <v>201</v>
      </c>
      <c r="C890" s="120" t="s">
        <v>202</v>
      </c>
      <c r="D890" s="120" t="s">
        <v>79</v>
      </c>
      <c r="E890" s="120" t="s">
        <v>70</v>
      </c>
      <c r="F890" s="121">
        <v>200</v>
      </c>
      <c r="G890" s="121">
        <v>18</v>
      </c>
      <c r="H890" s="119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19">
        <v>940</v>
      </c>
      <c r="B891" s="120" t="s">
        <v>201</v>
      </c>
      <c r="C891" s="120" t="s">
        <v>202</v>
      </c>
      <c r="D891" s="120" t="s">
        <v>79</v>
      </c>
      <c r="E891" s="120" t="s">
        <v>38</v>
      </c>
      <c r="F891" s="121">
        <v>0</v>
      </c>
      <c r="G891" s="121">
        <v>0</v>
      </c>
      <c r="H891" s="119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19">
        <v>941</v>
      </c>
      <c r="B892" s="120" t="s">
        <v>201</v>
      </c>
      <c r="C892" s="120" t="s">
        <v>202</v>
      </c>
      <c r="D892" s="120" t="s">
        <v>79</v>
      </c>
      <c r="E892" s="120" t="s">
        <v>70</v>
      </c>
      <c r="F892" s="121">
        <v>1492</v>
      </c>
      <c r="G892" s="121">
        <v>41</v>
      </c>
      <c r="H892" s="119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19">
        <v>941</v>
      </c>
      <c r="B893" s="120" t="s">
        <v>201</v>
      </c>
      <c r="C893" s="120" t="s">
        <v>202</v>
      </c>
      <c r="D893" s="120" t="s">
        <v>79</v>
      </c>
      <c r="E893" s="120" t="s">
        <v>38</v>
      </c>
      <c r="F893" s="121">
        <v>0</v>
      </c>
      <c r="G893" s="121">
        <v>0</v>
      </c>
      <c r="H893" s="119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19">
        <v>943</v>
      </c>
      <c r="B894" s="120" t="s">
        <v>201</v>
      </c>
      <c r="C894" s="120" t="s">
        <v>202</v>
      </c>
      <c r="D894" s="120" t="s">
        <v>79</v>
      </c>
      <c r="E894" s="120" t="s">
        <v>70</v>
      </c>
      <c r="F894" s="121">
        <v>294</v>
      </c>
      <c r="G894" s="121">
        <v>29</v>
      </c>
      <c r="H894" s="119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19">
        <v>943</v>
      </c>
      <c r="B895" s="120" t="s">
        <v>201</v>
      </c>
      <c r="C895" s="120" t="s">
        <v>202</v>
      </c>
      <c r="D895" s="120" t="s">
        <v>79</v>
      </c>
      <c r="E895" s="120" t="s">
        <v>38</v>
      </c>
      <c r="F895" s="121">
        <v>0</v>
      </c>
      <c r="G895" s="121">
        <v>0</v>
      </c>
      <c r="H895" s="119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19">
        <v>944</v>
      </c>
      <c r="B896" s="120" t="s">
        <v>201</v>
      </c>
      <c r="C896" s="120" t="s">
        <v>202</v>
      </c>
      <c r="D896" s="120" t="s">
        <v>79</v>
      </c>
      <c r="E896" s="120" t="s">
        <v>70</v>
      </c>
      <c r="F896" s="121">
        <v>951</v>
      </c>
      <c r="G896" s="121">
        <v>-241.27</v>
      </c>
      <c r="H896" s="119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19">
        <v>944</v>
      </c>
      <c r="B897" s="120" t="s">
        <v>201</v>
      </c>
      <c r="C897" s="120" t="s">
        <v>202</v>
      </c>
      <c r="D897" s="120" t="s">
        <v>79</v>
      </c>
      <c r="E897" s="120" t="s">
        <v>38</v>
      </c>
      <c r="F897" s="121">
        <v>12</v>
      </c>
      <c r="G897" s="121">
        <v>-3.73</v>
      </c>
      <c r="H897" s="119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19">
        <v>944</v>
      </c>
      <c r="B898" s="120" t="s">
        <v>201</v>
      </c>
      <c r="C898" s="120" t="s">
        <v>202</v>
      </c>
      <c r="D898" s="120" t="s">
        <v>101</v>
      </c>
      <c r="E898" s="120" t="s">
        <v>92</v>
      </c>
      <c r="F898" s="121">
        <v>13549</v>
      </c>
      <c r="G898" s="121">
        <v>1522</v>
      </c>
      <c r="H898" s="119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19">
        <v>944</v>
      </c>
      <c r="B899" s="120" t="s">
        <v>201</v>
      </c>
      <c r="C899" s="120" t="s">
        <v>202</v>
      </c>
      <c r="D899" s="120" t="s">
        <v>128</v>
      </c>
      <c r="E899" s="120" t="s">
        <v>180</v>
      </c>
      <c r="F899" s="121">
        <v>55550</v>
      </c>
      <c r="G899" s="121">
        <v>6240</v>
      </c>
      <c r="H899" s="119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19">
        <v>946</v>
      </c>
      <c r="B900" s="120" t="s">
        <v>201</v>
      </c>
      <c r="C900" s="120" t="s">
        <v>202</v>
      </c>
      <c r="D900" s="120" t="s">
        <v>79</v>
      </c>
      <c r="E900" s="120" t="s">
        <v>70</v>
      </c>
      <c r="F900" s="121">
        <v>2059</v>
      </c>
      <c r="G900" s="121">
        <v>203</v>
      </c>
      <c r="H900" s="119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19">
        <v>946</v>
      </c>
      <c r="B901" s="120" t="s">
        <v>201</v>
      </c>
      <c r="C901" s="120" t="s">
        <v>202</v>
      </c>
      <c r="D901" s="120" t="s">
        <v>79</v>
      </c>
      <c r="E901" s="120" t="s">
        <v>38</v>
      </c>
      <c r="F901" s="121">
        <v>0</v>
      </c>
      <c r="G901" s="121">
        <v>0</v>
      </c>
      <c r="H901" s="119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19">
        <v>948</v>
      </c>
      <c r="B902" s="120" t="s">
        <v>201</v>
      </c>
      <c r="C902" s="120" t="s">
        <v>202</v>
      </c>
      <c r="D902" s="120" t="s">
        <v>79</v>
      </c>
      <c r="E902" s="120" t="s">
        <v>70</v>
      </c>
      <c r="F902" s="121">
        <v>783</v>
      </c>
      <c r="G902" s="121">
        <v>78</v>
      </c>
      <c r="H902" s="119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19">
        <v>948</v>
      </c>
      <c r="B903" s="120" t="s">
        <v>201</v>
      </c>
      <c r="C903" s="120" t="s">
        <v>202</v>
      </c>
      <c r="D903" s="120" t="s">
        <v>79</v>
      </c>
      <c r="E903" s="120" t="s">
        <v>38</v>
      </c>
      <c r="F903" s="121">
        <v>0</v>
      </c>
      <c r="G903" s="121">
        <v>0</v>
      </c>
      <c r="H903" s="119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19">
        <v>949</v>
      </c>
      <c r="B904" s="120" t="s">
        <v>201</v>
      </c>
      <c r="C904" s="120" t="s">
        <v>202</v>
      </c>
      <c r="D904" s="120" t="s">
        <v>79</v>
      </c>
      <c r="E904" s="120" t="s">
        <v>70</v>
      </c>
      <c r="F904" s="121">
        <v>951</v>
      </c>
      <c r="G904" s="121">
        <v>115</v>
      </c>
      <c r="H904" s="119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19">
        <v>955</v>
      </c>
      <c r="B905" s="120" t="s">
        <v>201</v>
      </c>
      <c r="C905" s="120" t="s">
        <v>202</v>
      </c>
      <c r="D905" s="120" t="s">
        <v>73</v>
      </c>
      <c r="E905" s="120" t="s">
        <v>81</v>
      </c>
      <c r="F905" s="121">
        <v>640</v>
      </c>
      <c r="G905" s="121">
        <v>24</v>
      </c>
      <c r="H905" s="119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19">
        <v>955</v>
      </c>
      <c r="B906" s="120" t="s">
        <v>201</v>
      </c>
      <c r="C906" s="120" t="s">
        <v>202</v>
      </c>
      <c r="D906" s="120" t="s">
        <v>116</v>
      </c>
      <c r="E906" s="120" t="s">
        <v>170</v>
      </c>
      <c r="F906" s="121">
        <v>235814</v>
      </c>
      <c r="G906" s="121">
        <v>26490</v>
      </c>
      <c r="H906" s="119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19">
        <v>955</v>
      </c>
      <c r="B907" s="120" t="s">
        <v>201</v>
      </c>
      <c r="C907" s="120" t="s">
        <v>202</v>
      </c>
      <c r="D907" s="120" t="s">
        <v>79</v>
      </c>
      <c r="E907" s="120" t="s">
        <v>70</v>
      </c>
      <c r="F907" s="121">
        <v>1129</v>
      </c>
      <c r="G907" s="121">
        <v>118</v>
      </c>
      <c r="H907" s="119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19">
        <v>956</v>
      </c>
      <c r="B908" s="120" t="s">
        <v>201</v>
      </c>
      <c r="C908" s="120" t="s">
        <v>202</v>
      </c>
      <c r="D908" s="120" t="s">
        <v>116</v>
      </c>
      <c r="E908" s="120" t="s">
        <v>170</v>
      </c>
      <c r="F908" s="121">
        <v>59510</v>
      </c>
      <c r="G908" s="121">
        <v>6685</v>
      </c>
      <c r="H908" s="119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19">
        <v>957</v>
      </c>
      <c r="B909" s="120" t="s">
        <v>201</v>
      </c>
      <c r="C909" s="120" t="s">
        <v>202</v>
      </c>
      <c r="D909" s="120" t="s">
        <v>79</v>
      </c>
      <c r="E909" s="120" t="s">
        <v>70</v>
      </c>
      <c r="F909" s="121">
        <v>6269</v>
      </c>
      <c r="G909" s="121">
        <v>584.09</v>
      </c>
      <c r="H909" s="119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19">
        <v>957</v>
      </c>
      <c r="B910" s="120" t="s">
        <v>201</v>
      </c>
      <c r="C910" s="120" t="s">
        <v>202</v>
      </c>
      <c r="D910" s="120" t="s">
        <v>79</v>
      </c>
      <c r="E910" s="120" t="s">
        <v>38</v>
      </c>
      <c r="F910" s="121">
        <v>7038</v>
      </c>
      <c r="G910" s="121">
        <v>655.91</v>
      </c>
      <c r="H910" s="119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19">
        <v>958</v>
      </c>
      <c r="B911" s="120" t="s">
        <v>201</v>
      </c>
      <c r="C911" s="120" t="s">
        <v>202</v>
      </c>
      <c r="D911" s="120" t="s">
        <v>79</v>
      </c>
      <c r="E911" s="120" t="s">
        <v>70</v>
      </c>
      <c r="F911" s="121">
        <v>1601</v>
      </c>
      <c r="G911" s="121">
        <v>133</v>
      </c>
      <c r="H911" s="119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19">
        <v>958</v>
      </c>
      <c r="B912" s="120" t="s">
        <v>201</v>
      </c>
      <c r="C912" s="120" t="s">
        <v>202</v>
      </c>
      <c r="D912" s="120" t="s">
        <v>79</v>
      </c>
      <c r="E912" s="120" t="s">
        <v>38</v>
      </c>
      <c r="F912" s="121">
        <v>0</v>
      </c>
      <c r="G912" s="121">
        <v>0</v>
      </c>
      <c r="H912" s="119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19">
        <v>959</v>
      </c>
      <c r="B913" s="120" t="s">
        <v>201</v>
      </c>
      <c r="C913" s="120" t="s">
        <v>202</v>
      </c>
      <c r="D913" s="120" t="s">
        <v>79</v>
      </c>
      <c r="E913" s="120" t="s">
        <v>70</v>
      </c>
      <c r="F913" s="121">
        <v>1376</v>
      </c>
      <c r="G913" s="121">
        <v>143</v>
      </c>
      <c r="H913" s="119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19">
        <v>960</v>
      </c>
      <c r="B914" s="120" t="s">
        <v>201</v>
      </c>
      <c r="C914" s="120" t="s">
        <v>202</v>
      </c>
      <c r="D914" s="120" t="s">
        <v>79</v>
      </c>
      <c r="E914" s="120" t="s">
        <v>70</v>
      </c>
      <c r="F914" s="121">
        <v>2467</v>
      </c>
      <c r="G914" s="121">
        <v>223.746</v>
      </c>
      <c r="H914" s="119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19">
        <v>960</v>
      </c>
      <c r="B915" s="120" t="s">
        <v>201</v>
      </c>
      <c r="C915" s="120" t="s">
        <v>202</v>
      </c>
      <c r="D915" s="120" t="s">
        <v>79</v>
      </c>
      <c r="E915" s="120" t="s">
        <v>38</v>
      </c>
      <c r="F915" s="121">
        <v>15059</v>
      </c>
      <c r="G915" s="121">
        <v>1364.254</v>
      </c>
      <c r="H915" s="119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19">
        <v>960</v>
      </c>
      <c r="B916" s="120" t="s">
        <v>201</v>
      </c>
      <c r="C916" s="120" t="s">
        <v>202</v>
      </c>
      <c r="D916" s="120" t="s">
        <v>101</v>
      </c>
      <c r="E916" s="120" t="s">
        <v>92</v>
      </c>
      <c r="F916" s="121">
        <v>2513</v>
      </c>
      <c r="G916" s="121">
        <v>282</v>
      </c>
      <c r="H916" s="119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19">
        <v>961</v>
      </c>
      <c r="B917" s="120" t="s">
        <v>201</v>
      </c>
      <c r="C917" s="120" t="s">
        <v>202</v>
      </c>
      <c r="D917" s="120" t="s">
        <v>79</v>
      </c>
      <c r="E917" s="120" t="s">
        <v>70</v>
      </c>
      <c r="F917" s="121">
        <v>11403</v>
      </c>
      <c r="G917" s="121">
        <v>1146</v>
      </c>
      <c r="H917" s="119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19">
        <v>961</v>
      </c>
      <c r="B918" s="120" t="s">
        <v>201</v>
      </c>
      <c r="C918" s="120" t="s">
        <v>202</v>
      </c>
      <c r="D918" s="120" t="s">
        <v>79</v>
      </c>
      <c r="E918" s="120" t="s">
        <v>38</v>
      </c>
      <c r="F918" s="121">
        <v>0</v>
      </c>
      <c r="G918" s="121">
        <v>0</v>
      </c>
      <c r="H918" s="119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19">
        <v>963</v>
      </c>
      <c r="B919" s="120" t="s">
        <v>201</v>
      </c>
      <c r="C919" s="120" t="s">
        <v>202</v>
      </c>
      <c r="D919" s="120" t="s">
        <v>68</v>
      </c>
      <c r="E919" s="120" t="s">
        <v>54</v>
      </c>
      <c r="F919" s="121">
        <v>21592111</v>
      </c>
      <c r="G919" s="121">
        <v>1838642.1</v>
      </c>
      <c r="H919" s="119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19">
        <v>963</v>
      </c>
      <c r="B920" s="120" t="s">
        <v>201</v>
      </c>
      <c r="C920" s="120" t="s">
        <v>202</v>
      </c>
      <c r="D920" s="120" t="s">
        <v>68</v>
      </c>
      <c r="E920" s="120" t="s">
        <v>70</v>
      </c>
      <c r="F920" s="121">
        <v>0</v>
      </c>
      <c r="G920" s="121">
        <v>0</v>
      </c>
      <c r="H920" s="119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19">
        <v>963</v>
      </c>
      <c r="B921" s="120" t="s">
        <v>201</v>
      </c>
      <c r="C921" s="120" t="s">
        <v>202</v>
      </c>
      <c r="D921" s="120" t="s">
        <v>68</v>
      </c>
      <c r="E921" s="120" t="s">
        <v>38</v>
      </c>
      <c r="F921" s="121">
        <v>180302</v>
      </c>
      <c r="G921" s="121">
        <v>15246.865</v>
      </c>
      <c r="H921" s="119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19">
        <v>964</v>
      </c>
      <c r="B922" s="120" t="s">
        <v>201</v>
      </c>
      <c r="C922" s="120" t="s">
        <v>202</v>
      </c>
      <c r="D922" s="120" t="s">
        <v>79</v>
      </c>
      <c r="E922" s="120" t="s">
        <v>54</v>
      </c>
      <c r="F922" s="121">
        <v>0</v>
      </c>
      <c r="G922" s="121">
        <v>0</v>
      </c>
      <c r="H922" s="119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19">
        <v>964</v>
      </c>
      <c r="B923" s="120" t="s">
        <v>201</v>
      </c>
      <c r="C923" s="120" t="s">
        <v>202</v>
      </c>
      <c r="D923" s="120" t="s">
        <v>79</v>
      </c>
      <c r="E923" s="120" t="s">
        <v>70</v>
      </c>
      <c r="F923" s="121">
        <v>0</v>
      </c>
      <c r="G923" s="121">
        <v>0</v>
      </c>
      <c r="H923" s="119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19">
        <v>965</v>
      </c>
      <c r="B924" s="120" t="s">
        <v>201</v>
      </c>
      <c r="C924" s="120" t="s">
        <v>202</v>
      </c>
      <c r="D924" s="120" t="s">
        <v>73</v>
      </c>
      <c r="E924" s="120" t="s">
        <v>70</v>
      </c>
      <c r="F924" s="121">
        <v>1241</v>
      </c>
      <c r="G924" s="121">
        <v>39</v>
      </c>
      <c r="H924" s="119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19">
        <v>969</v>
      </c>
      <c r="B925" s="120" t="s">
        <v>201</v>
      </c>
      <c r="C925" s="120" t="s">
        <v>202</v>
      </c>
      <c r="D925" s="120" t="s">
        <v>79</v>
      </c>
      <c r="E925" s="120" t="s">
        <v>70</v>
      </c>
      <c r="F925" s="121">
        <v>1669</v>
      </c>
      <c r="G925" s="121">
        <v>169</v>
      </c>
      <c r="H925" s="119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19">
        <v>969</v>
      </c>
      <c r="B926" s="120" t="s">
        <v>201</v>
      </c>
      <c r="C926" s="120" t="s">
        <v>202</v>
      </c>
      <c r="D926" s="120" t="s">
        <v>79</v>
      </c>
      <c r="E926" s="120" t="s">
        <v>38</v>
      </c>
      <c r="F926" s="121">
        <v>0</v>
      </c>
      <c r="G926" s="121">
        <v>0</v>
      </c>
      <c r="H926" s="119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19">
        <v>971</v>
      </c>
      <c r="B927" s="120" t="s">
        <v>201</v>
      </c>
      <c r="C927" s="120" t="s">
        <v>202</v>
      </c>
      <c r="D927" s="120" t="s">
        <v>73</v>
      </c>
      <c r="E927" s="120" t="s">
        <v>70</v>
      </c>
      <c r="F927" s="121">
        <v>0</v>
      </c>
      <c r="G927" s="121">
        <v>0</v>
      </c>
      <c r="H927" s="119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19">
        <v>971</v>
      </c>
      <c r="B928" s="120" t="s">
        <v>201</v>
      </c>
      <c r="C928" s="120" t="s">
        <v>202</v>
      </c>
      <c r="D928" s="120" t="s">
        <v>73</v>
      </c>
      <c r="E928" s="120" t="s">
        <v>38</v>
      </c>
      <c r="F928" s="121">
        <v>4767</v>
      </c>
      <c r="G928" s="121">
        <v>343</v>
      </c>
      <c r="H928" s="119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19">
        <v>971</v>
      </c>
      <c r="B929" s="120" t="s">
        <v>201</v>
      </c>
      <c r="C929" s="120" t="s">
        <v>202</v>
      </c>
      <c r="D929" s="120" t="s">
        <v>79</v>
      </c>
      <c r="E929" s="120" t="s">
        <v>70</v>
      </c>
      <c r="F929" s="121">
        <v>1697</v>
      </c>
      <c r="G929" s="121">
        <v>151</v>
      </c>
      <c r="H929" s="119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19">
        <v>971</v>
      </c>
      <c r="B930" s="120" t="s">
        <v>201</v>
      </c>
      <c r="C930" s="120" t="s">
        <v>202</v>
      </c>
      <c r="D930" s="120" t="s">
        <v>79</v>
      </c>
      <c r="E930" s="120" t="s">
        <v>38</v>
      </c>
      <c r="F930" s="121">
        <v>0</v>
      </c>
      <c r="G930" s="121">
        <v>0</v>
      </c>
      <c r="H930" s="119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19">
        <v>972</v>
      </c>
      <c r="B931" s="120" t="s">
        <v>201</v>
      </c>
      <c r="C931" s="120" t="s">
        <v>202</v>
      </c>
      <c r="D931" s="120" t="s">
        <v>79</v>
      </c>
      <c r="E931" s="120" t="s">
        <v>70</v>
      </c>
      <c r="F931" s="121">
        <v>1061</v>
      </c>
      <c r="G931" s="121">
        <v>108</v>
      </c>
      <c r="H931" s="119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19">
        <v>972</v>
      </c>
      <c r="B932" s="120" t="s">
        <v>201</v>
      </c>
      <c r="C932" s="120" t="s">
        <v>202</v>
      </c>
      <c r="D932" s="120" t="s">
        <v>68</v>
      </c>
      <c r="E932" s="120" t="s">
        <v>70</v>
      </c>
      <c r="F932" s="121">
        <v>0</v>
      </c>
      <c r="G932" s="121">
        <v>0</v>
      </c>
      <c r="H932" s="119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19">
        <v>972</v>
      </c>
      <c r="B933" s="120" t="s">
        <v>201</v>
      </c>
      <c r="C933" s="120" t="s">
        <v>202</v>
      </c>
      <c r="D933" s="120" t="s">
        <v>68</v>
      </c>
      <c r="E933" s="120" t="s">
        <v>38</v>
      </c>
      <c r="F933" s="121">
        <v>45632</v>
      </c>
      <c r="G933" s="121">
        <v>2733</v>
      </c>
      <c r="H933" s="119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19">
        <v>976</v>
      </c>
      <c r="B934" s="120" t="s">
        <v>201</v>
      </c>
      <c r="C934" s="120" t="s">
        <v>202</v>
      </c>
      <c r="D934" s="120" t="s">
        <v>73</v>
      </c>
      <c r="E934" s="120" t="s">
        <v>70</v>
      </c>
      <c r="F934" s="121">
        <v>2324</v>
      </c>
      <c r="G934" s="121">
        <v>144.336</v>
      </c>
      <c r="H934" s="119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19">
        <v>976</v>
      </c>
      <c r="B935" s="120" t="s">
        <v>201</v>
      </c>
      <c r="C935" s="120" t="s">
        <v>202</v>
      </c>
      <c r="D935" s="120" t="s">
        <v>73</v>
      </c>
      <c r="E935" s="120" t="s">
        <v>38</v>
      </c>
      <c r="F935" s="121">
        <v>107883</v>
      </c>
      <c r="G935" s="121">
        <v>7961.664</v>
      </c>
      <c r="H935" s="119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19">
        <v>976</v>
      </c>
      <c r="B936" s="120" t="s">
        <v>201</v>
      </c>
      <c r="C936" s="120" t="s">
        <v>202</v>
      </c>
      <c r="D936" s="120" t="s">
        <v>68</v>
      </c>
      <c r="E936" s="120" t="s">
        <v>54</v>
      </c>
      <c r="F936" s="121">
        <v>18930550</v>
      </c>
      <c r="G936" s="121">
        <v>1643167.8</v>
      </c>
      <c r="H936" s="119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19">
        <v>976</v>
      </c>
      <c r="B937" s="120" t="s">
        <v>201</v>
      </c>
      <c r="C937" s="120" t="s">
        <v>202</v>
      </c>
      <c r="D937" s="120" t="s">
        <v>68</v>
      </c>
      <c r="E937" s="120" t="s">
        <v>70</v>
      </c>
      <c r="F937" s="121">
        <v>8604</v>
      </c>
      <c r="G937" s="121">
        <v>745.22</v>
      </c>
      <c r="H937" s="119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19">
        <v>976</v>
      </c>
      <c r="B938" s="120" t="s">
        <v>201</v>
      </c>
      <c r="C938" s="120" t="s">
        <v>202</v>
      </c>
      <c r="D938" s="120" t="s">
        <v>68</v>
      </c>
      <c r="E938" s="120" t="s">
        <v>144</v>
      </c>
      <c r="F938" s="121">
        <v>0</v>
      </c>
      <c r="G938" s="121">
        <v>0</v>
      </c>
      <c r="H938" s="119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19">
        <v>976</v>
      </c>
      <c r="B939" s="120" t="s">
        <v>201</v>
      </c>
      <c r="C939" s="120" t="s">
        <v>202</v>
      </c>
      <c r="D939" s="120" t="s">
        <v>68</v>
      </c>
      <c r="E939" s="120" t="s">
        <v>172</v>
      </c>
      <c r="F939" s="121">
        <v>0</v>
      </c>
      <c r="G939" s="121">
        <v>0</v>
      </c>
      <c r="H939" s="119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19">
        <v>983</v>
      </c>
      <c r="B940" s="120" t="s">
        <v>201</v>
      </c>
      <c r="C940" s="120" t="s">
        <v>202</v>
      </c>
      <c r="D940" s="120" t="s">
        <v>68</v>
      </c>
      <c r="E940" s="120" t="s">
        <v>54</v>
      </c>
      <c r="F940" s="121">
        <v>59685982</v>
      </c>
      <c r="G940" s="121">
        <v>5465145.6</v>
      </c>
      <c r="H940" s="119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19">
        <v>983</v>
      </c>
      <c r="B941" s="120" t="s">
        <v>201</v>
      </c>
      <c r="C941" s="120" t="s">
        <v>202</v>
      </c>
      <c r="D941" s="120" t="s">
        <v>68</v>
      </c>
      <c r="E941" s="120" t="s">
        <v>70</v>
      </c>
      <c r="F941" s="121">
        <v>79001</v>
      </c>
      <c r="G941" s="121">
        <v>7198.75</v>
      </c>
      <c r="H941" s="119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19">
        <v>983</v>
      </c>
      <c r="B942" s="120" t="s">
        <v>201</v>
      </c>
      <c r="C942" s="120" t="s">
        <v>202</v>
      </c>
      <c r="D942" s="120" t="s">
        <v>68</v>
      </c>
      <c r="E942" s="120" t="s">
        <v>162</v>
      </c>
      <c r="F942" s="121">
        <v>2834839</v>
      </c>
      <c r="G942" s="121">
        <v>250634.69</v>
      </c>
      <c r="H942" s="119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19">
        <v>986</v>
      </c>
      <c r="B943" s="120" t="s">
        <v>201</v>
      </c>
      <c r="C943" s="120" t="s">
        <v>202</v>
      </c>
      <c r="D943" s="120" t="s">
        <v>116</v>
      </c>
      <c r="E943" s="120" t="s">
        <v>170</v>
      </c>
      <c r="F943" s="121">
        <v>158073</v>
      </c>
      <c r="G943" s="121">
        <v>17757</v>
      </c>
      <c r="H943" s="119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19">
        <v>987</v>
      </c>
      <c r="B944" s="120" t="s">
        <v>201</v>
      </c>
      <c r="C944" s="120" t="s">
        <v>202</v>
      </c>
      <c r="D944" s="120" t="s">
        <v>116</v>
      </c>
      <c r="E944" s="120" t="s">
        <v>170</v>
      </c>
      <c r="F944" s="121">
        <v>41796</v>
      </c>
      <c r="G944" s="121">
        <v>4695</v>
      </c>
      <c r="H944" s="119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19">
        <v>989</v>
      </c>
      <c r="B945" s="120" t="s">
        <v>201</v>
      </c>
      <c r="C945" s="120" t="s">
        <v>202</v>
      </c>
      <c r="D945" s="120" t="s">
        <v>116</v>
      </c>
      <c r="E945" s="120" t="s">
        <v>170</v>
      </c>
      <c r="F945" s="121">
        <v>240621</v>
      </c>
      <c r="G945" s="121">
        <v>27030</v>
      </c>
      <c r="H945" s="119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19">
        <v>990</v>
      </c>
      <c r="B946" s="120" t="s">
        <v>201</v>
      </c>
      <c r="C946" s="120" t="s">
        <v>202</v>
      </c>
      <c r="D946" s="120" t="s">
        <v>33</v>
      </c>
      <c r="E946" s="120" t="s">
        <v>99</v>
      </c>
      <c r="F946" s="121">
        <v>0</v>
      </c>
      <c r="G946" s="121">
        <v>0</v>
      </c>
      <c r="H946" s="119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19">
        <v>990</v>
      </c>
      <c r="B947" s="120" t="s">
        <v>201</v>
      </c>
      <c r="C947" s="120" t="s">
        <v>202</v>
      </c>
      <c r="D947" s="120" t="s">
        <v>73</v>
      </c>
      <c r="E947" s="120" t="s">
        <v>70</v>
      </c>
      <c r="F947" s="121">
        <v>9210</v>
      </c>
      <c r="G947" s="121">
        <v>682.287</v>
      </c>
      <c r="H947" s="119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19">
        <v>990</v>
      </c>
      <c r="B948" s="120" t="s">
        <v>201</v>
      </c>
      <c r="C948" s="120" t="s">
        <v>202</v>
      </c>
      <c r="D948" s="120" t="s">
        <v>73</v>
      </c>
      <c r="E948" s="120" t="s">
        <v>38</v>
      </c>
      <c r="F948" s="121">
        <v>2085911</v>
      </c>
      <c r="G948" s="121">
        <v>161877.71</v>
      </c>
      <c r="H948" s="119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19">
        <v>990</v>
      </c>
      <c r="B949" s="120" t="s">
        <v>201</v>
      </c>
      <c r="C949" s="120" t="s">
        <v>202</v>
      </c>
      <c r="D949" s="120" t="s">
        <v>79</v>
      </c>
      <c r="E949" s="120" t="s">
        <v>70</v>
      </c>
      <c r="F949" s="121">
        <v>1223</v>
      </c>
      <c r="G949" s="121">
        <v>99</v>
      </c>
      <c r="H949" s="119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19">
        <v>990</v>
      </c>
      <c r="B950" s="120" t="s">
        <v>201</v>
      </c>
      <c r="C950" s="120" t="s">
        <v>202</v>
      </c>
      <c r="D950" s="120" t="s">
        <v>68</v>
      </c>
      <c r="E950" s="120" t="s">
        <v>54</v>
      </c>
      <c r="F950" s="121">
        <v>0</v>
      </c>
      <c r="G950" s="121">
        <v>0</v>
      </c>
      <c r="H950" s="119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19">
        <v>990</v>
      </c>
      <c r="B951" s="120" t="s">
        <v>201</v>
      </c>
      <c r="C951" s="120" t="s">
        <v>202</v>
      </c>
      <c r="D951" s="120" t="s">
        <v>68</v>
      </c>
      <c r="E951" s="120" t="s">
        <v>70</v>
      </c>
      <c r="F951" s="121">
        <v>0</v>
      </c>
      <c r="G951" s="121">
        <v>0</v>
      </c>
      <c r="H951" s="119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19">
        <v>990</v>
      </c>
      <c r="B952" s="120" t="s">
        <v>201</v>
      </c>
      <c r="C952" s="120" t="s">
        <v>202</v>
      </c>
      <c r="D952" s="120" t="s">
        <v>68</v>
      </c>
      <c r="E952" s="120" t="s">
        <v>38</v>
      </c>
      <c r="F952" s="121">
        <v>10867534</v>
      </c>
      <c r="G952" s="121">
        <v>865321</v>
      </c>
      <c r="H952" s="119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19">
        <v>991</v>
      </c>
      <c r="B953" s="120" t="s">
        <v>201</v>
      </c>
      <c r="C953" s="120" t="s">
        <v>202</v>
      </c>
      <c r="D953" s="120" t="s">
        <v>39</v>
      </c>
      <c r="E953" s="120" t="s">
        <v>38</v>
      </c>
      <c r="F953" s="121">
        <v>0</v>
      </c>
      <c r="G953" s="121">
        <v>1820036</v>
      </c>
      <c r="H953" s="119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19">
        <v>991</v>
      </c>
      <c r="B954" s="120" t="s">
        <v>201</v>
      </c>
      <c r="C954" s="120" t="s">
        <v>202</v>
      </c>
      <c r="D954" s="120" t="s">
        <v>61</v>
      </c>
      <c r="E954" s="120" t="s">
        <v>38</v>
      </c>
      <c r="F954" s="121">
        <v>34769597</v>
      </c>
      <c r="G954" s="121">
        <v>3280755</v>
      </c>
      <c r="H954" s="119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19">
        <v>992</v>
      </c>
      <c r="B955" s="120" t="s">
        <v>205</v>
      </c>
      <c r="C955" s="120" t="s">
        <v>208</v>
      </c>
      <c r="D955" s="120" t="s">
        <v>68</v>
      </c>
      <c r="E955" s="120" t="s">
        <v>54</v>
      </c>
      <c r="F955" s="121">
        <v>0</v>
      </c>
      <c r="G955" s="121">
        <v>0</v>
      </c>
      <c r="H955" s="119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19">
        <v>992</v>
      </c>
      <c r="B956" s="120" t="s">
        <v>205</v>
      </c>
      <c r="C956" s="120" t="s">
        <v>208</v>
      </c>
      <c r="D956" s="120" t="s">
        <v>68</v>
      </c>
      <c r="E956" s="120" t="s">
        <v>70</v>
      </c>
      <c r="F956" s="121">
        <v>0</v>
      </c>
      <c r="G956" s="121">
        <v>0.08</v>
      </c>
      <c r="H956" s="119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19">
        <v>992</v>
      </c>
      <c r="B957" s="120" t="s">
        <v>205</v>
      </c>
      <c r="C957" s="120" t="s">
        <v>208</v>
      </c>
      <c r="D957" s="120" t="s">
        <v>68</v>
      </c>
      <c r="E957" s="120" t="s">
        <v>38</v>
      </c>
      <c r="F957" s="121">
        <v>99686</v>
      </c>
      <c r="G957" s="121">
        <v>24088.9</v>
      </c>
      <c r="H957" s="119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19">
        <v>994</v>
      </c>
      <c r="B958" s="120" t="s">
        <v>201</v>
      </c>
      <c r="C958" s="120" t="s">
        <v>202</v>
      </c>
      <c r="D958" s="120" t="s">
        <v>79</v>
      </c>
      <c r="E958" s="120" t="s">
        <v>70</v>
      </c>
      <c r="F958" s="121">
        <v>1043</v>
      </c>
      <c r="G958" s="121">
        <v>91</v>
      </c>
      <c r="H958" s="119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19">
        <v>994</v>
      </c>
      <c r="B959" s="120" t="s">
        <v>201</v>
      </c>
      <c r="C959" s="120" t="s">
        <v>202</v>
      </c>
      <c r="D959" s="120" t="s">
        <v>68</v>
      </c>
      <c r="E959" s="120" t="s">
        <v>54</v>
      </c>
      <c r="F959" s="121">
        <v>93145719</v>
      </c>
      <c r="G959" s="121">
        <v>8732525.5</v>
      </c>
      <c r="H959" s="119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19">
        <v>994</v>
      </c>
      <c r="B960" s="120" t="s">
        <v>201</v>
      </c>
      <c r="C960" s="120" t="s">
        <v>202</v>
      </c>
      <c r="D960" s="120" t="s">
        <v>68</v>
      </c>
      <c r="E960" s="120" t="s">
        <v>70</v>
      </c>
      <c r="F960" s="121">
        <v>245608</v>
      </c>
      <c r="G960" s="121">
        <v>22774.479</v>
      </c>
      <c r="H960" s="119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19">
        <v>995</v>
      </c>
      <c r="B961" s="120" t="s">
        <v>201</v>
      </c>
      <c r="C961" s="120" t="s">
        <v>202</v>
      </c>
      <c r="D961" s="120" t="s">
        <v>73</v>
      </c>
      <c r="E961" s="120" t="s">
        <v>38</v>
      </c>
      <c r="F961" s="121">
        <v>0</v>
      </c>
      <c r="G961" s="121">
        <v>0</v>
      </c>
      <c r="H961" s="119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19">
        <v>997</v>
      </c>
      <c r="B962" s="120" t="s">
        <v>201</v>
      </c>
      <c r="C962" s="120" t="s">
        <v>202</v>
      </c>
      <c r="D962" s="120" t="s">
        <v>68</v>
      </c>
      <c r="E962" s="120" t="s">
        <v>54</v>
      </c>
      <c r="F962" s="121">
        <v>1680406</v>
      </c>
      <c r="G962" s="121">
        <v>153278.05</v>
      </c>
      <c r="H962" s="119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19">
        <v>997</v>
      </c>
      <c r="B963" s="120" t="s">
        <v>201</v>
      </c>
      <c r="C963" s="120" t="s">
        <v>202</v>
      </c>
      <c r="D963" s="120" t="s">
        <v>68</v>
      </c>
      <c r="E963" s="120" t="s">
        <v>38</v>
      </c>
      <c r="F963" s="121">
        <v>379512</v>
      </c>
      <c r="G963" s="121">
        <v>5480.818</v>
      </c>
      <c r="H963" s="119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19">
        <v>997</v>
      </c>
      <c r="B964" s="120" t="s">
        <v>201</v>
      </c>
      <c r="C964" s="120" t="s">
        <v>202</v>
      </c>
      <c r="D964" s="120" t="s">
        <v>68</v>
      </c>
      <c r="E964" s="120" t="s">
        <v>162</v>
      </c>
      <c r="F964" s="121">
        <v>9976044</v>
      </c>
      <c r="G964" s="121">
        <v>914206.13</v>
      </c>
      <c r="H964" s="119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19">
        <v>998</v>
      </c>
      <c r="B965" s="120" t="s">
        <v>201</v>
      </c>
      <c r="C965" s="120" t="s">
        <v>202</v>
      </c>
      <c r="D965" s="120" t="s">
        <v>116</v>
      </c>
      <c r="E965" s="120" t="s">
        <v>170</v>
      </c>
      <c r="F965" s="121">
        <v>196128</v>
      </c>
      <c r="G965" s="121">
        <v>22032</v>
      </c>
      <c r="H965" s="119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19">
        <v>999</v>
      </c>
      <c r="B966" s="120" t="s">
        <v>201</v>
      </c>
      <c r="C966" s="120" t="s">
        <v>202</v>
      </c>
      <c r="D966" s="120" t="s">
        <v>116</v>
      </c>
      <c r="E966" s="120" t="s">
        <v>170</v>
      </c>
      <c r="F966" s="121">
        <v>220628</v>
      </c>
      <c r="G966" s="121">
        <v>24784</v>
      </c>
      <c r="H966" s="119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19">
        <v>1001</v>
      </c>
      <c r="B967" s="120" t="s">
        <v>201</v>
      </c>
      <c r="C967" s="120" t="s">
        <v>202</v>
      </c>
      <c r="D967" s="120" t="s">
        <v>73</v>
      </c>
      <c r="E967" s="120" t="s">
        <v>70</v>
      </c>
      <c r="F967" s="121">
        <v>5130</v>
      </c>
      <c r="G967" s="121">
        <v>334.399</v>
      </c>
      <c r="H967" s="119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19">
        <v>1001</v>
      </c>
      <c r="B968" s="120" t="s">
        <v>201</v>
      </c>
      <c r="C968" s="120" t="s">
        <v>202</v>
      </c>
      <c r="D968" s="120" t="s">
        <v>73</v>
      </c>
      <c r="E968" s="120" t="s">
        <v>38</v>
      </c>
      <c r="F968" s="121">
        <v>141808</v>
      </c>
      <c r="G968" s="121">
        <v>8082.601</v>
      </c>
      <c r="H968" s="119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19">
        <v>1001</v>
      </c>
      <c r="B969" s="120" t="s">
        <v>201</v>
      </c>
      <c r="C969" s="120" t="s">
        <v>202</v>
      </c>
      <c r="D969" s="120" t="s">
        <v>79</v>
      </c>
      <c r="E969" s="120" t="s">
        <v>70</v>
      </c>
      <c r="F969" s="121">
        <v>2277</v>
      </c>
      <c r="G969" s="121">
        <v>214</v>
      </c>
      <c r="H969" s="119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19">
        <v>1001</v>
      </c>
      <c r="B970" s="120" t="s">
        <v>201</v>
      </c>
      <c r="C970" s="120" t="s">
        <v>202</v>
      </c>
      <c r="D970" s="120" t="s">
        <v>68</v>
      </c>
      <c r="E970" s="120" t="s">
        <v>54</v>
      </c>
      <c r="F970" s="121">
        <v>35345225</v>
      </c>
      <c r="G970" s="121">
        <v>3500084.2</v>
      </c>
      <c r="H970" s="119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19">
        <v>1001</v>
      </c>
      <c r="B971" s="120" t="s">
        <v>201</v>
      </c>
      <c r="C971" s="120" t="s">
        <v>202</v>
      </c>
      <c r="D971" s="120" t="s">
        <v>68</v>
      </c>
      <c r="E971" s="120" t="s">
        <v>70</v>
      </c>
      <c r="F971" s="121">
        <v>51916</v>
      </c>
      <c r="G971" s="121">
        <v>5097.756</v>
      </c>
      <c r="H971" s="119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19">
        <v>1004</v>
      </c>
      <c r="B972" s="120" t="s">
        <v>201</v>
      </c>
      <c r="C972" s="120" t="s">
        <v>202</v>
      </c>
      <c r="D972" s="120" t="s">
        <v>39</v>
      </c>
      <c r="E972" s="120" t="s">
        <v>54</v>
      </c>
      <c r="F972" s="121">
        <v>12766987</v>
      </c>
      <c r="G972" s="121">
        <v>531847.78</v>
      </c>
      <c r="H972" s="119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19">
        <v>1004</v>
      </c>
      <c r="B973" s="120" t="s">
        <v>201</v>
      </c>
      <c r="C973" s="120" t="s">
        <v>202</v>
      </c>
      <c r="D973" s="120" t="s">
        <v>39</v>
      </c>
      <c r="E973" s="120" t="s">
        <v>38</v>
      </c>
      <c r="F973" s="121">
        <v>0</v>
      </c>
      <c r="G973" s="121">
        <v>384375.59</v>
      </c>
      <c r="H973" s="119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19">
        <v>1004</v>
      </c>
      <c r="B974" s="120" t="s">
        <v>201</v>
      </c>
      <c r="C974" s="120" t="s">
        <v>202</v>
      </c>
      <c r="D974" s="120" t="s">
        <v>39</v>
      </c>
      <c r="E974" s="120" t="s">
        <v>158</v>
      </c>
      <c r="F974" s="121">
        <v>0</v>
      </c>
      <c r="G974" s="121">
        <v>964968.63</v>
      </c>
      <c r="H974" s="119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19">
        <v>1004</v>
      </c>
      <c r="B975" s="120" t="s">
        <v>201</v>
      </c>
      <c r="C975" s="120" t="s">
        <v>202</v>
      </c>
      <c r="D975" s="120" t="s">
        <v>61</v>
      </c>
      <c r="E975" s="120" t="s">
        <v>54</v>
      </c>
      <c r="F975" s="121">
        <v>0</v>
      </c>
      <c r="G975" s="121">
        <v>0</v>
      </c>
      <c r="H975" s="119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19">
        <v>1004</v>
      </c>
      <c r="B976" s="120" t="s">
        <v>201</v>
      </c>
      <c r="C976" s="120" t="s">
        <v>202</v>
      </c>
      <c r="D976" s="120" t="s">
        <v>61</v>
      </c>
      <c r="E976" s="120" t="s">
        <v>38</v>
      </c>
      <c r="F976" s="121">
        <v>9466229</v>
      </c>
      <c r="G976" s="121">
        <v>597386.32</v>
      </c>
      <c r="H976" s="119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19">
        <v>1004</v>
      </c>
      <c r="B977" s="120" t="s">
        <v>201</v>
      </c>
      <c r="C977" s="120" t="s">
        <v>202</v>
      </c>
      <c r="D977" s="120" t="s">
        <v>61</v>
      </c>
      <c r="E977" s="120" t="s">
        <v>158</v>
      </c>
      <c r="F977" s="121">
        <v>23146390</v>
      </c>
      <c r="G977" s="121">
        <v>1503323.7</v>
      </c>
      <c r="H977" s="119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19">
        <v>1005</v>
      </c>
      <c r="B978" s="120" t="s">
        <v>201</v>
      </c>
      <c r="C978" s="120" t="s">
        <v>202</v>
      </c>
      <c r="D978" s="120" t="s">
        <v>116</v>
      </c>
      <c r="E978" s="120" t="s">
        <v>170</v>
      </c>
      <c r="F978" s="121">
        <v>1463310</v>
      </c>
      <c r="G978" s="121">
        <v>164380</v>
      </c>
      <c r="H978" s="119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19">
        <v>1007</v>
      </c>
      <c r="B979" s="120" t="s">
        <v>201</v>
      </c>
      <c r="C979" s="120" t="s">
        <v>202</v>
      </c>
      <c r="D979" s="120" t="s">
        <v>39</v>
      </c>
      <c r="E979" s="120" t="s">
        <v>38</v>
      </c>
      <c r="F979" s="121">
        <v>0</v>
      </c>
      <c r="G979" s="121">
        <v>0</v>
      </c>
      <c r="H979" s="119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19">
        <v>1007</v>
      </c>
      <c r="B980" s="120" t="s">
        <v>201</v>
      </c>
      <c r="C980" s="120" t="s">
        <v>202</v>
      </c>
      <c r="D980" s="120" t="s">
        <v>61</v>
      </c>
      <c r="E980" s="120" t="s">
        <v>38</v>
      </c>
      <c r="F980" s="121">
        <v>11699257</v>
      </c>
      <c r="G980" s="121">
        <v>1422801</v>
      </c>
      <c r="H980" s="119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19">
        <v>1008</v>
      </c>
      <c r="B981" s="120" t="s">
        <v>201</v>
      </c>
      <c r="C981" s="120" t="s">
        <v>202</v>
      </c>
      <c r="D981" s="120" t="s">
        <v>68</v>
      </c>
      <c r="E981" s="120" t="s">
        <v>54</v>
      </c>
      <c r="F981" s="121">
        <v>533193</v>
      </c>
      <c r="G981" s="121">
        <v>18086.64</v>
      </c>
      <c r="H981" s="119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19">
        <v>1008</v>
      </c>
      <c r="B982" s="120" t="s">
        <v>201</v>
      </c>
      <c r="C982" s="120" t="s">
        <v>202</v>
      </c>
      <c r="D982" s="120" t="s">
        <v>68</v>
      </c>
      <c r="E982" s="120" t="s">
        <v>70</v>
      </c>
      <c r="F982" s="121">
        <v>90845</v>
      </c>
      <c r="G982" s="121">
        <v>3583.36</v>
      </c>
      <c r="H982" s="119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19">
        <v>1011</v>
      </c>
      <c r="B983" s="120" t="s">
        <v>201</v>
      </c>
      <c r="C983" s="120" t="s">
        <v>202</v>
      </c>
      <c r="D983" s="120" t="s">
        <v>73</v>
      </c>
      <c r="E983" s="120" t="s">
        <v>70</v>
      </c>
      <c r="F983" s="121">
        <v>0</v>
      </c>
      <c r="G983" s="121">
        <v>0</v>
      </c>
      <c r="H983" s="119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19">
        <v>1011</v>
      </c>
      <c r="B984" s="120" t="s">
        <v>201</v>
      </c>
      <c r="C984" s="120" t="s">
        <v>202</v>
      </c>
      <c r="D984" s="120" t="s">
        <v>73</v>
      </c>
      <c r="E984" s="120" t="s">
        <v>38</v>
      </c>
      <c r="F984" s="121">
        <v>0</v>
      </c>
      <c r="G984" s="121">
        <v>0</v>
      </c>
      <c r="H984" s="119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19">
        <v>1012</v>
      </c>
      <c r="B985" s="120" t="s">
        <v>201</v>
      </c>
      <c r="C985" s="120" t="s">
        <v>202</v>
      </c>
      <c r="D985" s="120" t="s">
        <v>68</v>
      </c>
      <c r="E985" s="120" t="s">
        <v>54</v>
      </c>
      <c r="F985" s="121">
        <v>15021693</v>
      </c>
      <c r="G985" s="121">
        <v>1354279.4</v>
      </c>
      <c r="H985" s="119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19">
        <v>1012</v>
      </c>
      <c r="B986" s="120" t="s">
        <v>201</v>
      </c>
      <c r="C986" s="120" t="s">
        <v>202</v>
      </c>
      <c r="D986" s="120" t="s">
        <v>68</v>
      </c>
      <c r="E986" s="120" t="s">
        <v>38</v>
      </c>
      <c r="F986" s="121">
        <v>297614</v>
      </c>
      <c r="G986" s="121">
        <v>24997.635</v>
      </c>
      <c r="H986" s="119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19">
        <v>1013</v>
      </c>
      <c r="B987" s="120" t="s">
        <v>201</v>
      </c>
      <c r="C987" s="120" t="s">
        <v>202</v>
      </c>
      <c r="D987" s="120" t="s">
        <v>73</v>
      </c>
      <c r="E987" s="120" t="s">
        <v>38</v>
      </c>
      <c r="F987" s="121">
        <v>0</v>
      </c>
      <c r="G987" s="121">
        <v>0</v>
      </c>
      <c r="H987" s="119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19">
        <v>1016</v>
      </c>
      <c r="B988" s="120" t="s">
        <v>201</v>
      </c>
      <c r="C988" s="120" t="s">
        <v>202</v>
      </c>
      <c r="D988" s="120" t="s">
        <v>39</v>
      </c>
      <c r="E988" s="120" t="s">
        <v>70</v>
      </c>
      <c r="F988" s="121">
        <v>0</v>
      </c>
      <c r="G988" s="121">
        <v>-222.884</v>
      </c>
      <c r="H988" s="119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19">
        <v>1016</v>
      </c>
      <c r="B989" s="120" t="s">
        <v>201</v>
      </c>
      <c r="C989" s="120" t="s">
        <v>202</v>
      </c>
      <c r="D989" s="120" t="s">
        <v>39</v>
      </c>
      <c r="E989" s="120" t="s">
        <v>38</v>
      </c>
      <c r="F989" s="121">
        <v>0</v>
      </c>
      <c r="G989" s="121">
        <v>-1227.116</v>
      </c>
      <c r="H989" s="119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19">
        <v>1016</v>
      </c>
      <c r="B990" s="120" t="s">
        <v>201</v>
      </c>
      <c r="C990" s="120" t="s">
        <v>202</v>
      </c>
      <c r="D990" s="120" t="s">
        <v>61</v>
      </c>
      <c r="E990" s="120" t="s">
        <v>70</v>
      </c>
      <c r="F990" s="121">
        <v>164</v>
      </c>
      <c r="G990" s="121">
        <v>-40.042</v>
      </c>
      <c r="H990" s="119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19">
        <v>1016</v>
      </c>
      <c r="B991" s="120" t="s">
        <v>201</v>
      </c>
      <c r="C991" s="120" t="s">
        <v>202</v>
      </c>
      <c r="D991" s="120" t="s">
        <v>61</v>
      </c>
      <c r="E991" s="120" t="s">
        <v>38</v>
      </c>
      <c r="F991" s="121">
        <v>161285</v>
      </c>
      <c r="G991" s="121">
        <v>8938.042</v>
      </c>
      <c r="H991" s="119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19">
        <v>1016</v>
      </c>
      <c r="B992" s="120" t="s">
        <v>201</v>
      </c>
      <c r="C992" s="120" t="s">
        <v>202</v>
      </c>
      <c r="D992" s="120" t="s">
        <v>73</v>
      </c>
      <c r="E992" s="120" t="s">
        <v>70</v>
      </c>
      <c r="F992" s="121">
        <v>35</v>
      </c>
      <c r="G992" s="121">
        <v>-124.874</v>
      </c>
      <c r="H992" s="119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19">
        <v>1016</v>
      </c>
      <c r="B993" s="120" t="s">
        <v>201</v>
      </c>
      <c r="C993" s="120" t="s">
        <v>202</v>
      </c>
      <c r="D993" s="120" t="s">
        <v>73</v>
      </c>
      <c r="E993" s="120" t="s">
        <v>38</v>
      </c>
      <c r="F993" s="121">
        <v>28468</v>
      </c>
      <c r="G993" s="121">
        <v>1768.874</v>
      </c>
      <c r="H993" s="119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19">
        <v>1020</v>
      </c>
      <c r="B994" s="120" t="s">
        <v>201</v>
      </c>
      <c r="C994" s="120" t="s">
        <v>202</v>
      </c>
      <c r="D994" s="120" t="s">
        <v>116</v>
      </c>
      <c r="E994" s="120" t="s">
        <v>170</v>
      </c>
      <c r="F994" s="121">
        <v>9463</v>
      </c>
      <c r="G994" s="121">
        <v>1063</v>
      </c>
      <c r="H994" s="119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19">
        <v>1024</v>
      </c>
      <c r="B995" s="120" t="s">
        <v>201</v>
      </c>
      <c r="C995" s="120" t="s">
        <v>206</v>
      </c>
      <c r="D995" s="120" t="s">
        <v>79</v>
      </c>
      <c r="E995" s="120" t="s">
        <v>70</v>
      </c>
      <c r="F995" s="121">
        <v>0</v>
      </c>
      <c r="G995" s="121">
        <v>0</v>
      </c>
      <c r="H995" s="119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19">
        <v>1024</v>
      </c>
      <c r="B996" s="120" t="s">
        <v>201</v>
      </c>
      <c r="C996" s="120" t="s">
        <v>206</v>
      </c>
      <c r="D996" s="120" t="s">
        <v>68</v>
      </c>
      <c r="E996" s="120" t="s">
        <v>54</v>
      </c>
      <c r="F996" s="121">
        <v>0</v>
      </c>
      <c r="G996" s="121">
        <v>0</v>
      </c>
      <c r="H996" s="119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19">
        <v>1024</v>
      </c>
      <c r="B997" s="120" t="s">
        <v>201</v>
      </c>
      <c r="C997" s="120" t="s">
        <v>206</v>
      </c>
      <c r="D997" s="120" t="s">
        <v>68</v>
      </c>
      <c r="E997" s="120" t="s">
        <v>86</v>
      </c>
      <c r="F997" s="121">
        <v>0</v>
      </c>
      <c r="G997" s="121">
        <v>0</v>
      </c>
      <c r="H997" s="119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19">
        <v>1024</v>
      </c>
      <c r="B998" s="120" t="s">
        <v>201</v>
      </c>
      <c r="C998" s="120" t="s">
        <v>206</v>
      </c>
      <c r="D998" s="120" t="s">
        <v>68</v>
      </c>
      <c r="E998" s="120" t="s">
        <v>38</v>
      </c>
      <c r="F998" s="121">
        <v>0</v>
      </c>
      <c r="G998" s="121">
        <v>0</v>
      </c>
      <c r="H998" s="119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19">
        <v>1024</v>
      </c>
      <c r="B999" s="120" t="s">
        <v>201</v>
      </c>
      <c r="C999" s="120" t="s">
        <v>206</v>
      </c>
      <c r="D999" s="120" t="s">
        <v>68</v>
      </c>
      <c r="E999" s="120" t="s">
        <v>176</v>
      </c>
      <c r="F999" s="121">
        <v>0</v>
      </c>
      <c r="G999" s="121">
        <v>0</v>
      </c>
      <c r="H999" s="119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19">
        <v>1037</v>
      </c>
      <c r="B1000" s="120" t="s">
        <v>201</v>
      </c>
      <c r="C1000" s="120" t="s">
        <v>202</v>
      </c>
      <c r="D1000" s="120" t="s">
        <v>79</v>
      </c>
      <c r="E1000" s="120" t="s">
        <v>54</v>
      </c>
      <c r="F1000" s="121">
        <v>0</v>
      </c>
      <c r="G1000" s="121">
        <v>0</v>
      </c>
      <c r="H1000" s="119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19">
        <v>1037</v>
      </c>
      <c r="B1001" s="120" t="s">
        <v>201</v>
      </c>
      <c r="C1001" s="120" t="s">
        <v>202</v>
      </c>
      <c r="D1001" s="120" t="s">
        <v>79</v>
      </c>
      <c r="E1001" s="120" t="s">
        <v>70</v>
      </c>
      <c r="F1001" s="121">
        <v>0</v>
      </c>
      <c r="G1001" s="121">
        <v>0</v>
      </c>
      <c r="H1001" s="119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19">
        <v>1038</v>
      </c>
      <c r="B1002" s="120" t="s">
        <v>201</v>
      </c>
      <c r="C1002" s="120" t="s">
        <v>202</v>
      </c>
      <c r="D1002" s="120" t="s">
        <v>79</v>
      </c>
      <c r="E1002" s="120" t="s">
        <v>70</v>
      </c>
      <c r="F1002" s="121">
        <v>1357</v>
      </c>
      <c r="G1002" s="121">
        <v>142.424</v>
      </c>
      <c r="H1002" s="119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19">
        <v>1038</v>
      </c>
      <c r="B1003" s="120" t="s">
        <v>201</v>
      </c>
      <c r="C1003" s="120" t="s">
        <v>202</v>
      </c>
      <c r="D1003" s="120" t="s">
        <v>79</v>
      </c>
      <c r="E1003" s="120" t="s">
        <v>38</v>
      </c>
      <c r="F1003" s="121">
        <v>55790</v>
      </c>
      <c r="G1003" s="121">
        <v>5854.576</v>
      </c>
      <c r="H1003" s="119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19">
        <v>1040</v>
      </c>
      <c r="B1004" s="120" t="s">
        <v>201</v>
      </c>
      <c r="C1004" s="120" t="s">
        <v>202</v>
      </c>
      <c r="D1004" s="120" t="s">
        <v>68</v>
      </c>
      <c r="E1004" s="120" t="s">
        <v>54</v>
      </c>
      <c r="F1004" s="121">
        <v>523365</v>
      </c>
      <c r="G1004" s="121">
        <v>38322.134</v>
      </c>
      <c r="H1004" s="119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19">
        <v>1040</v>
      </c>
      <c r="B1005" s="120" t="s">
        <v>201</v>
      </c>
      <c r="C1005" s="120" t="s">
        <v>202</v>
      </c>
      <c r="D1005" s="120" t="s">
        <v>68</v>
      </c>
      <c r="E1005" s="120" t="s">
        <v>70</v>
      </c>
      <c r="F1005" s="121">
        <v>8427</v>
      </c>
      <c r="G1005" s="121">
        <v>270.866</v>
      </c>
      <c r="H1005" s="119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19">
        <v>1047</v>
      </c>
      <c r="B1006" s="120" t="s">
        <v>201</v>
      </c>
      <c r="C1006" s="120" t="s">
        <v>202</v>
      </c>
      <c r="D1006" s="120" t="s">
        <v>68</v>
      </c>
      <c r="E1006" s="120" t="s">
        <v>70</v>
      </c>
      <c r="F1006" s="121">
        <v>55934</v>
      </c>
      <c r="G1006" s="121">
        <v>1394.436</v>
      </c>
      <c r="H1006" s="119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19">
        <v>1047</v>
      </c>
      <c r="B1007" s="120" t="s">
        <v>201</v>
      </c>
      <c r="C1007" s="120" t="s">
        <v>202</v>
      </c>
      <c r="D1007" s="120" t="s">
        <v>68</v>
      </c>
      <c r="E1007" s="120" t="s">
        <v>162</v>
      </c>
      <c r="F1007" s="121">
        <v>5530668</v>
      </c>
      <c r="G1007" s="121">
        <v>440514.56</v>
      </c>
      <c r="H1007" s="119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19">
        <v>1060</v>
      </c>
      <c r="B1008" s="120" t="s">
        <v>201</v>
      </c>
      <c r="C1008" s="120" t="s">
        <v>206</v>
      </c>
      <c r="D1008" s="120" t="s">
        <v>68</v>
      </c>
      <c r="E1008" s="120" t="s">
        <v>125</v>
      </c>
      <c r="F1008" s="121">
        <v>0</v>
      </c>
      <c r="G1008" s="121">
        <v>5235716</v>
      </c>
      <c r="H1008" s="119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19">
        <v>1067</v>
      </c>
      <c r="B1009" s="120" t="s">
        <v>201</v>
      </c>
      <c r="C1009" s="120" t="s">
        <v>206</v>
      </c>
      <c r="D1009" s="120" t="s">
        <v>116</v>
      </c>
      <c r="E1009" s="120" t="s">
        <v>170</v>
      </c>
      <c r="F1009" s="121">
        <v>74403</v>
      </c>
      <c r="G1009" s="121">
        <v>8358</v>
      </c>
      <c r="H1009" s="119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19">
        <v>1068</v>
      </c>
      <c r="B1010" s="120" t="s">
        <v>201</v>
      </c>
      <c r="C1010" s="120" t="s">
        <v>202</v>
      </c>
      <c r="D1010" s="120" t="s">
        <v>73</v>
      </c>
      <c r="E1010" s="120" t="s">
        <v>70</v>
      </c>
      <c r="F1010" s="121">
        <v>0</v>
      </c>
      <c r="G1010" s="121">
        <v>0</v>
      </c>
      <c r="H1010" s="119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19">
        <v>1068</v>
      </c>
      <c r="B1011" s="120" t="s">
        <v>201</v>
      </c>
      <c r="C1011" s="120" t="s">
        <v>202</v>
      </c>
      <c r="D1011" s="120" t="s">
        <v>73</v>
      </c>
      <c r="E1011" s="120" t="s">
        <v>38</v>
      </c>
      <c r="F1011" s="121">
        <v>173422</v>
      </c>
      <c r="G1011" s="121">
        <v>29934</v>
      </c>
      <c r="H1011" s="119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19">
        <v>1073</v>
      </c>
      <c r="B1012" s="120" t="s">
        <v>205</v>
      </c>
      <c r="C1012" s="120" t="s">
        <v>202</v>
      </c>
      <c r="D1012" s="120" t="s">
        <v>68</v>
      </c>
      <c r="E1012" s="120" t="s">
        <v>38</v>
      </c>
      <c r="F1012" s="121">
        <v>63578</v>
      </c>
      <c r="G1012" s="121">
        <v>5983.247</v>
      </c>
      <c r="H1012" s="119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19">
        <v>1073</v>
      </c>
      <c r="B1013" s="120" t="s">
        <v>205</v>
      </c>
      <c r="C1013" s="120" t="s">
        <v>202</v>
      </c>
      <c r="D1013" s="120" t="s">
        <v>68</v>
      </c>
      <c r="E1013" s="120" t="s">
        <v>162</v>
      </c>
      <c r="F1013" s="121">
        <v>452422</v>
      </c>
      <c r="G1013" s="121">
        <v>37221.753</v>
      </c>
      <c r="H1013" s="119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19">
        <v>1079</v>
      </c>
      <c r="B1014" s="120" t="s">
        <v>201</v>
      </c>
      <c r="C1014" s="120" t="s">
        <v>202</v>
      </c>
      <c r="D1014" s="120" t="s">
        <v>73</v>
      </c>
      <c r="E1014" s="120" t="s">
        <v>38</v>
      </c>
      <c r="F1014" s="121">
        <v>6809</v>
      </c>
      <c r="G1014" s="121">
        <v>-716</v>
      </c>
      <c r="H1014" s="119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19">
        <v>1081</v>
      </c>
      <c r="B1015" s="120" t="s">
        <v>201</v>
      </c>
      <c r="C1015" s="120" t="s">
        <v>202</v>
      </c>
      <c r="D1015" s="120" t="s">
        <v>68</v>
      </c>
      <c r="E1015" s="120" t="s">
        <v>38</v>
      </c>
      <c r="F1015" s="121">
        <v>122252</v>
      </c>
      <c r="G1015" s="121">
        <v>-846</v>
      </c>
      <c r="H1015" s="119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19">
        <v>1081</v>
      </c>
      <c r="B1016" s="120" t="s">
        <v>201</v>
      </c>
      <c r="C1016" s="120" t="s">
        <v>202</v>
      </c>
      <c r="D1016" s="120" t="s">
        <v>68</v>
      </c>
      <c r="E1016" s="120" t="s">
        <v>162</v>
      </c>
      <c r="F1016" s="121">
        <v>0</v>
      </c>
      <c r="G1016" s="121">
        <v>0</v>
      </c>
      <c r="H1016" s="119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19">
        <v>1082</v>
      </c>
      <c r="B1017" s="120" t="s">
        <v>205</v>
      </c>
      <c r="C1017" s="120" t="s">
        <v>202</v>
      </c>
      <c r="D1017" s="120" t="s">
        <v>68</v>
      </c>
      <c r="E1017" s="120" t="s">
        <v>70</v>
      </c>
      <c r="F1017" s="121">
        <v>291524</v>
      </c>
      <c r="G1017" s="121">
        <v>29232.049</v>
      </c>
      <c r="H1017" s="119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19">
        <v>1082</v>
      </c>
      <c r="B1018" s="120" t="s">
        <v>205</v>
      </c>
      <c r="C1018" s="120" t="s">
        <v>202</v>
      </c>
      <c r="D1018" s="120" t="s">
        <v>68</v>
      </c>
      <c r="E1018" s="120" t="s">
        <v>38</v>
      </c>
      <c r="F1018" s="121">
        <v>27361</v>
      </c>
      <c r="G1018" s="121">
        <v>2755.602</v>
      </c>
      <c r="H1018" s="119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19">
        <v>1082</v>
      </c>
      <c r="B1019" s="120" t="s">
        <v>205</v>
      </c>
      <c r="C1019" s="120" t="s">
        <v>202</v>
      </c>
      <c r="D1019" s="120" t="s">
        <v>68</v>
      </c>
      <c r="E1019" s="120" t="s">
        <v>150</v>
      </c>
      <c r="F1019" s="121">
        <v>79264016</v>
      </c>
      <c r="G1019" s="121">
        <v>7982215.3</v>
      </c>
      <c r="H1019" s="119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19">
        <v>1082</v>
      </c>
      <c r="B1020" s="120" t="s">
        <v>205</v>
      </c>
      <c r="C1020" s="120" t="s">
        <v>202</v>
      </c>
      <c r="D1020" s="120" t="s">
        <v>68</v>
      </c>
      <c r="E1020" s="120" t="s">
        <v>162</v>
      </c>
      <c r="F1020" s="121">
        <v>0</v>
      </c>
      <c r="G1020" s="121">
        <v>0</v>
      </c>
      <c r="H1020" s="119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19">
        <v>1084</v>
      </c>
      <c r="B1021" s="120" t="s">
        <v>201</v>
      </c>
      <c r="C1021" s="120" t="s">
        <v>202</v>
      </c>
      <c r="D1021" s="120" t="s">
        <v>73</v>
      </c>
      <c r="E1021" s="120" t="s">
        <v>38</v>
      </c>
      <c r="F1021" s="121">
        <v>8708</v>
      </c>
      <c r="G1021" s="121">
        <v>-755</v>
      </c>
      <c r="H1021" s="119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19">
        <v>1091</v>
      </c>
      <c r="B1022" s="120" t="s">
        <v>201</v>
      </c>
      <c r="C1022" s="120" t="s">
        <v>202</v>
      </c>
      <c r="D1022" s="120" t="s">
        <v>68</v>
      </c>
      <c r="E1022" s="120" t="s">
        <v>43</v>
      </c>
      <c r="F1022" s="121">
        <v>0</v>
      </c>
      <c r="G1022" s="121">
        <v>0</v>
      </c>
      <c r="H1022" s="119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19">
        <v>1091</v>
      </c>
      <c r="B1023" s="120" t="s">
        <v>201</v>
      </c>
      <c r="C1023" s="120" t="s">
        <v>202</v>
      </c>
      <c r="D1023" s="120" t="s">
        <v>68</v>
      </c>
      <c r="E1023" s="120" t="s">
        <v>38</v>
      </c>
      <c r="F1023" s="121">
        <v>127397</v>
      </c>
      <c r="G1023" s="121">
        <v>12049.625</v>
      </c>
      <c r="H1023" s="119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19">
        <v>1091</v>
      </c>
      <c r="B1024" s="120" t="s">
        <v>201</v>
      </c>
      <c r="C1024" s="120" t="s">
        <v>202</v>
      </c>
      <c r="D1024" s="120" t="s">
        <v>68</v>
      </c>
      <c r="E1024" s="120" t="s">
        <v>150</v>
      </c>
      <c r="F1024" s="121">
        <v>17024724</v>
      </c>
      <c r="G1024" s="121">
        <v>1616383</v>
      </c>
      <c r="H1024" s="119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19">
        <v>1091</v>
      </c>
      <c r="B1025" s="120" t="s">
        <v>201</v>
      </c>
      <c r="C1025" s="120" t="s">
        <v>202</v>
      </c>
      <c r="D1025" s="120" t="s">
        <v>68</v>
      </c>
      <c r="E1025" s="120" t="s">
        <v>162</v>
      </c>
      <c r="F1025" s="121">
        <v>0</v>
      </c>
      <c r="G1025" s="121">
        <v>-0.652</v>
      </c>
      <c r="H1025" s="119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19">
        <v>1097</v>
      </c>
      <c r="B1026" s="120" t="s">
        <v>201</v>
      </c>
      <c r="C1026" s="120" t="s">
        <v>202</v>
      </c>
      <c r="D1026" s="120" t="s">
        <v>73</v>
      </c>
      <c r="E1026" s="120" t="s">
        <v>70</v>
      </c>
      <c r="F1026" s="121">
        <v>0</v>
      </c>
      <c r="G1026" s="121">
        <v>0</v>
      </c>
      <c r="H1026" s="119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19">
        <v>1097</v>
      </c>
      <c r="B1027" s="120" t="s">
        <v>201</v>
      </c>
      <c r="C1027" s="120" t="s">
        <v>202</v>
      </c>
      <c r="D1027" s="120" t="s">
        <v>73</v>
      </c>
      <c r="E1027" s="120" t="s">
        <v>38</v>
      </c>
      <c r="F1027" s="121">
        <v>1064</v>
      </c>
      <c r="G1027" s="121">
        <v>-270</v>
      </c>
      <c r="H1027" s="119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19">
        <v>1104</v>
      </c>
      <c r="B1028" s="120" t="s">
        <v>201</v>
      </c>
      <c r="C1028" s="120" t="s">
        <v>202</v>
      </c>
      <c r="D1028" s="120" t="s">
        <v>73</v>
      </c>
      <c r="E1028" s="120" t="s">
        <v>38</v>
      </c>
      <c r="F1028" s="121">
        <v>19733</v>
      </c>
      <c r="G1028" s="121">
        <v>640</v>
      </c>
      <c r="H1028" s="119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19">
        <v>1104</v>
      </c>
      <c r="B1029" s="120" t="s">
        <v>201</v>
      </c>
      <c r="C1029" s="120" t="s">
        <v>202</v>
      </c>
      <c r="D1029" s="120" t="s">
        <v>68</v>
      </c>
      <c r="E1029" s="120" t="s">
        <v>70</v>
      </c>
      <c r="F1029" s="121">
        <v>0</v>
      </c>
      <c r="G1029" s="121">
        <v>0</v>
      </c>
      <c r="H1029" s="119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19">
        <v>1104</v>
      </c>
      <c r="B1030" s="120" t="s">
        <v>201</v>
      </c>
      <c r="C1030" s="120" t="s">
        <v>202</v>
      </c>
      <c r="D1030" s="120" t="s">
        <v>68</v>
      </c>
      <c r="E1030" s="120" t="s">
        <v>38</v>
      </c>
      <c r="F1030" s="121">
        <v>14331</v>
      </c>
      <c r="G1030" s="121">
        <v>1176.149</v>
      </c>
      <c r="H1030" s="119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19">
        <v>1104</v>
      </c>
      <c r="B1031" s="120" t="s">
        <v>201</v>
      </c>
      <c r="C1031" s="120" t="s">
        <v>202</v>
      </c>
      <c r="D1031" s="120" t="s">
        <v>68</v>
      </c>
      <c r="E1031" s="120" t="s">
        <v>162</v>
      </c>
      <c r="F1031" s="121">
        <v>12270190</v>
      </c>
      <c r="G1031" s="121">
        <v>1144052.9</v>
      </c>
      <c r="H1031" s="119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19">
        <v>1109</v>
      </c>
      <c r="B1032" s="120" t="s">
        <v>201</v>
      </c>
      <c r="C1032" s="120" t="s">
        <v>202</v>
      </c>
      <c r="D1032" s="120" t="s">
        <v>116</v>
      </c>
      <c r="E1032" s="120" t="s">
        <v>170</v>
      </c>
      <c r="F1032" s="121">
        <v>6963304</v>
      </c>
      <c r="G1032" s="121">
        <v>782218</v>
      </c>
      <c r="H1032" s="119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19">
        <v>1120</v>
      </c>
      <c r="B1033" s="120" t="s">
        <v>201</v>
      </c>
      <c r="C1033" s="120" t="s">
        <v>202</v>
      </c>
      <c r="D1033" s="120" t="s">
        <v>79</v>
      </c>
      <c r="E1033" s="120" t="s">
        <v>70</v>
      </c>
      <c r="F1033" s="121">
        <v>4414</v>
      </c>
      <c r="G1033" s="121">
        <v>425.186</v>
      </c>
      <c r="H1033" s="119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19">
        <v>1120</v>
      </c>
      <c r="B1034" s="120" t="s">
        <v>201</v>
      </c>
      <c r="C1034" s="120" t="s">
        <v>202</v>
      </c>
      <c r="D1034" s="120" t="s">
        <v>79</v>
      </c>
      <c r="E1034" s="120" t="s">
        <v>38</v>
      </c>
      <c r="F1034" s="121">
        <v>38</v>
      </c>
      <c r="G1034" s="121">
        <v>3.814</v>
      </c>
      <c r="H1034" s="119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19">
        <v>1121</v>
      </c>
      <c r="B1035" s="120" t="s">
        <v>201</v>
      </c>
      <c r="C1035" s="120" t="s">
        <v>202</v>
      </c>
      <c r="D1035" s="120" t="s">
        <v>79</v>
      </c>
      <c r="E1035" s="120" t="s">
        <v>70</v>
      </c>
      <c r="F1035" s="121">
        <v>1161</v>
      </c>
      <c r="G1035" s="121">
        <v>119</v>
      </c>
      <c r="H1035" s="119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19">
        <v>1121</v>
      </c>
      <c r="B1036" s="120" t="s">
        <v>201</v>
      </c>
      <c r="C1036" s="120" t="s">
        <v>202</v>
      </c>
      <c r="D1036" s="120" t="s">
        <v>79</v>
      </c>
      <c r="E1036" s="120" t="s">
        <v>38</v>
      </c>
      <c r="F1036" s="121">
        <v>0</v>
      </c>
      <c r="G1036" s="121">
        <v>0</v>
      </c>
      <c r="H1036" s="119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19">
        <v>1122</v>
      </c>
      <c r="B1037" s="120" t="s">
        <v>201</v>
      </c>
      <c r="C1037" s="120" t="s">
        <v>202</v>
      </c>
      <c r="D1037" s="120" t="s">
        <v>68</v>
      </c>
      <c r="E1037" s="120" t="s">
        <v>70</v>
      </c>
      <c r="F1037" s="121">
        <v>0</v>
      </c>
      <c r="G1037" s="121">
        <v>0</v>
      </c>
      <c r="H1037" s="119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19">
        <v>1122</v>
      </c>
      <c r="B1038" s="120" t="s">
        <v>201</v>
      </c>
      <c r="C1038" s="120" t="s">
        <v>202</v>
      </c>
      <c r="D1038" s="120" t="s">
        <v>68</v>
      </c>
      <c r="E1038" s="120" t="s">
        <v>38</v>
      </c>
      <c r="F1038" s="121">
        <v>1509384</v>
      </c>
      <c r="G1038" s="121">
        <v>116459.88</v>
      </c>
      <c r="H1038" s="119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19">
        <v>1122</v>
      </c>
      <c r="B1039" s="120" t="s">
        <v>201</v>
      </c>
      <c r="C1039" s="120" t="s">
        <v>202</v>
      </c>
      <c r="D1039" s="120" t="s">
        <v>68</v>
      </c>
      <c r="E1039" s="120" t="s">
        <v>137</v>
      </c>
      <c r="F1039" s="121">
        <v>159732</v>
      </c>
      <c r="G1039" s="121">
        <v>12464.121</v>
      </c>
      <c r="H1039" s="119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19">
        <v>1122</v>
      </c>
      <c r="B1040" s="120" t="s">
        <v>201</v>
      </c>
      <c r="C1040" s="120" t="s">
        <v>202</v>
      </c>
      <c r="D1040" s="120" t="s">
        <v>68</v>
      </c>
      <c r="E1040" s="120" t="s">
        <v>162</v>
      </c>
      <c r="F1040" s="121">
        <v>0</v>
      </c>
      <c r="G1040" s="121">
        <v>0</v>
      </c>
      <c r="H1040" s="119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19">
        <v>1123</v>
      </c>
      <c r="B1041" s="120" t="s">
        <v>201</v>
      </c>
      <c r="C1041" s="120" t="s">
        <v>202</v>
      </c>
      <c r="D1041" s="120" t="s">
        <v>79</v>
      </c>
      <c r="E1041" s="120" t="s">
        <v>70</v>
      </c>
      <c r="F1041" s="121">
        <v>497</v>
      </c>
      <c r="G1041" s="121">
        <v>45</v>
      </c>
      <c r="H1041" s="119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19">
        <v>1124</v>
      </c>
      <c r="B1042" s="120" t="s">
        <v>201</v>
      </c>
      <c r="C1042" s="120" t="s">
        <v>202</v>
      </c>
      <c r="D1042" s="120" t="s">
        <v>73</v>
      </c>
      <c r="E1042" s="120" t="s">
        <v>70</v>
      </c>
      <c r="F1042" s="121">
        <v>224</v>
      </c>
      <c r="G1042" s="121">
        <v>17.504</v>
      </c>
      <c r="H1042" s="119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19">
        <v>1124</v>
      </c>
      <c r="B1043" s="120" t="s">
        <v>201</v>
      </c>
      <c r="C1043" s="120" t="s">
        <v>202</v>
      </c>
      <c r="D1043" s="120" t="s">
        <v>73</v>
      </c>
      <c r="E1043" s="120" t="s">
        <v>38</v>
      </c>
      <c r="F1043" s="121">
        <v>1314</v>
      </c>
      <c r="G1043" s="121">
        <v>103.496</v>
      </c>
      <c r="H1043" s="119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19">
        <v>1126</v>
      </c>
      <c r="B1044" s="120" t="s">
        <v>201</v>
      </c>
      <c r="C1044" s="120" t="s">
        <v>202</v>
      </c>
      <c r="D1044" s="120" t="s">
        <v>79</v>
      </c>
      <c r="E1044" s="120" t="s">
        <v>70</v>
      </c>
      <c r="F1044" s="121">
        <v>347</v>
      </c>
      <c r="G1044" s="121">
        <v>33</v>
      </c>
      <c r="H1044" s="119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19">
        <v>1126</v>
      </c>
      <c r="B1045" s="120" t="s">
        <v>201</v>
      </c>
      <c r="C1045" s="120" t="s">
        <v>202</v>
      </c>
      <c r="D1045" s="120" t="s">
        <v>79</v>
      </c>
      <c r="E1045" s="120" t="s">
        <v>38</v>
      </c>
      <c r="F1045" s="121">
        <v>0</v>
      </c>
      <c r="G1045" s="121">
        <v>0</v>
      </c>
      <c r="H1045" s="119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19">
        <v>1128</v>
      </c>
      <c r="B1046" s="120" t="s">
        <v>201</v>
      </c>
      <c r="C1046" s="120" t="s">
        <v>202</v>
      </c>
      <c r="D1046" s="120" t="s">
        <v>79</v>
      </c>
      <c r="E1046" s="120" t="s">
        <v>70</v>
      </c>
      <c r="F1046" s="121">
        <v>72</v>
      </c>
      <c r="G1046" s="121">
        <v>7</v>
      </c>
      <c r="H1046" s="119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19">
        <v>1128</v>
      </c>
      <c r="B1047" s="120" t="s">
        <v>201</v>
      </c>
      <c r="C1047" s="120" t="s">
        <v>202</v>
      </c>
      <c r="D1047" s="120" t="s">
        <v>79</v>
      </c>
      <c r="E1047" s="120" t="s">
        <v>38</v>
      </c>
      <c r="F1047" s="121">
        <v>0</v>
      </c>
      <c r="G1047" s="121">
        <v>0</v>
      </c>
      <c r="H1047" s="119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19">
        <v>1129</v>
      </c>
      <c r="B1048" s="120" t="s">
        <v>201</v>
      </c>
      <c r="C1048" s="120" t="s">
        <v>202</v>
      </c>
      <c r="D1048" s="120" t="s">
        <v>79</v>
      </c>
      <c r="E1048" s="120" t="s">
        <v>70</v>
      </c>
      <c r="F1048" s="121">
        <v>411</v>
      </c>
      <c r="G1048" s="121">
        <v>42.896</v>
      </c>
      <c r="H1048" s="119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19">
        <v>1129</v>
      </c>
      <c r="B1049" s="120" t="s">
        <v>201</v>
      </c>
      <c r="C1049" s="120" t="s">
        <v>202</v>
      </c>
      <c r="D1049" s="120" t="s">
        <v>79</v>
      </c>
      <c r="E1049" s="120" t="s">
        <v>38</v>
      </c>
      <c r="F1049" s="121">
        <v>1</v>
      </c>
      <c r="G1049" s="121">
        <v>0.104</v>
      </c>
      <c r="H1049" s="119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19">
        <v>1130</v>
      </c>
      <c r="B1050" s="120" t="s">
        <v>201</v>
      </c>
      <c r="C1050" s="120" t="s">
        <v>202</v>
      </c>
      <c r="D1050" s="120" t="s">
        <v>73</v>
      </c>
      <c r="E1050" s="120" t="s">
        <v>70</v>
      </c>
      <c r="F1050" s="121">
        <v>0</v>
      </c>
      <c r="G1050" s="121">
        <v>0</v>
      </c>
      <c r="H1050" s="119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19">
        <v>1130</v>
      </c>
      <c r="B1051" s="120" t="s">
        <v>201</v>
      </c>
      <c r="C1051" s="120" t="s">
        <v>202</v>
      </c>
      <c r="D1051" s="120" t="s">
        <v>73</v>
      </c>
      <c r="E1051" s="120" t="s">
        <v>38</v>
      </c>
      <c r="F1051" s="121">
        <v>5542</v>
      </c>
      <c r="G1051" s="121">
        <v>-471</v>
      </c>
      <c r="H1051" s="119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19">
        <v>1131</v>
      </c>
      <c r="B1052" s="120" t="s">
        <v>201</v>
      </c>
      <c r="C1052" s="120" t="s">
        <v>202</v>
      </c>
      <c r="D1052" s="120" t="s">
        <v>68</v>
      </c>
      <c r="E1052" s="120" t="s">
        <v>35</v>
      </c>
      <c r="F1052" s="121">
        <v>0</v>
      </c>
      <c r="G1052" s="121">
        <v>0</v>
      </c>
      <c r="H1052" s="119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19">
        <v>1131</v>
      </c>
      <c r="B1053" s="120" t="s">
        <v>201</v>
      </c>
      <c r="C1053" s="120" t="s">
        <v>202</v>
      </c>
      <c r="D1053" s="120" t="s">
        <v>68</v>
      </c>
      <c r="E1053" s="120" t="s">
        <v>54</v>
      </c>
      <c r="F1053" s="121">
        <v>1420</v>
      </c>
      <c r="G1053" s="121">
        <v>34.786</v>
      </c>
      <c r="H1053" s="119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19">
        <v>1131</v>
      </c>
      <c r="B1054" s="120" t="s">
        <v>201</v>
      </c>
      <c r="C1054" s="120" t="s">
        <v>202</v>
      </c>
      <c r="D1054" s="120" t="s">
        <v>68</v>
      </c>
      <c r="E1054" s="120" t="s">
        <v>38</v>
      </c>
      <c r="F1054" s="121">
        <v>45276</v>
      </c>
      <c r="G1054" s="121">
        <v>811.214</v>
      </c>
      <c r="H1054" s="119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19">
        <v>1131</v>
      </c>
      <c r="B1055" s="120" t="s">
        <v>201</v>
      </c>
      <c r="C1055" s="120" t="s">
        <v>202</v>
      </c>
      <c r="D1055" s="120" t="s">
        <v>68</v>
      </c>
      <c r="E1055" s="120" t="s">
        <v>137</v>
      </c>
      <c r="F1055" s="121">
        <v>0</v>
      </c>
      <c r="G1055" s="121">
        <v>0</v>
      </c>
      <c r="H1055" s="119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19">
        <v>1131</v>
      </c>
      <c r="B1056" s="120" t="s">
        <v>201</v>
      </c>
      <c r="C1056" s="120" t="s">
        <v>202</v>
      </c>
      <c r="D1056" s="120" t="s">
        <v>68</v>
      </c>
      <c r="E1056" s="120" t="s">
        <v>176</v>
      </c>
      <c r="F1056" s="121">
        <v>0</v>
      </c>
      <c r="G1056" s="121">
        <v>0</v>
      </c>
      <c r="H1056" s="119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19">
        <v>1132</v>
      </c>
      <c r="B1057" s="120" t="s">
        <v>201</v>
      </c>
      <c r="C1057" s="120" t="s">
        <v>202</v>
      </c>
      <c r="D1057" s="120" t="s">
        <v>79</v>
      </c>
      <c r="E1057" s="120" t="s">
        <v>70</v>
      </c>
      <c r="F1057" s="121">
        <v>482</v>
      </c>
      <c r="G1057" s="121">
        <v>55.86</v>
      </c>
      <c r="H1057" s="119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19">
        <v>1134</v>
      </c>
      <c r="B1058" s="120" t="s">
        <v>201</v>
      </c>
      <c r="C1058" s="120" t="s">
        <v>202</v>
      </c>
      <c r="D1058" s="120" t="s">
        <v>79</v>
      </c>
      <c r="E1058" s="120" t="s">
        <v>70</v>
      </c>
      <c r="F1058" s="121">
        <v>164</v>
      </c>
      <c r="G1058" s="121">
        <v>14</v>
      </c>
      <c r="H1058" s="119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19">
        <v>1135</v>
      </c>
      <c r="B1059" s="120" t="s">
        <v>201</v>
      </c>
      <c r="C1059" s="120" t="s">
        <v>202</v>
      </c>
      <c r="D1059" s="120" t="s">
        <v>79</v>
      </c>
      <c r="E1059" s="120" t="s">
        <v>70</v>
      </c>
      <c r="F1059" s="121">
        <v>40</v>
      </c>
      <c r="G1059" s="121">
        <v>5</v>
      </c>
      <c r="H1059" s="119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19">
        <v>1137</v>
      </c>
      <c r="B1060" s="120" t="s">
        <v>201</v>
      </c>
      <c r="C1060" s="120" t="s">
        <v>202</v>
      </c>
      <c r="D1060" s="120" t="s">
        <v>79</v>
      </c>
      <c r="E1060" s="120" t="s">
        <v>70</v>
      </c>
      <c r="F1060" s="121">
        <v>1104</v>
      </c>
      <c r="G1060" s="121">
        <v>190</v>
      </c>
      <c r="H1060" s="119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19">
        <v>1137</v>
      </c>
      <c r="B1061" s="120" t="s">
        <v>201</v>
      </c>
      <c r="C1061" s="120" t="s">
        <v>202</v>
      </c>
      <c r="D1061" s="120" t="s">
        <v>79</v>
      </c>
      <c r="E1061" s="120" t="s">
        <v>38</v>
      </c>
      <c r="F1061" s="121">
        <v>0</v>
      </c>
      <c r="G1061" s="121">
        <v>0</v>
      </c>
      <c r="H1061" s="119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19">
        <v>1138</v>
      </c>
      <c r="B1062" s="120" t="s">
        <v>201</v>
      </c>
      <c r="C1062" s="120" t="s">
        <v>202</v>
      </c>
      <c r="D1062" s="120" t="s">
        <v>79</v>
      </c>
      <c r="E1062" s="120" t="s">
        <v>70</v>
      </c>
      <c r="F1062" s="121">
        <v>4441</v>
      </c>
      <c r="G1062" s="121">
        <v>439</v>
      </c>
      <c r="H1062" s="119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19">
        <v>1141</v>
      </c>
      <c r="B1063" s="120" t="s">
        <v>201</v>
      </c>
      <c r="C1063" s="120" t="s">
        <v>202</v>
      </c>
      <c r="D1063" s="120" t="s">
        <v>79</v>
      </c>
      <c r="E1063" s="120" t="s">
        <v>70</v>
      </c>
      <c r="F1063" s="121">
        <v>88</v>
      </c>
      <c r="G1063" s="121">
        <v>7</v>
      </c>
      <c r="H1063" s="119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19">
        <v>1142</v>
      </c>
      <c r="B1064" s="120" t="s">
        <v>201</v>
      </c>
      <c r="C1064" s="120" t="s">
        <v>202</v>
      </c>
      <c r="D1064" s="120" t="s">
        <v>79</v>
      </c>
      <c r="E1064" s="120" t="s">
        <v>70</v>
      </c>
      <c r="F1064" s="121">
        <v>862</v>
      </c>
      <c r="G1064" s="121">
        <v>81</v>
      </c>
      <c r="H1064" s="119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19">
        <v>1143</v>
      </c>
      <c r="B1065" s="120" t="s">
        <v>201</v>
      </c>
      <c r="C1065" s="120" t="s">
        <v>202</v>
      </c>
      <c r="D1065" s="120" t="s">
        <v>79</v>
      </c>
      <c r="E1065" s="120" t="s">
        <v>70</v>
      </c>
      <c r="F1065" s="121">
        <v>72</v>
      </c>
      <c r="G1065" s="121">
        <v>8</v>
      </c>
      <c r="H1065" s="119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19">
        <v>1145</v>
      </c>
      <c r="B1066" s="120" t="s">
        <v>201</v>
      </c>
      <c r="C1066" s="120" t="s">
        <v>202</v>
      </c>
      <c r="D1066" s="120" t="s">
        <v>79</v>
      </c>
      <c r="E1066" s="120" t="s">
        <v>70</v>
      </c>
      <c r="F1066" s="121">
        <v>2059</v>
      </c>
      <c r="G1066" s="121">
        <v>222.479</v>
      </c>
      <c r="H1066" s="119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19">
        <v>1145</v>
      </c>
      <c r="B1067" s="120" t="s">
        <v>201</v>
      </c>
      <c r="C1067" s="120" t="s">
        <v>202</v>
      </c>
      <c r="D1067" s="120" t="s">
        <v>79</v>
      </c>
      <c r="E1067" s="120" t="s">
        <v>38</v>
      </c>
      <c r="F1067" s="121">
        <v>726</v>
      </c>
      <c r="G1067" s="121">
        <v>78.521</v>
      </c>
      <c r="H1067" s="119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19">
        <v>1146</v>
      </c>
      <c r="B1068" s="120" t="s">
        <v>201</v>
      </c>
      <c r="C1068" s="120" t="s">
        <v>202</v>
      </c>
      <c r="D1068" s="120" t="s">
        <v>79</v>
      </c>
      <c r="E1068" s="120" t="s">
        <v>70</v>
      </c>
      <c r="F1068" s="121">
        <v>0</v>
      </c>
      <c r="G1068" s="121">
        <v>0</v>
      </c>
      <c r="H1068" s="119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19">
        <v>1150</v>
      </c>
      <c r="B1069" s="120" t="s">
        <v>201</v>
      </c>
      <c r="C1069" s="120" t="s">
        <v>202</v>
      </c>
      <c r="D1069" s="120" t="s">
        <v>73</v>
      </c>
      <c r="E1069" s="120" t="s">
        <v>70</v>
      </c>
      <c r="F1069" s="121">
        <v>4786</v>
      </c>
      <c r="G1069" s="121">
        <v>-292</v>
      </c>
      <c r="H1069" s="119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19">
        <v>1150</v>
      </c>
      <c r="B1070" s="120" t="s">
        <v>201</v>
      </c>
      <c r="C1070" s="120" t="s">
        <v>202</v>
      </c>
      <c r="D1070" s="120" t="s">
        <v>79</v>
      </c>
      <c r="E1070" s="120" t="s">
        <v>70</v>
      </c>
      <c r="F1070" s="121">
        <v>0</v>
      </c>
      <c r="G1070" s="121">
        <v>0</v>
      </c>
      <c r="H1070" s="119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19">
        <v>1150</v>
      </c>
      <c r="B1071" s="120" t="s">
        <v>201</v>
      </c>
      <c r="C1071" s="120" t="s">
        <v>202</v>
      </c>
      <c r="D1071" s="120" t="s">
        <v>79</v>
      </c>
      <c r="E1071" s="120" t="s">
        <v>38</v>
      </c>
      <c r="F1071" s="121">
        <v>0</v>
      </c>
      <c r="G1071" s="121">
        <v>0</v>
      </c>
      <c r="H1071" s="119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19">
        <v>1153</v>
      </c>
      <c r="B1072" s="120" t="s">
        <v>201</v>
      </c>
      <c r="C1072" s="120" t="s">
        <v>202</v>
      </c>
      <c r="D1072" s="120" t="s">
        <v>79</v>
      </c>
      <c r="E1072" s="120" t="s">
        <v>70</v>
      </c>
      <c r="F1072" s="121">
        <v>968</v>
      </c>
      <c r="G1072" s="121">
        <v>80</v>
      </c>
      <c r="H1072" s="119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19">
        <v>1154</v>
      </c>
      <c r="B1073" s="120" t="s">
        <v>201</v>
      </c>
      <c r="C1073" s="120" t="s">
        <v>202</v>
      </c>
      <c r="D1073" s="120" t="s">
        <v>79</v>
      </c>
      <c r="E1073" s="120" t="s">
        <v>70</v>
      </c>
      <c r="F1073" s="121">
        <v>2382</v>
      </c>
      <c r="G1073" s="121">
        <v>241.339</v>
      </c>
      <c r="H1073" s="119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19">
        <v>1154</v>
      </c>
      <c r="B1074" s="120" t="s">
        <v>201</v>
      </c>
      <c r="C1074" s="120" t="s">
        <v>202</v>
      </c>
      <c r="D1074" s="120" t="s">
        <v>79</v>
      </c>
      <c r="E1074" s="120" t="s">
        <v>38</v>
      </c>
      <c r="F1074" s="121">
        <v>46</v>
      </c>
      <c r="G1074" s="121">
        <v>4.661</v>
      </c>
      <c r="H1074" s="119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19">
        <v>1155</v>
      </c>
      <c r="B1075" s="120" t="s">
        <v>201</v>
      </c>
      <c r="C1075" s="120" t="s">
        <v>202</v>
      </c>
      <c r="D1075" s="120" t="s">
        <v>79</v>
      </c>
      <c r="E1075" s="120" t="s">
        <v>70</v>
      </c>
      <c r="F1075" s="121">
        <v>848</v>
      </c>
      <c r="G1075" s="121">
        <v>74.086</v>
      </c>
      <c r="H1075" s="119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19">
        <v>1155</v>
      </c>
      <c r="B1076" s="120" t="s">
        <v>201</v>
      </c>
      <c r="C1076" s="120" t="s">
        <v>202</v>
      </c>
      <c r="D1076" s="120" t="s">
        <v>79</v>
      </c>
      <c r="E1076" s="120" t="s">
        <v>38</v>
      </c>
      <c r="F1076" s="121">
        <v>10</v>
      </c>
      <c r="G1076" s="121">
        <v>0.914</v>
      </c>
      <c r="H1076" s="119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19">
        <v>1156</v>
      </c>
      <c r="B1077" s="120" t="s">
        <v>201</v>
      </c>
      <c r="C1077" s="120" t="s">
        <v>202</v>
      </c>
      <c r="D1077" s="120" t="s">
        <v>79</v>
      </c>
      <c r="E1077" s="120" t="s">
        <v>70</v>
      </c>
      <c r="F1077" s="121">
        <v>3705</v>
      </c>
      <c r="G1077" s="121">
        <v>337</v>
      </c>
      <c r="H1077" s="119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19">
        <v>1157</v>
      </c>
      <c r="B1078" s="120" t="s">
        <v>201</v>
      </c>
      <c r="C1078" s="120" t="s">
        <v>202</v>
      </c>
      <c r="D1078" s="120" t="s">
        <v>79</v>
      </c>
      <c r="E1078" s="120" t="s">
        <v>70</v>
      </c>
      <c r="F1078" s="121">
        <v>2875</v>
      </c>
      <c r="G1078" s="121">
        <v>284</v>
      </c>
      <c r="H1078" s="119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19">
        <v>1158</v>
      </c>
      <c r="B1079" s="120" t="s">
        <v>201</v>
      </c>
      <c r="C1079" s="120" t="s">
        <v>202</v>
      </c>
      <c r="D1079" s="120" t="s">
        <v>79</v>
      </c>
      <c r="E1079" s="120" t="s">
        <v>70</v>
      </c>
      <c r="F1079" s="121">
        <v>626</v>
      </c>
      <c r="G1079" s="121">
        <v>43</v>
      </c>
      <c r="H1079" s="119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19">
        <v>1160</v>
      </c>
      <c r="B1080" s="120" t="s">
        <v>201</v>
      </c>
      <c r="C1080" s="120" t="s">
        <v>202</v>
      </c>
      <c r="D1080" s="120" t="s">
        <v>79</v>
      </c>
      <c r="E1080" s="120" t="s">
        <v>70</v>
      </c>
      <c r="F1080" s="121">
        <v>5934</v>
      </c>
      <c r="G1080" s="121">
        <v>424</v>
      </c>
      <c r="H1080" s="119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19">
        <v>1162</v>
      </c>
      <c r="B1081" s="120" t="s">
        <v>201</v>
      </c>
      <c r="C1081" s="120" t="s">
        <v>202</v>
      </c>
      <c r="D1081" s="120" t="s">
        <v>79</v>
      </c>
      <c r="E1081" s="120" t="s">
        <v>70</v>
      </c>
      <c r="F1081" s="121">
        <v>1350</v>
      </c>
      <c r="G1081" s="121">
        <v>-453.52</v>
      </c>
      <c r="H1081" s="119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19">
        <v>1162</v>
      </c>
      <c r="B1082" s="120" t="s">
        <v>201</v>
      </c>
      <c r="C1082" s="120" t="s">
        <v>202</v>
      </c>
      <c r="D1082" s="120" t="s">
        <v>79</v>
      </c>
      <c r="E1082" s="120" t="s">
        <v>38</v>
      </c>
      <c r="F1082" s="121">
        <v>285</v>
      </c>
      <c r="G1082" s="121">
        <v>-96.48</v>
      </c>
      <c r="H1082" s="119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19">
        <v>1163</v>
      </c>
      <c r="B1083" s="120" t="s">
        <v>201</v>
      </c>
      <c r="C1083" s="120" t="s">
        <v>202</v>
      </c>
      <c r="D1083" s="120" t="s">
        <v>79</v>
      </c>
      <c r="E1083" s="120" t="s">
        <v>70</v>
      </c>
      <c r="F1083" s="121">
        <v>120</v>
      </c>
      <c r="G1083" s="121">
        <v>9</v>
      </c>
      <c r="H1083" s="119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19">
        <v>1164</v>
      </c>
      <c r="B1084" s="120" t="s">
        <v>201</v>
      </c>
      <c r="C1084" s="120" t="s">
        <v>202</v>
      </c>
      <c r="D1084" s="120" t="s">
        <v>79</v>
      </c>
      <c r="E1084" s="120" t="s">
        <v>70</v>
      </c>
      <c r="F1084" s="121">
        <v>2244</v>
      </c>
      <c r="G1084" s="121">
        <v>213</v>
      </c>
      <c r="H1084" s="119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19">
        <v>1165</v>
      </c>
      <c r="B1085" s="120" t="s">
        <v>201</v>
      </c>
      <c r="C1085" s="120" t="s">
        <v>202</v>
      </c>
      <c r="D1085" s="120" t="s">
        <v>79</v>
      </c>
      <c r="E1085" s="120" t="s">
        <v>70</v>
      </c>
      <c r="F1085" s="121">
        <v>1587</v>
      </c>
      <c r="G1085" s="121">
        <v>139.567</v>
      </c>
      <c r="H1085" s="119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19">
        <v>1165</v>
      </c>
      <c r="B1086" s="120" t="s">
        <v>201</v>
      </c>
      <c r="C1086" s="120" t="s">
        <v>202</v>
      </c>
      <c r="D1086" s="120" t="s">
        <v>79</v>
      </c>
      <c r="E1086" s="120" t="s">
        <v>38</v>
      </c>
      <c r="F1086" s="121">
        <v>881</v>
      </c>
      <c r="G1086" s="121">
        <v>77.433</v>
      </c>
      <c r="H1086" s="119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19">
        <v>1166</v>
      </c>
      <c r="B1087" s="120" t="s">
        <v>201</v>
      </c>
      <c r="C1087" s="120" t="s">
        <v>202</v>
      </c>
      <c r="D1087" s="120" t="s">
        <v>79</v>
      </c>
      <c r="E1087" s="120" t="s">
        <v>70</v>
      </c>
      <c r="F1087" s="121">
        <v>4253</v>
      </c>
      <c r="G1087" s="121">
        <v>478</v>
      </c>
      <c r="H1087" s="119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19">
        <v>1167</v>
      </c>
      <c r="B1088" s="120" t="s">
        <v>205</v>
      </c>
      <c r="C1088" s="120" t="s">
        <v>202</v>
      </c>
      <c r="D1088" s="120" t="s">
        <v>68</v>
      </c>
      <c r="E1088" s="120" t="s">
        <v>70</v>
      </c>
      <c r="F1088" s="121">
        <v>2013</v>
      </c>
      <c r="G1088" s="121">
        <v>357.042</v>
      </c>
      <c r="H1088" s="119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19">
        <v>1167</v>
      </c>
      <c r="B1089" s="120" t="s">
        <v>205</v>
      </c>
      <c r="C1089" s="120" t="s">
        <v>202</v>
      </c>
      <c r="D1089" s="120" t="s">
        <v>68</v>
      </c>
      <c r="E1089" s="120" t="s">
        <v>38</v>
      </c>
      <c r="F1089" s="121">
        <v>8932</v>
      </c>
      <c r="G1089" s="121">
        <v>1551.681</v>
      </c>
      <c r="H1089" s="119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19">
        <v>1167</v>
      </c>
      <c r="B1090" s="120" t="s">
        <v>205</v>
      </c>
      <c r="C1090" s="120" t="s">
        <v>202</v>
      </c>
      <c r="D1090" s="120" t="s">
        <v>68</v>
      </c>
      <c r="E1090" s="120" t="s">
        <v>150</v>
      </c>
      <c r="F1090" s="121">
        <v>3594215</v>
      </c>
      <c r="G1090" s="121">
        <v>626021.6</v>
      </c>
      <c r="H1090" s="119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19">
        <v>1167</v>
      </c>
      <c r="B1091" s="120" t="s">
        <v>205</v>
      </c>
      <c r="C1091" s="120" t="s">
        <v>202</v>
      </c>
      <c r="D1091" s="120" t="s">
        <v>68</v>
      </c>
      <c r="E1091" s="120" t="s">
        <v>162</v>
      </c>
      <c r="F1091" s="121">
        <v>387370</v>
      </c>
      <c r="G1091" s="121">
        <v>67042.678</v>
      </c>
      <c r="H1091" s="119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19">
        <v>1168</v>
      </c>
      <c r="B1092" s="120" t="s">
        <v>201</v>
      </c>
      <c r="C1092" s="120" t="s">
        <v>202</v>
      </c>
      <c r="D1092" s="120" t="s">
        <v>79</v>
      </c>
      <c r="E1092" s="120" t="s">
        <v>70</v>
      </c>
      <c r="F1092" s="121">
        <v>4997</v>
      </c>
      <c r="G1092" s="121">
        <v>512.212</v>
      </c>
      <c r="H1092" s="119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19">
        <v>1168</v>
      </c>
      <c r="B1093" s="120" t="s">
        <v>201</v>
      </c>
      <c r="C1093" s="120" t="s">
        <v>202</v>
      </c>
      <c r="D1093" s="120" t="s">
        <v>79</v>
      </c>
      <c r="E1093" s="120" t="s">
        <v>38</v>
      </c>
      <c r="F1093" s="121">
        <v>3308</v>
      </c>
      <c r="G1093" s="121">
        <v>338.788</v>
      </c>
      <c r="H1093" s="119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19">
        <v>1169</v>
      </c>
      <c r="B1094" s="120" t="s">
        <v>201</v>
      </c>
      <c r="C1094" s="120" t="s">
        <v>202</v>
      </c>
      <c r="D1094" s="120" t="s">
        <v>79</v>
      </c>
      <c r="E1094" s="120" t="s">
        <v>70</v>
      </c>
      <c r="F1094" s="121">
        <v>528</v>
      </c>
      <c r="G1094" s="121">
        <v>31</v>
      </c>
      <c r="H1094" s="119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19">
        <v>1169</v>
      </c>
      <c r="B1095" s="120" t="s">
        <v>201</v>
      </c>
      <c r="C1095" s="120" t="s">
        <v>202</v>
      </c>
      <c r="D1095" s="120" t="s">
        <v>79</v>
      </c>
      <c r="E1095" s="120" t="s">
        <v>38</v>
      </c>
      <c r="F1095" s="121">
        <v>0</v>
      </c>
      <c r="G1095" s="121">
        <v>0</v>
      </c>
      <c r="H1095" s="119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19">
        <v>1172</v>
      </c>
      <c r="B1096" s="120" t="s">
        <v>201</v>
      </c>
      <c r="C1096" s="120" t="s">
        <v>202</v>
      </c>
      <c r="D1096" s="120" t="s">
        <v>79</v>
      </c>
      <c r="E1096" s="120" t="s">
        <v>70</v>
      </c>
      <c r="F1096" s="121">
        <v>962</v>
      </c>
      <c r="G1096" s="121">
        <v>-3.622</v>
      </c>
      <c r="H1096" s="119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19">
        <v>1172</v>
      </c>
      <c r="B1097" s="120" t="s">
        <v>201</v>
      </c>
      <c r="C1097" s="120" t="s">
        <v>202</v>
      </c>
      <c r="D1097" s="120" t="s">
        <v>79</v>
      </c>
      <c r="E1097" s="120" t="s">
        <v>38</v>
      </c>
      <c r="F1097" s="121">
        <v>1164</v>
      </c>
      <c r="G1097" s="121">
        <v>-4.378</v>
      </c>
      <c r="H1097" s="119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19">
        <v>1172</v>
      </c>
      <c r="B1098" s="120" t="s">
        <v>201</v>
      </c>
      <c r="C1098" s="120" t="s">
        <v>202</v>
      </c>
      <c r="D1098" s="120" t="s">
        <v>101</v>
      </c>
      <c r="E1098" s="120" t="s">
        <v>92</v>
      </c>
      <c r="F1098" s="121">
        <v>8021</v>
      </c>
      <c r="G1098" s="121">
        <v>901</v>
      </c>
      <c r="H1098" s="119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19">
        <v>1172</v>
      </c>
      <c r="B1099" s="120" t="s">
        <v>201</v>
      </c>
      <c r="C1099" s="120" t="s">
        <v>202</v>
      </c>
      <c r="D1099" s="120" t="s">
        <v>128</v>
      </c>
      <c r="E1099" s="120" t="s">
        <v>180</v>
      </c>
      <c r="F1099" s="121">
        <v>38063</v>
      </c>
      <c r="G1099" s="121">
        <v>4276</v>
      </c>
      <c r="H1099" s="119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19">
        <v>1173</v>
      </c>
      <c r="B1100" s="120" t="s">
        <v>201</v>
      </c>
      <c r="C1100" s="120" t="s">
        <v>202</v>
      </c>
      <c r="D1100" s="120" t="s">
        <v>116</v>
      </c>
      <c r="E1100" s="120" t="s">
        <v>170</v>
      </c>
      <c r="F1100" s="121">
        <v>50668</v>
      </c>
      <c r="G1100" s="121">
        <v>5692</v>
      </c>
      <c r="H1100" s="119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19">
        <v>1176</v>
      </c>
      <c r="B1101" s="120" t="s">
        <v>201</v>
      </c>
      <c r="C1101" s="120" t="s">
        <v>202</v>
      </c>
      <c r="D1101" s="120" t="s">
        <v>79</v>
      </c>
      <c r="E1101" s="120" t="s">
        <v>70</v>
      </c>
      <c r="F1101" s="121">
        <v>0</v>
      </c>
      <c r="G1101" s="121">
        <v>0</v>
      </c>
      <c r="H1101" s="119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19">
        <v>1176</v>
      </c>
      <c r="B1102" s="120" t="s">
        <v>201</v>
      </c>
      <c r="C1102" s="120" t="s">
        <v>202</v>
      </c>
      <c r="D1102" s="120" t="s">
        <v>79</v>
      </c>
      <c r="E1102" s="120" t="s">
        <v>38</v>
      </c>
      <c r="F1102" s="121">
        <v>0</v>
      </c>
      <c r="G1102" s="121">
        <v>0</v>
      </c>
      <c r="H1102" s="119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19">
        <v>1177</v>
      </c>
      <c r="B1103" s="120" t="s">
        <v>201</v>
      </c>
      <c r="C1103" s="120" t="s">
        <v>202</v>
      </c>
      <c r="D1103" s="120" t="s">
        <v>79</v>
      </c>
      <c r="E1103" s="120" t="s">
        <v>70</v>
      </c>
      <c r="F1103" s="121">
        <v>0</v>
      </c>
      <c r="G1103" s="121">
        <v>0</v>
      </c>
      <c r="H1103" s="119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19">
        <v>1180</v>
      </c>
      <c r="B1104" s="120" t="s">
        <v>201</v>
      </c>
      <c r="C1104" s="120" t="s">
        <v>202</v>
      </c>
      <c r="D1104" s="120" t="s">
        <v>79</v>
      </c>
      <c r="E1104" s="120" t="s">
        <v>70</v>
      </c>
      <c r="F1104" s="121">
        <v>11</v>
      </c>
      <c r="G1104" s="121">
        <v>1</v>
      </c>
      <c r="H1104" s="119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19">
        <v>1181</v>
      </c>
      <c r="B1105" s="120" t="s">
        <v>201</v>
      </c>
      <c r="C1105" s="120" t="s">
        <v>202</v>
      </c>
      <c r="D1105" s="120" t="s">
        <v>79</v>
      </c>
      <c r="E1105" s="120" t="s">
        <v>70</v>
      </c>
      <c r="F1105" s="121">
        <v>390</v>
      </c>
      <c r="G1105" s="121">
        <v>35</v>
      </c>
      <c r="H1105" s="119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19">
        <v>1184</v>
      </c>
      <c r="B1106" s="120" t="s">
        <v>201</v>
      </c>
      <c r="C1106" s="120" t="s">
        <v>202</v>
      </c>
      <c r="D1106" s="120" t="s">
        <v>79</v>
      </c>
      <c r="E1106" s="120" t="s">
        <v>70</v>
      </c>
      <c r="F1106" s="121">
        <v>456</v>
      </c>
      <c r="G1106" s="121">
        <v>39.815</v>
      </c>
      <c r="H1106" s="119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19">
        <v>1184</v>
      </c>
      <c r="B1107" s="120" t="s">
        <v>201</v>
      </c>
      <c r="C1107" s="120" t="s">
        <v>202</v>
      </c>
      <c r="D1107" s="120" t="s">
        <v>79</v>
      </c>
      <c r="E1107" s="120" t="s">
        <v>38</v>
      </c>
      <c r="F1107" s="121">
        <v>206</v>
      </c>
      <c r="G1107" s="121">
        <v>18.005</v>
      </c>
      <c r="H1107" s="119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19">
        <v>1186</v>
      </c>
      <c r="B1108" s="120" t="s">
        <v>201</v>
      </c>
      <c r="C1108" s="120" t="s">
        <v>202</v>
      </c>
      <c r="D1108" s="120" t="s">
        <v>73</v>
      </c>
      <c r="E1108" s="120" t="s">
        <v>86</v>
      </c>
      <c r="F1108" s="121">
        <v>6592</v>
      </c>
      <c r="G1108" s="121">
        <v>354</v>
      </c>
      <c r="H1108" s="119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19">
        <v>1187</v>
      </c>
      <c r="B1109" s="120" t="s">
        <v>201</v>
      </c>
      <c r="C1109" s="120" t="s">
        <v>202</v>
      </c>
      <c r="D1109" s="120" t="s">
        <v>79</v>
      </c>
      <c r="E1109" s="120" t="s">
        <v>70</v>
      </c>
      <c r="F1109" s="121">
        <v>1594</v>
      </c>
      <c r="G1109" s="121">
        <v>95.993</v>
      </c>
      <c r="H1109" s="119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19">
        <v>1187</v>
      </c>
      <c r="B1110" s="120" t="s">
        <v>201</v>
      </c>
      <c r="C1110" s="120" t="s">
        <v>202</v>
      </c>
      <c r="D1110" s="120" t="s">
        <v>79</v>
      </c>
      <c r="E1110" s="120" t="s">
        <v>38</v>
      </c>
      <c r="F1110" s="121">
        <v>348</v>
      </c>
      <c r="G1110" s="121">
        <v>21.007</v>
      </c>
      <c r="H1110" s="119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19">
        <v>1188</v>
      </c>
      <c r="B1111" s="120" t="s">
        <v>201</v>
      </c>
      <c r="C1111" s="120" t="s">
        <v>202</v>
      </c>
      <c r="D1111" s="120" t="s">
        <v>79</v>
      </c>
      <c r="E1111" s="120" t="s">
        <v>70</v>
      </c>
      <c r="F1111" s="121">
        <v>2469</v>
      </c>
      <c r="G1111" s="121">
        <v>227.968</v>
      </c>
      <c r="H1111" s="119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19">
        <v>1188</v>
      </c>
      <c r="B1112" s="120" t="s">
        <v>201</v>
      </c>
      <c r="C1112" s="120" t="s">
        <v>202</v>
      </c>
      <c r="D1112" s="120" t="s">
        <v>79</v>
      </c>
      <c r="E1112" s="120" t="s">
        <v>38</v>
      </c>
      <c r="F1112" s="121">
        <v>217</v>
      </c>
      <c r="G1112" s="121">
        <v>20.032</v>
      </c>
      <c r="H1112" s="119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19">
        <v>1190</v>
      </c>
      <c r="B1113" s="120" t="s">
        <v>201</v>
      </c>
      <c r="C1113" s="120" t="s">
        <v>202</v>
      </c>
      <c r="D1113" s="120" t="s">
        <v>79</v>
      </c>
      <c r="E1113" s="120" t="s">
        <v>70</v>
      </c>
      <c r="F1113" s="121">
        <v>36</v>
      </c>
      <c r="G1113" s="121">
        <v>2</v>
      </c>
      <c r="H1113" s="119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19">
        <v>1190</v>
      </c>
      <c r="B1114" s="120" t="s">
        <v>201</v>
      </c>
      <c r="C1114" s="120" t="s">
        <v>202</v>
      </c>
      <c r="D1114" s="120" t="s">
        <v>79</v>
      </c>
      <c r="E1114" s="120" t="s">
        <v>38</v>
      </c>
      <c r="F1114" s="121">
        <v>0</v>
      </c>
      <c r="G1114" s="121">
        <v>0</v>
      </c>
      <c r="H1114" s="119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19">
        <v>1191</v>
      </c>
      <c r="B1115" s="120" t="s">
        <v>201</v>
      </c>
      <c r="C1115" s="120" t="s">
        <v>202</v>
      </c>
      <c r="D1115" s="120" t="s">
        <v>79</v>
      </c>
      <c r="E1115" s="120" t="s">
        <v>70</v>
      </c>
      <c r="F1115" s="121">
        <v>1531</v>
      </c>
      <c r="G1115" s="121">
        <v>144</v>
      </c>
      <c r="H1115" s="119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19">
        <v>1191</v>
      </c>
      <c r="B1116" s="120" t="s">
        <v>201</v>
      </c>
      <c r="C1116" s="120" t="s">
        <v>202</v>
      </c>
      <c r="D1116" s="120" t="s">
        <v>79</v>
      </c>
      <c r="E1116" s="120" t="s">
        <v>38</v>
      </c>
      <c r="F1116" s="121">
        <v>0</v>
      </c>
      <c r="G1116" s="121">
        <v>0</v>
      </c>
      <c r="H1116" s="119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19">
        <v>1192</v>
      </c>
      <c r="B1117" s="120" t="s">
        <v>201</v>
      </c>
      <c r="C1117" s="120" t="s">
        <v>202</v>
      </c>
      <c r="D1117" s="120" t="s">
        <v>79</v>
      </c>
      <c r="E1117" s="120" t="s">
        <v>70</v>
      </c>
      <c r="F1117" s="121">
        <v>684</v>
      </c>
      <c r="G1117" s="121">
        <v>-4.605</v>
      </c>
      <c r="H1117" s="119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19">
        <v>1192</v>
      </c>
      <c r="B1118" s="120" t="s">
        <v>201</v>
      </c>
      <c r="C1118" s="120" t="s">
        <v>202</v>
      </c>
      <c r="D1118" s="120" t="s">
        <v>79</v>
      </c>
      <c r="E1118" s="120" t="s">
        <v>38</v>
      </c>
      <c r="F1118" s="121">
        <v>356</v>
      </c>
      <c r="G1118" s="121">
        <v>-2.395</v>
      </c>
      <c r="H1118" s="119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19">
        <v>1193</v>
      </c>
      <c r="B1119" s="120" t="s">
        <v>201</v>
      </c>
      <c r="C1119" s="120" t="s">
        <v>202</v>
      </c>
      <c r="D1119" s="120" t="s">
        <v>79</v>
      </c>
      <c r="E1119" s="120" t="s">
        <v>70</v>
      </c>
      <c r="F1119" s="121">
        <v>162</v>
      </c>
      <c r="G1119" s="121">
        <v>15</v>
      </c>
      <c r="H1119" s="119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19">
        <v>1193</v>
      </c>
      <c r="B1120" s="120" t="s">
        <v>201</v>
      </c>
      <c r="C1120" s="120" t="s">
        <v>202</v>
      </c>
      <c r="D1120" s="120" t="s">
        <v>79</v>
      </c>
      <c r="E1120" s="120" t="s">
        <v>38</v>
      </c>
      <c r="F1120" s="121">
        <v>0</v>
      </c>
      <c r="G1120" s="121">
        <v>0</v>
      </c>
      <c r="H1120" s="119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19">
        <v>1194</v>
      </c>
      <c r="B1121" s="120" t="s">
        <v>201</v>
      </c>
      <c r="C1121" s="120" t="s">
        <v>202</v>
      </c>
      <c r="D1121" s="120" t="s">
        <v>79</v>
      </c>
      <c r="E1121" s="120" t="s">
        <v>70</v>
      </c>
      <c r="F1121" s="121">
        <v>4173</v>
      </c>
      <c r="G1121" s="121">
        <v>-37.649</v>
      </c>
      <c r="H1121" s="119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19">
        <v>1194</v>
      </c>
      <c r="B1122" s="120" t="s">
        <v>201</v>
      </c>
      <c r="C1122" s="120" t="s">
        <v>202</v>
      </c>
      <c r="D1122" s="120" t="s">
        <v>79</v>
      </c>
      <c r="E1122" s="120" t="s">
        <v>38</v>
      </c>
      <c r="F1122" s="121">
        <v>5581</v>
      </c>
      <c r="G1122" s="121">
        <v>-50.351</v>
      </c>
      <c r="H1122" s="119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19">
        <v>1198</v>
      </c>
      <c r="B1123" s="120" t="s">
        <v>201</v>
      </c>
      <c r="C1123" s="120" t="s">
        <v>202</v>
      </c>
      <c r="D1123" s="120" t="s">
        <v>73</v>
      </c>
      <c r="E1123" s="120" t="s">
        <v>70</v>
      </c>
      <c r="F1123" s="121">
        <v>8936</v>
      </c>
      <c r="G1123" s="121">
        <v>657</v>
      </c>
      <c r="H1123" s="119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19">
        <v>1199</v>
      </c>
      <c r="B1124" s="120" t="s">
        <v>201</v>
      </c>
      <c r="C1124" s="120" t="s">
        <v>202</v>
      </c>
      <c r="D1124" s="120" t="s">
        <v>79</v>
      </c>
      <c r="E1124" s="120" t="s">
        <v>70</v>
      </c>
      <c r="F1124" s="121">
        <v>1716</v>
      </c>
      <c r="G1124" s="121">
        <v>108</v>
      </c>
      <c r="H1124" s="119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19">
        <v>1199</v>
      </c>
      <c r="B1125" s="120" t="s">
        <v>201</v>
      </c>
      <c r="C1125" s="120" t="s">
        <v>202</v>
      </c>
      <c r="D1125" s="120" t="s">
        <v>79</v>
      </c>
      <c r="E1125" s="120" t="s">
        <v>38</v>
      </c>
      <c r="F1125" s="121">
        <v>0</v>
      </c>
      <c r="G1125" s="121">
        <v>0</v>
      </c>
      <c r="H1125" s="119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19">
        <v>1200</v>
      </c>
      <c r="B1126" s="120" t="s">
        <v>201</v>
      </c>
      <c r="C1126" s="120" t="s">
        <v>202</v>
      </c>
      <c r="D1126" s="120" t="s">
        <v>73</v>
      </c>
      <c r="E1126" s="120" t="s">
        <v>70</v>
      </c>
      <c r="F1126" s="121">
        <v>191</v>
      </c>
      <c r="G1126" s="121">
        <v>14</v>
      </c>
      <c r="H1126" s="119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19">
        <v>1200</v>
      </c>
      <c r="B1127" s="120" t="s">
        <v>201</v>
      </c>
      <c r="C1127" s="120" t="s">
        <v>202</v>
      </c>
      <c r="D1127" s="120" t="s">
        <v>79</v>
      </c>
      <c r="E1127" s="120" t="s">
        <v>70</v>
      </c>
      <c r="F1127" s="121">
        <v>75</v>
      </c>
      <c r="G1127" s="121">
        <v>6</v>
      </c>
      <c r="H1127" s="119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19">
        <v>1200</v>
      </c>
      <c r="B1128" s="120" t="s">
        <v>201</v>
      </c>
      <c r="C1128" s="120" t="s">
        <v>202</v>
      </c>
      <c r="D1128" s="120" t="s">
        <v>79</v>
      </c>
      <c r="E1128" s="120" t="s">
        <v>38</v>
      </c>
      <c r="F1128" s="121">
        <v>0</v>
      </c>
      <c r="G1128" s="121">
        <v>0</v>
      </c>
      <c r="H1128" s="119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19">
        <v>1201</v>
      </c>
      <c r="B1129" s="120" t="s">
        <v>201</v>
      </c>
      <c r="C1129" s="120" t="s">
        <v>202</v>
      </c>
      <c r="D1129" s="120" t="s">
        <v>79</v>
      </c>
      <c r="E1129" s="120" t="s">
        <v>70</v>
      </c>
      <c r="F1129" s="121">
        <v>0</v>
      </c>
      <c r="G1129" s="121">
        <v>0</v>
      </c>
      <c r="H1129" s="119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19">
        <v>1201</v>
      </c>
      <c r="B1130" s="120" t="s">
        <v>201</v>
      </c>
      <c r="C1130" s="120" t="s">
        <v>202</v>
      </c>
      <c r="D1130" s="120" t="s">
        <v>79</v>
      </c>
      <c r="E1130" s="120" t="s">
        <v>38</v>
      </c>
      <c r="F1130" s="121">
        <v>0</v>
      </c>
      <c r="G1130" s="121">
        <v>0</v>
      </c>
      <c r="H1130" s="119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19">
        <v>1202</v>
      </c>
      <c r="B1131" s="120" t="s">
        <v>201</v>
      </c>
      <c r="C1131" s="120" t="s">
        <v>202</v>
      </c>
      <c r="D1131" s="120" t="s">
        <v>79</v>
      </c>
      <c r="E1131" s="120" t="s">
        <v>70</v>
      </c>
      <c r="F1131" s="121">
        <v>112</v>
      </c>
      <c r="G1131" s="121">
        <v>11.76</v>
      </c>
      <c r="H1131" s="119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19">
        <v>1203</v>
      </c>
      <c r="B1132" s="120" t="s">
        <v>201</v>
      </c>
      <c r="C1132" s="120" t="s">
        <v>202</v>
      </c>
      <c r="D1132" s="120" t="s">
        <v>79</v>
      </c>
      <c r="E1132" s="120" t="s">
        <v>70</v>
      </c>
      <c r="F1132" s="121">
        <v>139</v>
      </c>
      <c r="G1132" s="121">
        <v>0.908</v>
      </c>
      <c r="H1132" s="119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19">
        <v>1203</v>
      </c>
      <c r="B1133" s="120" t="s">
        <v>201</v>
      </c>
      <c r="C1133" s="120" t="s">
        <v>202</v>
      </c>
      <c r="D1133" s="120" t="s">
        <v>79</v>
      </c>
      <c r="E1133" s="120" t="s">
        <v>38</v>
      </c>
      <c r="F1133" s="121">
        <v>174</v>
      </c>
      <c r="G1133" s="121">
        <v>1.092</v>
      </c>
      <c r="H1133" s="119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19">
        <v>1206</v>
      </c>
      <c r="B1134" s="120" t="s">
        <v>201</v>
      </c>
      <c r="C1134" s="120" t="s">
        <v>202</v>
      </c>
      <c r="D1134" s="120" t="s">
        <v>39</v>
      </c>
      <c r="E1134" s="120" t="s">
        <v>70</v>
      </c>
      <c r="F1134" s="121">
        <v>0</v>
      </c>
      <c r="G1134" s="121">
        <v>0.357</v>
      </c>
      <c r="H1134" s="119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19">
        <v>1206</v>
      </c>
      <c r="B1135" s="120" t="s">
        <v>201</v>
      </c>
      <c r="C1135" s="120" t="s">
        <v>202</v>
      </c>
      <c r="D1135" s="120" t="s">
        <v>39</v>
      </c>
      <c r="E1135" s="120" t="s">
        <v>38</v>
      </c>
      <c r="F1135" s="121">
        <v>0</v>
      </c>
      <c r="G1135" s="121">
        <v>943.643</v>
      </c>
      <c r="H1135" s="119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19">
        <v>1206</v>
      </c>
      <c r="B1136" s="120" t="s">
        <v>201</v>
      </c>
      <c r="C1136" s="120" t="s">
        <v>202</v>
      </c>
      <c r="D1136" s="120" t="s">
        <v>61</v>
      </c>
      <c r="E1136" s="120" t="s">
        <v>70</v>
      </c>
      <c r="F1136" s="121">
        <v>2163</v>
      </c>
      <c r="G1136" s="121">
        <v>66.486</v>
      </c>
      <c r="H1136" s="119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19">
        <v>1206</v>
      </c>
      <c r="B1137" s="120" t="s">
        <v>201</v>
      </c>
      <c r="C1137" s="120" t="s">
        <v>202</v>
      </c>
      <c r="D1137" s="120" t="s">
        <v>61</v>
      </c>
      <c r="E1137" s="120" t="s">
        <v>38</v>
      </c>
      <c r="F1137" s="121">
        <v>99714</v>
      </c>
      <c r="G1137" s="121">
        <v>5742.514</v>
      </c>
      <c r="H1137" s="119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19">
        <v>1217</v>
      </c>
      <c r="B1138" s="120" t="s">
        <v>201</v>
      </c>
      <c r="C1138" s="120" t="s">
        <v>202</v>
      </c>
      <c r="D1138" s="120" t="s">
        <v>73</v>
      </c>
      <c r="E1138" s="120" t="s">
        <v>54</v>
      </c>
      <c r="F1138" s="121">
        <v>0</v>
      </c>
      <c r="G1138" s="121">
        <v>0</v>
      </c>
      <c r="H1138" s="119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19">
        <v>1217</v>
      </c>
      <c r="B1139" s="120" t="s">
        <v>201</v>
      </c>
      <c r="C1139" s="120" t="s">
        <v>202</v>
      </c>
      <c r="D1139" s="120" t="s">
        <v>73</v>
      </c>
      <c r="E1139" s="120" t="s">
        <v>70</v>
      </c>
      <c r="F1139" s="121">
        <v>3247</v>
      </c>
      <c r="G1139" s="121">
        <v>242.378</v>
      </c>
      <c r="H1139" s="119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19">
        <v>1217</v>
      </c>
      <c r="B1140" s="120" t="s">
        <v>201</v>
      </c>
      <c r="C1140" s="120" t="s">
        <v>202</v>
      </c>
      <c r="D1140" s="120" t="s">
        <v>73</v>
      </c>
      <c r="E1140" s="120" t="s">
        <v>38</v>
      </c>
      <c r="F1140" s="121">
        <v>223265</v>
      </c>
      <c r="G1140" s="121">
        <v>16657.622</v>
      </c>
      <c r="H1140" s="119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19">
        <v>1217</v>
      </c>
      <c r="B1141" s="120" t="s">
        <v>201</v>
      </c>
      <c r="C1141" s="120" t="s">
        <v>202</v>
      </c>
      <c r="D1141" s="120" t="s">
        <v>73</v>
      </c>
      <c r="E1141" s="120" t="s">
        <v>162</v>
      </c>
      <c r="F1141" s="121">
        <v>0</v>
      </c>
      <c r="G1141" s="121">
        <v>0</v>
      </c>
      <c r="H1141" s="119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19">
        <v>1217</v>
      </c>
      <c r="B1142" s="120" t="s">
        <v>201</v>
      </c>
      <c r="C1142" s="120" t="s">
        <v>202</v>
      </c>
      <c r="D1142" s="120" t="s">
        <v>68</v>
      </c>
      <c r="E1142" s="120" t="s">
        <v>70</v>
      </c>
      <c r="F1142" s="121">
        <v>0</v>
      </c>
      <c r="G1142" s="121">
        <v>-0.158</v>
      </c>
      <c r="H1142" s="119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19">
        <v>1217</v>
      </c>
      <c r="B1143" s="120" t="s">
        <v>201</v>
      </c>
      <c r="C1143" s="120" t="s">
        <v>202</v>
      </c>
      <c r="D1143" s="120" t="s">
        <v>68</v>
      </c>
      <c r="E1143" s="120" t="s">
        <v>38</v>
      </c>
      <c r="F1143" s="121">
        <v>80236</v>
      </c>
      <c r="G1143" s="121">
        <v>3623.158</v>
      </c>
      <c r="H1143" s="119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19">
        <v>1224</v>
      </c>
      <c r="B1144" s="120" t="s">
        <v>201</v>
      </c>
      <c r="C1144" s="120" t="s">
        <v>202</v>
      </c>
      <c r="D1144" s="120" t="s">
        <v>79</v>
      </c>
      <c r="E1144" s="120" t="s">
        <v>70</v>
      </c>
      <c r="F1144" s="121">
        <v>174</v>
      </c>
      <c r="G1144" s="121">
        <v>0</v>
      </c>
      <c r="H1144" s="119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19">
        <v>1225</v>
      </c>
      <c r="B1145" s="120" t="s">
        <v>201</v>
      </c>
      <c r="C1145" s="120" t="s">
        <v>202</v>
      </c>
      <c r="D1145" s="120" t="s">
        <v>73</v>
      </c>
      <c r="E1145" s="120" t="s">
        <v>70</v>
      </c>
      <c r="F1145" s="121">
        <v>0</v>
      </c>
      <c r="G1145" s="121">
        <v>0</v>
      </c>
      <c r="H1145" s="119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19">
        <v>1225</v>
      </c>
      <c r="B1146" s="120" t="s">
        <v>201</v>
      </c>
      <c r="C1146" s="120" t="s">
        <v>202</v>
      </c>
      <c r="D1146" s="120" t="s">
        <v>73</v>
      </c>
      <c r="E1146" s="120" t="s">
        <v>38</v>
      </c>
      <c r="F1146" s="121">
        <v>2453</v>
      </c>
      <c r="G1146" s="121">
        <v>79</v>
      </c>
      <c r="H1146" s="119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19">
        <v>1230</v>
      </c>
      <c r="B1147" s="120" t="s">
        <v>201</v>
      </c>
      <c r="C1147" s="120" t="s">
        <v>202</v>
      </c>
      <c r="D1147" s="120" t="s">
        <v>73</v>
      </c>
      <c r="E1147" s="120" t="s">
        <v>38</v>
      </c>
      <c r="F1147" s="121">
        <v>0</v>
      </c>
      <c r="G1147" s="121">
        <v>0</v>
      </c>
      <c r="H1147" s="119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19">
        <v>1230</v>
      </c>
      <c r="B1148" s="120" t="s">
        <v>201</v>
      </c>
      <c r="C1148" s="120" t="s">
        <v>202</v>
      </c>
      <c r="D1148" s="120" t="s">
        <v>68</v>
      </c>
      <c r="E1148" s="120" t="s">
        <v>38</v>
      </c>
      <c r="F1148" s="121">
        <v>10467</v>
      </c>
      <c r="G1148" s="121">
        <v>703</v>
      </c>
      <c r="H1148" s="119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19">
        <v>1233</v>
      </c>
      <c r="B1149" s="120" t="s">
        <v>201</v>
      </c>
      <c r="C1149" s="120" t="s">
        <v>202</v>
      </c>
      <c r="D1149" s="120" t="s">
        <v>68</v>
      </c>
      <c r="E1149" s="120" t="s">
        <v>38</v>
      </c>
      <c r="F1149" s="121">
        <v>71124</v>
      </c>
      <c r="G1149" s="121">
        <v>3171</v>
      </c>
      <c r="H1149" s="119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19">
        <v>1233</v>
      </c>
      <c r="B1150" s="120" t="s">
        <v>201</v>
      </c>
      <c r="C1150" s="120" t="s">
        <v>202</v>
      </c>
      <c r="D1150" s="120" t="s">
        <v>68</v>
      </c>
      <c r="E1150" s="120" t="s">
        <v>152</v>
      </c>
      <c r="F1150" s="121">
        <v>0</v>
      </c>
      <c r="G1150" s="121">
        <v>0</v>
      </c>
      <c r="H1150" s="119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19">
        <v>1235</v>
      </c>
      <c r="B1151" s="120" t="s">
        <v>201</v>
      </c>
      <c r="C1151" s="120" t="s">
        <v>202</v>
      </c>
      <c r="D1151" s="120" t="s">
        <v>68</v>
      </c>
      <c r="E1151" s="120" t="s">
        <v>38</v>
      </c>
      <c r="F1151" s="121">
        <v>26907</v>
      </c>
      <c r="G1151" s="121">
        <v>324</v>
      </c>
      <c r="H1151" s="119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19">
        <v>1235</v>
      </c>
      <c r="B1152" s="120" t="s">
        <v>201</v>
      </c>
      <c r="C1152" s="120" t="s">
        <v>202</v>
      </c>
      <c r="D1152" s="120" t="s">
        <v>68</v>
      </c>
      <c r="E1152" s="120" t="s">
        <v>152</v>
      </c>
      <c r="F1152" s="121">
        <v>0</v>
      </c>
      <c r="G1152" s="121">
        <v>0</v>
      </c>
      <c r="H1152" s="119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19">
        <v>1239</v>
      </c>
      <c r="B1153" s="120" t="s">
        <v>201</v>
      </c>
      <c r="C1153" s="120" t="s">
        <v>202</v>
      </c>
      <c r="D1153" s="120" t="s">
        <v>39</v>
      </c>
      <c r="E1153" s="120" t="s">
        <v>38</v>
      </c>
      <c r="F1153" s="121">
        <v>0</v>
      </c>
      <c r="G1153" s="121">
        <v>390650</v>
      </c>
      <c r="H1153" s="119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19">
        <v>1239</v>
      </c>
      <c r="B1154" s="120" t="s">
        <v>201</v>
      </c>
      <c r="C1154" s="120" t="s">
        <v>202</v>
      </c>
      <c r="D1154" s="120" t="s">
        <v>61</v>
      </c>
      <c r="E1154" s="120" t="s">
        <v>38</v>
      </c>
      <c r="F1154" s="121">
        <v>8623195</v>
      </c>
      <c r="G1154" s="121">
        <v>781250</v>
      </c>
      <c r="H1154" s="119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19">
        <v>1239</v>
      </c>
      <c r="B1155" s="120" t="s">
        <v>201</v>
      </c>
      <c r="C1155" s="120" t="s">
        <v>202</v>
      </c>
      <c r="D1155" s="120" t="s">
        <v>73</v>
      </c>
      <c r="E1155" s="120" t="s">
        <v>70</v>
      </c>
      <c r="F1155" s="121">
        <v>0</v>
      </c>
      <c r="G1155" s="121">
        <v>0</v>
      </c>
      <c r="H1155" s="119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19">
        <v>1239</v>
      </c>
      <c r="B1156" s="120" t="s">
        <v>201</v>
      </c>
      <c r="C1156" s="120" t="s">
        <v>202</v>
      </c>
      <c r="D1156" s="120" t="s">
        <v>73</v>
      </c>
      <c r="E1156" s="120" t="s">
        <v>38</v>
      </c>
      <c r="F1156" s="121">
        <v>32244</v>
      </c>
      <c r="G1156" s="121">
        <v>1729</v>
      </c>
      <c r="H1156" s="119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19">
        <v>1240</v>
      </c>
      <c r="B1157" s="120" t="s">
        <v>201</v>
      </c>
      <c r="C1157" s="120" t="s">
        <v>202</v>
      </c>
      <c r="D1157" s="120" t="s">
        <v>73</v>
      </c>
      <c r="E1157" s="120" t="s">
        <v>70</v>
      </c>
      <c r="F1157" s="121">
        <v>2550</v>
      </c>
      <c r="G1157" s="121">
        <v>236.182</v>
      </c>
      <c r="H1157" s="119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19">
        <v>1240</v>
      </c>
      <c r="B1158" s="120" t="s">
        <v>201</v>
      </c>
      <c r="C1158" s="120" t="s">
        <v>202</v>
      </c>
      <c r="D1158" s="120" t="s">
        <v>73</v>
      </c>
      <c r="E1158" s="120" t="s">
        <v>38</v>
      </c>
      <c r="F1158" s="121">
        <v>3296408</v>
      </c>
      <c r="G1158" s="121">
        <v>303077.82</v>
      </c>
      <c r="H1158" s="119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19">
        <v>1240</v>
      </c>
      <c r="B1159" s="120" t="s">
        <v>201</v>
      </c>
      <c r="C1159" s="120" t="s">
        <v>202</v>
      </c>
      <c r="D1159" s="120" t="s">
        <v>79</v>
      </c>
      <c r="E1159" s="120" t="s">
        <v>70</v>
      </c>
      <c r="F1159" s="121">
        <v>300</v>
      </c>
      <c r="G1159" s="121">
        <v>26</v>
      </c>
      <c r="H1159" s="119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19">
        <v>1241</v>
      </c>
      <c r="B1160" s="120" t="s">
        <v>201</v>
      </c>
      <c r="C1160" s="120" t="s">
        <v>202</v>
      </c>
      <c r="D1160" s="120" t="s">
        <v>68</v>
      </c>
      <c r="E1160" s="120" t="s">
        <v>54</v>
      </c>
      <c r="F1160" s="121">
        <v>2707038</v>
      </c>
      <c r="G1160" s="121">
        <v>253794.2</v>
      </c>
      <c r="H1160" s="119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19">
        <v>1241</v>
      </c>
      <c r="B1161" s="120" t="s">
        <v>201</v>
      </c>
      <c r="C1161" s="120" t="s">
        <v>202</v>
      </c>
      <c r="D1161" s="120" t="s">
        <v>68</v>
      </c>
      <c r="E1161" s="120" t="s">
        <v>70</v>
      </c>
      <c r="F1161" s="121">
        <v>296499</v>
      </c>
      <c r="G1161" s="121">
        <v>27459.108</v>
      </c>
      <c r="H1161" s="119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19">
        <v>1241</v>
      </c>
      <c r="B1162" s="120" t="s">
        <v>201</v>
      </c>
      <c r="C1162" s="120" t="s">
        <v>202</v>
      </c>
      <c r="D1162" s="120" t="s">
        <v>68</v>
      </c>
      <c r="E1162" s="120" t="s">
        <v>162</v>
      </c>
      <c r="F1162" s="121">
        <v>59135595</v>
      </c>
      <c r="G1162" s="121">
        <v>5516755.7</v>
      </c>
      <c r="H1162" s="119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19">
        <v>1248</v>
      </c>
      <c r="B1163" s="120" t="s">
        <v>201</v>
      </c>
      <c r="C1163" s="120" t="s">
        <v>202</v>
      </c>
      <c r="D1163" s="120" t="s">
        <v>73</v>
      </c>
      <c r="E1163" s="120" t="s">
        <v>70</v>
      </c>
      <c r="F1163" s="121">
        <v>5592</v>
      </c>
      <c r="G1163" s="121">
        <v>284.29</v>
      </c>
      <c r="H1163" s="119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19">
        <v>1248</v>
      </c>
      <c r="B1164" s="120" t="s">
        <v>201</v>
      </c>
      <c r="C1164" s="120" t="s">
        <v>202</v>
      </c>
      <c r="D1164" s="120" t="s">
        <v>73</v>
      </c>
      <c r="E1164" s="120" t="s">
        <v>38</v>
      </c>
      <c r="F1164" s="121">
        <v>144510</v>
      </c>
      <c r="G1164" s="121">
        <v>7346.71</v>
      </c>
      <c r="H1164" s="119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19">
        <v>1248</v>
      </c>
      <c r="B1165" s="120" t="s">
        <v>201</v>
      </c>
      <c r="C1165" s="120" t="s">
        <v>202</v>
      </c>
      <c r="D1165" s="120" t="s">
        <v>79</v>
      </c>
      <c r="E1165" s="120" t="s">
        <v>70</v>
      </c>
      <c r="F1165" s="121">
        <v>282</v>
      </c>
      <c r="G1165" s="121">
        <v>22</v>
      </c>
      <c r="H1165" s="119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19">
        <v>1250</v>
      </c>
      <c r="B1166" s="120" t="s">
        <v>201</v>
      </c>
      <c r="C1166" s="120" t="s">
        <v>202</v>
      </c>
      <c r="D1166" s="120" t="s">
        <v>68</v>
      </c>
      <c r="E1166" s="120" t="s">
        <v>38</v>
      </c>
      <c r="F1166" s="121">
        <v>418714</v>
      </c>
      <c r="G1166" s="121">
        <v>36439.923</v>
      </c>
      <c r="H1166" s="119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19">
        <v>1250</v>
      </c>
      <c r="B1167" s="120" t="s">
        <v>201</v>
      </c>
      <c r="C1167" s="120" t="s">
        <v>202</v>
      </c>
      <c r="D1167" s="120" t="s">
        <v>68</v>
      </c>
      <c r="E1167" s="120" t="s">
        <v>162</v>
      </c>
      <c r="F1167" s="121">
        <v>27499907</v>
      </c>
      <c r="G1167" s="121">
        <v>2385153.1</v>
      </c>
      <c r="H1167" s="119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19">
        <v>1258</v>
      </c>
      <c r="B1168" s="120" t="s">
        <v>201</v>
      </c>
      <c r="C1168" s="120" t="s">
        <v>202</v>
      </c>
      <c r="D1168" s="120" t="s">
        <v>79</v>
      </c>
      <c r="E1168" s="120" t="s">
        <v>70</v>
      </c>
      <c r="F1168" s="121">
        <v>96</v>
      </c>
      <c r="G1168" s="121">
        <v>2.976</v>
      </c>
      <c r="H1168" s="119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19">
        <v>1258</v>
      </c>
      <c r="B1169" s="120" t="s">
        <v>201</v>
      </c>
      <c r="C1169" s="120" t="s">
        <v>202</v>
      </c>
      <c r="D1169" s="120" t="s">
        <v>79</v>
      </c>
      <c r="E1169" s="120" t="s">
        <v>38</v>
      </c>
      <c r="F1169" s="121">
        <v>1459</v>
      </c>
      <c r="G1169" s="121">
        <v>46.024</v>
      </c>
      <c r="H1169" s="119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19">
        <v>1259</v>
      </c>
      <c r="B1170" s="120" t="s">
        <v>201</v>
      </c>
      <c r="C1170" s="120" t="s">
        <v>202</v>
      </c>
      <c r="D1170" s="120" t="s">
        <v>79</v>
      </c>
      <c r="E1170" s="120" t="s">
        <v>70</v>
      </c>
      <c r="F1170" s="121">
        <v>434</v>
      </c>
      <c r="G1170" s="121">
        <v>54</v>
      </c>
      <c r="H1170" s="119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19">
        <v>1259</v>
      </c>
      <c r="B1171" s="120" t="s">
        <v>201</v>
      </c>
      <c r="C1171" s="120" t="s">
        <v>202</v>
      </c>
      <c r="D1171" s="120" t="s">
        <v>79</v>
      </c>
      <c r="E1171" s="120" t="s">
        <v>38</v>
      </c>
      <c r="F1171" s="121">
        <v>0</v>
      </c>
      <c r="G1171" s="121">
        <v>0</v>
      </c>
      <c r="H1171" s="119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19">
        <v>1261</v>
      </c>
      <c r="B1172" s="120" t="s">
        <v>201</v>
      </c>
      <c r="C1172" s="120" t="s">
        <v>202</v>
      </c>
      <c r="D1172" s="120" t="s">
        <v>79</v>
      </c>
      <c r="E1172" s="120" t="s">
        <v>70</v>
      </c>
      <c r="F1172" s="121">
        <v>96</v>
      </c>
      <c r="G1172" s="121">
        <v>-147</v>
      </c>
      <c r="H1172" s="119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19">
        <v>1261</v>
      </c>
      <c r="B1173" s="120" t="s">
        <v>201</v>
      </c>
      <c r="C1173" s="120" t="s">
        <v>202</v>
      </c>
      <c r="D1173" s="120" t="s">
        <v>79</v>
      </c>
      <c r="E1173" s="120" t="s">
        <v>38</v>
      </c>
      <c r="F1173" s="121">
        <v>0</v>
      </c>
      <c r="G1173" s="121">
        <v>0</v>
      </c>
      <c r="H1173" s="119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19">
        <v>1262</v>
      </c>
      <c r="B1174" s="120" t="s">
        <v>201</v>
      </c>
      <c r="C1174" s="120" t="s">
        <v>202</v>
      </c>
      <c r="D1174" s="120" t="s">
        <v>79</v>
      </c>
      <c r="E1174" s="120" t="s">
        <v>70</v>
      </c>
      <c r="F1174" s="121">
        <v>330</v>
      </c>
      <c r="G1174" s="121">
        <v>31</v>
      </c>
      <c r="H1174" s="119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19">
        <v>1262</v>
      </c>
      <c r="B1175" s="120" t="s">
        <v>201</v>
      </c>
      <c r="C1175" s="120" t="s">
        <v>202</v>
      </c>
      <c r="D1175" s="120" t="s">
        <v>79</v>
      </c>
      <c r="E1175" s="120" t="s">
        <v>38</v>
      </c>
      <c r="F1175" s="121">
        <v>0</v>
      </c>
      <c r="G1175" s="121">
        <v>0</v>
      </c>
      <c r="H1175" s="119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19">
        <v>1263</v>
      </c>
      <c r="B1176" s="120" t="s">
        <v>201</v>
      </c>
      <c r="C1176" s="120" t="s">
        <v>202</v>
      </c>
      <c r="D1176" s="120" t="s">
        <v>79</v>
      </c>
      <c r="E1176" s="120" t="s">
        <v>70</v>
      </c>
      <c r="F1176" s="121">
        <v>704</v>
      </c>
      <c r="G1176" s="121">
        <v>-94.203</v>
      </c>
      <c r="H1176" s="119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19">
        <v>1263</v>
      </c>
      <c r="B1177" s="120" t="s">
        <v>201</v>
      </c>
      <c r="C1177" s="120" t="s">
        <v>202</v>
      </c>
      <c r="D1177" s="120" t="s">
        <v>79</v>
      </c>
      <c r="E1177" s="120" t="s">
        <v>38</v>
      </c>
      <c r="F1177" s="121">
        <v>1202</v>
      </c>
      <c r="G1177" s="121">
        <v>-160.797</v>
      </c>
      <c r="H1177" s="119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19">
        <v>1264</v>
      </c>
      <c r="B1178" s="120" t="s">
        <v>201</v>
      </c>
      <c r="C1178" s="120" t="s">
        <v>202</v>
      </c>
      <c r="D1178" s="120" t="s">
        <v>79</v>
      </c>
      <c r="E1178" s="120" t="s">
        <v>70</v>
      </c>
      <c r="F1178" s="121">
        <v>212</v>
      </c>
      <c r="G1178" s="121">
        <v>19.138</v>
      </c>
      <c r="H1178" s="119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19">
        <v>1264</v>
      </c>
      <c r="B1179" s="120" t="s">
        <v>201</v>
      </c>
      <c r="C1179" s="120" t="s">
        <v>202</v>
      </c>
      <c r="D1179" s="120" t="s">
        <v>79</v>
      </c>
      <c r="E1179" s="120" t="s">
        <v>38</v>
      </c>
      <c r="F1179" s="121">
        <v>1114</v>
      </c>
      <c r="G1179" s="121">
        <v>101.862</v>
      </c>
      <c r="H1179" s="119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19">
        <v>1265</v>
      </c>
      <c r="B1180" s="120" t="s">
        <v>201</v>
      </c>
      <c r="C1180" s="120" t="s">
        <v>202</v>
      </c>
      <c r="D1180" s="120" t="s">
        <v>79</v>
      </c>
      <c r="E1180" s="120" t="s">
        <v>70</v>
      </c>
      <c r="F1180" s="121">
        <v>6</v>
      </c>
      <c r="G1180" s="121">
        <v>0.475</v>
      </c>
      <c r="H1180" s="119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19">
        <v>1265</v>
      </c>
      <c r="B1181" s="120" t="s">
        <v>201</v>
      </c>
      <c r="C1181" s="120" t="s">
        <v>202</v>
      </c>
      <c r="D1181" s="120" t="s">
        <v>79</v>
      </c>
      <c r="E1181" s="120" t="s">
        <v>38</v>
      </c>
      <c r="F1181" s="121">
        <v>55</v>
      </c>
      <c r="G1181" s="121">
        <v>4.525</v>
      </c>
      <c r="H1181" s="119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19">
        <v>1266</v>
      </c>
      <c r="B1182" s="120" t="s">
        <v>201</v>
      </c>
      <c r="C1182" s="120" t="s">
        <v>202</v>
      </c>
      <c r="D1182" s="120" t="s">
        <v>79</v>
      </c>
      <c r="E1182" s="120" t="s">
        <v>70</v>
      </c>
      <c r="F1182" s="121">
        <v>1142</v>
      </c>
      <c r="G1182" s="121">
        <v>99.422</v>
      </c>
      <c r="H1182" s="119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19">
        <v>1266</v>
      </c>
      <c r="B1183" s="120" t="s">
        <v>201</v>
      </c>
      <c r="C1183" s="120" t="s">
        <v>202</v>
      </c>
      <c r="D1183" s="120" t="s">
        <v>79</v>
      </c>
      <c r="E1183" s="120" t="s">
        <v>38</v>
      </c>
      <c r="F1183" s="121">
        <v>26</v>
      </c>
      <c r="G1183" s="121">
        <v>2.498</v>
      </c>
      <c r="H1183" s="119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19">
        <v>1268</v>
      </c>
      <c r="B1184" s="120" t="s">
        <v>201</v>
      </c>
      <c r="C1184" s="120" t="s">
        <v>202</v>
      </c>
      <c r="D1184" s="120" t="s">
        <v>73</v>
      </c>
      <c r="E1184" s="120" t="s">
        <v>38</v>
      </c>
      <c r="F1184" s="121">
        <v>2128356</v>
      </c>
      <c r="G1184" s="121">
        <v>174782</v>
      </c>
      <c r="H1184" s="119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19">
        <v>1268</v>
      </c>
      <c r="B1185" s="120" t="s">
        <v>201</v>
      </c>
      <c r="C1185" s="120" t="s">
        <v>202</v>
      </c>
      <c r="D1185" s="120" t="s">
        <v>79</v>
      </c>
      <c r="E1185" s="120" t="s">
        <v>70</v>
      </c>
      <c r="F1185" s="121">
        <v>36</v>
      </c>
      <c r="G1185" s="121">
        <v>3.263</v>
      </c>
      <c r="H1185" s="119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19">
        <v>1268</v>
      </c>
      <c r="B1186" s="120" t="s">
        <v>201</v>
      </c>
      <c r="C1186" s="120" t="s">
        <v>202</v>
      </c>
      <c r="D1186" s="120" t="s">
        <v>79</v>
      </c>
      <c r="E1186" s="120" t="s">
        <v>38</v>
      </c>
      <c r="F1186" s="121">
        <v>168</v>
      </c>
      <c r="G1186" s="121">
        <v>14.737</v>
      </c>
      <c r="H1186" s="119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19">
        <v>1270</v>
      </c>
      <c r="B1187" s="120" t="s">
        <v>201</v>
      </c>
      <c r="C1187" s="120" t="s">
        <v>202</v>
      </c>
      <c r="D1187" s="120" t="s">
        <v>79</v>
      </c>
      <c r="E1187" s="120" t="s">
        <v>70</v>
      </c>
      <c r="F1187" s="121">
        <v>4290</v>
      </c>
      <c r="G1187" s="121">
        <v>-101.468</v>
      </c>
      <c r="H1187" s="119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19">
        <v>1270</v>
      </c>
      <c r="B1188" s="120" t="s">
        <v>201</v>
      </c>
      <c r="C1188" s="120" t="s">
        <v>202</v>
      </c>
      <c r="D1188" s="120" t="s">
        <v>79</v>
      </c>
      <c r="E1188" s="120" t="s">
        <v>38</v>
      </c>
      <c r="F1188" s="121">
        <v>6830</v>
      </c>
      <c r="G1188" s="121">
        <v>-161.532</v>
      </c>
      <c r="H1188" s="119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19">
        <v>1270</v>
      </c>
      <c r="B1189" s="120" t="s">
        <v>201</v>
      </c>
      <c r="C1189" s="120" t="s">
        <v>202</v>
      </c>
      <c r="D1189" s="120" t="s">
        <v>68</v>
      </c>
      <c r="E1189" s="120" t="s">
        <v>70</v>
      </c>
      <c r="F1189" s="121">
        <v>0</v>
      </c>
      <c r="G1189" s="121">
        <v>0</v>
      </c>
      <c r="H1189" s="119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19">
        <v>1270</v>
      </c>
      <c r="B1190" s="120" t="s">
        <v>201</v>
      </c>
      <c r="C1190" s="120" t="s">
        <v>202</v>
      </c>
      <c r="D1190" s="120" t="s">
        <v>68</v>
      </c>
      <c r="E1190" s="120" t="s">
        <v>38</v>
      </c>
      <c r="F1190" s="121">
        <v>0</v>
      </c>
      <c r="G1190" s="121">
        <v>0</v>
      </c>
      <c r="H1190" s="119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19">
        <v>1271</v>
      </c>
      <c r="B1191" s="120" t="s">
        <v>201</v>
      </c>
      <c r="C1191" s="120" t="s">
        <v>202</v>
      </c>
      <c r="D1191" s="120" t="s">
        <v>79</v>
      </c>
      <c r="E1191" s="120" t="s">
        <v>70</v>
      </c>
      <c r="F1191" s="121">
        <v>84</v>
      </c>
      <c r="G1191" s="121">
        <v>7</v>
      </c>
      <c r="H1191" s="119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19">
        <v>1271</v>
      </c>
      <c r="B1192" s="120" t="s">
        <v>201</v>
      </c>
      <c r="C1192" s="120" t="s">
        <v>202</v>
      </c>
      <c r="D1192" s="120" t="s">
        <v>68</v>
      </c>
      <c r="E1192" s="120" t="s">
        <v>38</v>
      </c>
      <c r="F1192" s="121">
        <v>467409</v>
      </c>
      <c r="G1192" s="121">
        <v>37039</v>
      </c>
      <c r="H1192" s="119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19">
        <v>1272</v>
      </c>
      <c r="B1193" s="120" t="s">
        <v>201</v>
      </c>
      <c r="C1193" s="120" t="s">
        <v>202</v>
      </c>
      <c r="D1193" s="120" t="s">
        <v>79</v>
      </c>
      <c r="E1193" s="120" t="s">
        <v>70</v>
      </c>
      <c r="F1193" s="121">
        <v>732</v>
      </c>
      <c r="G1193" s="121">
        <v>69.415</v>
      </c>
      <c r="H1193" s="119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19">
        <v>1272</v>
      </c>
      <c r="B1194" s="120" t="s">
        <v>201</v>
      </c>
      <c r="C1194" s="120" t="s">
        <v>202</v>
      </c>
      <c r="D1194" s="120" t="s">
        <v>79</v>
      </c>
      <c r="E1194" s="120" t="s">
        <v>38</v>
      </c>
      <c r="F1194" s="121">
        <v>175</v>
      </c>
      <c r="G1194" s="121">
        <v>16.585</v>
      </c>
      <c r="H1194" s="119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19">
        <v>1274</v>
      </c>
      <c r="B1195" s="120" t="s">
        <v>201</v>
      </c>
      <c r="C1195" s="120" t="s">
        <v>202</v>
      </c>
      <c r="D1195" s="120" t="s">
        <v>79</v>
      </c>
      <c r="E1195" s="120" t="s">
        <v>70</v>
      </c>
      <c r="F1195" s="121">
        <v>395</v>
      </c>
      <c r="G1195" s="121">
        <v>34.882</v>
      </c>
      <c r="H1195" s="119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19">
        <v>1274</v>
      </c>
      <c r="B1196" s="120" t="s">
        <v>201</v>
      </c>
      <c r="C1196" s="120" t="s">
        <v>202</v>
      </c>
      <c r="D1196" s="120" t="s">
        <v>79</v>
      </c>
      <c r="E1196" s="120" t="s">
        <v>38</v>
      </c>
      <c r="F1196" s="121">
        <v>126</v>
      </c>
      <c r="G1196" s="121">
        <v>11.118</v>
      </c>
      <c r="H1196" s="119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19">
        <v>1276</v>
      </c>
      <c r="B1197" s="120" t="s">
        <v>201</v>
      </c>
      <c r="C1197" s="120" t="s">
        <v>202</v>
      </c>
      <c r="D1197" s="120" t="s">
        <v>79</v>
      </c>
      <c r="E1197" s="120" t="s">
        <v>70</v>
      </c>
      <c r="F1197" s="121">
        <v>326</v>
      </c>
      <c r="G1197" s="121">
        <v>26</v>
      </c>
      <c r="H1197" s="119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19">
        <v>1278</v>
      </c>
      <c r="B1198" s="120" t="s">
        <v>201</v>
      </c>
      <c r="C1198" s="120" t="s">
        <v>202</v>
      </c>
      <c r="D1198" s="120" t="s">
        <v>79</v>
      </c>
      <c r="E1198" s="120" t="s">
        <v>70</v>
      </c>
      <c r="F1198" s="121">
        <v>0</v>
      </c>
      <c r="G1198" s="121">
        <v>0</v>
      </c>
      <c r="H1198" s="119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19">
        <v>1278</v>
      </c>
      <c r="B1199" s="120" t="s">
        <v>201</v>
      </c>
      <c r="C1199" s="120" t="s">
        <v>202</v>
      </c>
      <c r="D1199" s="120" t="s">
        <v>79</v>
      </c>
      <c r="E1199" s="120" t="s">
        <v>38</v>
      </c>
      <c r="F1199" s="121">
        <v>0</v>
      </c>
      <c r="G1199" s="121">
        <v>0</v>
      </c>
      <c r="H1199" s="119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19">
        <v>1279</v>
      </c>
      <c r="B1200" s="120" t="s">
        <v>201</v>
      </c>
      <c r="C1200" s="120" t="s">
        <v>202</v>
      </c>
      <c r="D1200" s="120" t="s">
        <v>79</v>
      </c>
      <c r="E1200" s="120" t="s">
        <v>70</v>
      </c>
      <c r="F1200" s="121">
        <v>509</v>
      </c>
      <c r="G1200" s="121">
        <v>33.694</v>
      </c>
      <c r="H1200" s="119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19">
        <v>1279</v>
      </c>
      <c r="B1201" s="120" t="s">
        <v>201</v>
      </c>
      <c r="C1201" s="120" t="s">
        <v>202</v>
      </c>
      <c r="D1201" s="120" t="s">
        <v>79</v>
      </c>
      <c r="E1201" s="120" t="s">
        <v>38</v>
      </c>
      <c r="F1201" s="121">
        <v>350</v>
      </c>
      <c r="G1201" s="121">
        <v>23.306</v>
      </c>
      <c r="H1201" s="119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19">
        <v>1280</v>
      </c>
      <c r="B1202" s="120" t="s">
        <v>201</v>
      </c>
      <c r="C1202" s="120" t="s">
        <v>202</v>
      </c>
      <c r="D1202" s="120" t="s">
        <v>79</v>
      </c>
      <c r="E1202" s="120" t="s">
        <v>70</v>
      </c>
      <c r="F1202" s="121">
        <v>348</v>
      </c>
      <c r="G1202" s="121">
        <v>-430.152</v>
      </c>
      <c r="H1202" s="119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19">
        <v>1280</v>
      </c>
      <c r="B1203" s="120" t="s">
        <v>201</v>
      </c>
      <c r="C1203" s="120" t="s">
        <v>202</v>
      </c>
      <c r="D1203" s="120" t="s">
        <v>79</v>
      </c>
      <c r="E1203" s="120" t="s">
        <v>38</v>
      </c>
      <c r="F1203" s="121">
        <v>2619</v>
      </c>
      <c r="G1203" s="121">
        <v>-3244.848</v>
      </c>
      <c r="H1203" s="119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19">
        <v>1283</v>
      </c>
      <c r="B1204" s="120" t="s">
        <v>201</v>
      </c>
      <c r="C1204" s="120" t="s">
        <v>202</v>
      </c>
      <c r="D1204" s="120" t="s">
        <v>79</v>
      </c>
      <c r="E1204" s="120" t="s">
        <v>70</v>
      </c>
      <c r="F1204" s="121">
        <v>0</v>
      </c>
      <c r="G1204" s="121">
        <v>0</v>
      </c>
      <c r="H1204" s="119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19">
        <v>1283</v>
      </c>
      <c r="B1205" s="120" t="s">
        <v>201</v>
      </c>
      <c r="C1205" s="120" t="s">
        <v>202</v>
      </c>
      <c r="D1205" s="120" t="s">
        <v>79</v>
      </c>
      <c r="E1205" s="120" t="s">
        <v>38</v>
      </c>
      <c r="F1205" s="121">
        <v>0</v>
      </c>
      <c r="G1205" s="121">
        <v>0</v>
      </c>
      <c r="H1205" s="119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19">
        <v>1285</v>
      </c>
      <c r="B1206" s="120" t="s">
        <v>201</v>
      </c>
      <c r="C1206" s="120" t="s">
        <v>202</v>
      </c>
      <c r="D1206" s="120" t="s">
        <v>79</v>
      </c>
      <c r="E1206" s="120" t="s">
        <v>70</v>
      </c>
      <c r="F1206" s="121">
        <v>24</v>
      </c>
      <c r="G1206" s="121">
        <v>49</v>
      </c>
      <c r="H1206" s="119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19">
        <v>1285</v>
      </c>
      <c r="B1207" s="120" t="s">
        <v>201</v>
      </c>
      <c r="C1207" s="120" t="s">
        <v>202</v>
      </c>
      <c r="D1207" s="120" t="s">
        <v>79</v>
      </c>
      <c r="E1207" s="120" t="s">
        <v>38</v>
      </c>
      <c r="F1207" s="121">
        <v>0</v>
      </c>
      <c r="G1207" s="121">
        <v>0</v>
      </c>
      <c r="H1207" s="119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19">
        <v>1286</v>
      </c>
      <c r="B1208" s="120" t="s">
        <v>201</v>
      </c>
      <c r="C1208" s="120" t="s">
        <v>202</v>
      </c>
      <c r="D1208" s="120" t="s">
        <v>79</v>
      </c>
      <c r="E1208" s="120" t="s">
        <v>70</v>
      </c>
      <c r="F1208" s="121">
        <v>744</v>
      </c>
      <c r="G1208" s="121">
        <v>68.915</v>
      </c>
      <c r="H1208" s="119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19">
        <v>1286</v>
      </c>
      <c r="B1209" s="120" t="s">
        <v>201</v>
      </c>
      <c r="C1209" s="120" t="s">
        <v>202</v>
      </c>
      <c r="D1209" s="120" t="s">
        <v>79</v>
      </c>
      <c r="E1209" s="120" t="s">
        <v>38</v>
      </c>
      <c r="F1209" s="121">
        <v>270</v>
      </c>
      <c r="G1209" s="121">
        <v>25.085</v>
      </c>
      <c r="H1209" s="119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19">
        <v>1287</v>
      </c>
      <c r="B1210" s="120" t="s">
        <v>201</v>
      </c>
      <c r="C1210" s="120" t="s">
        <v>202</v>
      </c>
      <c r="D1210" s="120" t="s">
        <v>79</v>
      </c>
      <c r="E1210" s="120" t="s">
        <v>70</v>
      </c>
      <c r="F1210" s="121">
        <v>1557</v>
      </c>
      <c r="G1210" s="121">
        <v>32.667</v>
      </c>
      <c r="H1210" s="119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19">
        <v>1287</v>
      </c>
      <c r="B1211" s="120" t="s">
        <v>201</v>
      </c>
      <c r="C1211" s="120" t="s">
        <v>202</v>
      </c>
      <c r="D1211" s="120" t="s">
        <v>79</v>
      </c>
      <c r="E1211" s="120" t="s">
        <v>38</v>
      </c>
      <c r="F1211" s="121">
        <v>19739</v>
      </c>
      <c r="G1211" s="121">
        <v>414.333</v>
      </c>
      <c r="H1211" s="119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19">
        <v>1291</v>
      </c>
      <c r="B1212" s="120" t="s">
        <v>201</v>
      </c>
      <c r="C1212" s="120" t="s">
        <v>202</v>
      </c>
      <c r="D1212" s="120" t="s">
        <v>79</v>
      </c>
      <c r="E1212" s="120" t="s">
        <v>70</v>
      </c>
      <c r="F1212" s="121">
        <v>219</v>
      </c>
      <c r="G1212" s="121">
        <v>38.14</v>
      </c>
      <c r="H1212" s="119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19">
        <v>1291</v>
      </c>
      <c r="B1213" s="120" t="s">
        <v>201</v>
      </c>
      <c r="C1213" s="120" t="s">
        <v>202</v>
      </c>
      <c r="D1213" s="120" t="s">
        <v>79</v>
      </c>
      <c r="E1213" s="120" t="s">
        <v>38</v>
      </c>
      <c r="F1213" s="121">
        <v>3425</v>
      </c>
      <c r="G1213" s="121">
        <v>601.86</v>
      </c>
      <c r="H1213" s="119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19">
        <v>1291</v>
      </c>
      <c r="B1214" s="120" t="s">
        <v>201</v>
      </c>
      <c r="C1214" s="120" t="s">
        <v>202</v>
      </c>
      <c r="D1214" s="120" t="s">
        <v>79</v>
      </c>
      <c r="E1214" s="120" t="s">
        <v>152</v>
      </c>
      <c r="F1214" s="121">
        <v>0</v>
      </c>
      <c r="G1214" s="121">
        <v>0</v>
      </c>
      <c r="H1214" s="119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19">
        <v>1292</v>
      </c>
      <c r="B1215" s="120" t="s">
        <v>201</v>
      </c>
      <c r="C1215" s="120" t="s">
        <v>202</v>
      </c>
      <c r="D1215" s="120" t="s">
        <v>79</v>
      </c>
      <c r="E1215" s="120" t="s">
        <v>70</v>
      </c>
      <c r="F1215" s="121">
        <v>2066</v>
      </c>
      <c r="G1215" s="121">
        <v>172</v>
      </c>
      <c r="H1215" s="119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19">
        <v>1292</v>
      </c>
      <c r="B1216" s="120" t="s">
        <v>201</v>
      </c>
      <c r="C1216" s="120" t="s">
        <v>202</v>
      </c>
      <c r="D1216" s="120" t="s">
        <v>79</v>
      </c>
      <c r="E1216" s="120" t="s">
        <v>38</v>
      </c>
      <c r="F1216" s="121">
        <v>0</v>
      </c>
      <c r="G1216" s="121">
        <v>0</v>
      </c>
      <c r="H1216" s="119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19">
        <v>1295</v>
      </c>
      <c r="B1217" s="120" t="s">
        <v>201</v>
      </c>
      <c r="C1217" s="120" t="s">
        <v>202</v>
      </c>
      <c r="D1217" s="120" t="s">
        <v>73</v>
      </c>
      <c r="E1217" s="120" t="s">
        <v>70</v>
      </c>
      <c r="F1217" s="121">
        <v>119921</v>
      </c>
      <c r="G1217" s="121">
        <v>5733</v>
      </c>
      <c r="H1217" s="119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19">
        <v>1295</v>
      </c>
      <c r="B1218" s="120" t="s">
        <v>201</v>
      </c>
      <c r="C1218" s="120" t="s">
        <v>202</v>
      </c>
      <c r="D1218" s="120" t="s">
        <v>73</v>
      </c>
      <c r="E1218" s="120" t="s">
        <v>38</v>
      </c>
      <c r="F1218" s="121">
        <v>0</v>
      </c>
      <c r="G1218" s="121">
        <v>0</v>
      </c>
      <c r="H1218" s="119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19">
        <v>1295</v>
      </c>
      <c r="B1219" s="120" t="s">
        <v>201</v>
      </c>
      <c r="C1219" s="120" t="s">
        <v>202</v>
      </c>
      <c r="D1219" s="120" t="s">
        <v>68</v>
      </c>
      <c r="E1219" s="120" t="s">
        <v>38</v>
      </c>
      <c r="F1219" s="121">
        <v>0</v>
      </c>
      <c r="G1219" s="121">
        <v>-7420</v>
      </c>
      <c r="H1219" s="119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19">
        <v>1296</v>
      </c>
      <c r="B1220" s="120" t="s">
        <v>201</v>
      </c>
      <c r="C1220" s="120" t="s">
        <v>202</v>
      </c>
      <c r="D1220" s="120" t="s">
        <v>79</v>
      </c>
      <c r="E1220" s="120" t="s">
        <v>70</v>
      </c>
      <c r="F1220" s="121">
        <v>4679</v>
      </c>
      <c r="G1220" s="121">
        <v>371.717</v>
      </c>
      <c r="H1220" s="119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19">
        <v>1296</v>
      </c>
      <c r="B1221" s="120" t="s">
        <v>201</v>
      </c>
      <c r="C1221" s="120" t="s">
        <v>202</v>
      </c>
      <c r="D1221" s="120" t="s">
        <v>79</v>
      </c>
      <c r="E1221" s="120" t="s">
        <v>38</v>
      </c>
      <c r="F1221" s="121">
        <v>54620</v>
      </c>
      <c r="G1221" s="121">
        <v>4339.283</v>
      </c>
      <c r="H1221" s="119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19">
        <v>1297</v>
      </c>
      <c r="B1222" s="120" t="s">
        <v>201</v>
      </c>
      <c r="C1222" s="120" t="s">
        <v>202</v>
      </c>
      <c r="D1222" s="120" t="s">
        <v>79</v>
      </c>
      <c r="E1222" s="120" t="s">
        <v>70</v>
      </c>
      <c r="F1222" s="121">
        <v>918</v>
      </c>
      <c r="G1222" s="121">
        <v>42</v>
      </c>
      <c r="H1222" s="119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19">
        <v>1297</v>
      </c>
      <c r="B1223" s="120" t="s">
        <v>201</v>
      </c>
      <c r="C1223" s="120" t="s">
        <v>202</v>
      </c>
      <c r="D1223" s="120" t="s">
        <v>79</v>
      </c>
      <c r="E1223" s="120" t="s">
        <v>38</v>
      </c>
      <c r="F1223" s="121">
        <v>0</v>
      </c>
      <c r="G1223" s="121">
        <v>0</v>
      </c>
      <c r="H1223" s="119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19">
        <v>1299</v>
      </c>
      <c r="B1224" s="120" t="s">
        <v>201</v>
      </c>
      <c r="C1224" s="120" t="s">
        <v>202</v>
      </c>
      <c r="D1224" s="120" t="s">
        <v>79</v>
      </c>
      <c r="E1224" s="120" t="s">
        <v>70</v>
      </c>
      <c r="F1224" s="121">
        <v>658</v>
      </c>
      <c r="G1224" s="121">
        <v>-408</v>
      </c>
      <c r="H1224" s="119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19">
        <v>1299</v>
      </c>
      <c r="B1225" s="120" t="s">
        <v>201</v>
      </c>
      <c r="C1225" s="120" t="s">
        <v>202</v>
      </c>
      <c r="D1225" s="120" t="s">
        <v>79</v>
      </c>
      <c r="E1225" s="120" t="s">
        <v>38</v>
      </c>
      <c r="F1225" s="121">
        <v>0</v>
      </c>
      <c r="G1225" s="121">
        <v>0</v>
      </c>
      <c r="H1225" s="119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19">
        <v>1300</v>
      </c>
      <c r="B1226" s="120" t="s">
        <v>201</v>
      </c>
      <c r="C1226" s="120" t="s">
        <v>202</v>
      </c>
      <c r="D1226" s="120" t="s">
        <v>79</v>
      </c>
      <c r="E1226" s="120" t="s">
        <v>70</v>
      </c>
      <c r="F1226" s="121">
        <v>477</v>
      </c>
      <c r="G1226" s="121">
        <v>45.769</v>
      </c>
      <c r="H1226" s="119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19">
        <v>1300</v>
      </c>
      <c r="B1227" s="120" t="s">
        <v>201</v>
      </c>
      <c r="C1227" s="120" t="s">
        <v>202</v>
      </c>
      <c r="D1227" s="120" t="s">
        <v>79</v>
      </c>
      <c r="E1227" s="120" t="s">
        <v>38</v>
      </c>
      <c r="F1227" s="121">
        <v>2</v>
      </c>
      <c r="G1227" s="121">
        <v>0.231</v>
      </c>
      <c r="H1227" s="119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19">
        <v>1305</v>
      </c>
      <c r="B1228" s="120" t="s">
        <v>201</v>
      </c>
      <c r="C1228" s="120" t="s">
        <v>202</v>
      </c>
      <c r="D1228" s="120" t="s">
        <v>73</v>
      </c>
      <c r="E1228" s="120" t="s">
        <v>70</v>
      </c>
      <c r="F1228" s="121">
        <v>65377</v>
      </c>
      <c r="G1228" s="121">
        <v>4177.428</v>
      </c>
      <c r="H1228" s="119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19">
        <v>1305</v>
      </c>
      <c r="B1229" s="120" t="s">
        <v>201</v>
      </c>
      <c r="C1229" s="120" t="s">
        <v>202</v>
      </c>
      <c r="D1229" s="120" t="s">
        <v>73</v>
      </c>
      <c r="E1229" s="120" t="s">
        <v>38</v>
      </c>
      <c r="F1229" s="121">
        <v>272279</v>
      </c>
      <c r="G1229" s="121">
        <v>17397.572</v>
      </c>
      <c r="H1229" s="119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19">
        <v>1305</v>
      </c>
      <c r="B1230" s="120" t="s">
        <v>201</v>
      </c>
      <c r="C1230" s="120" t="s">
        <v>202</v>
      </c>
      <c r="D1230" s="120" t="s">
        <v>73</v>
      </c>
      <c r="E1230" s="120" t="s">
        <v>152</v>
      </c>
      <c r="F1230" s="121">
        <v>0</v>
      </c>
      <c r="G1230" s="121">
        <v>0</v>
      </c>
      <c r="H1230" s="119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19">
        <v>1306</v>
      </c>
      <c r="B1231" s="120" t="s">
        <v>201</v>
      </c>
      <c r="C1231" s="120" t="s">
        <v>202</v>
      </c>
      <c r="D1231" s="120" t="s">
        <v>79</v>
      </c>
      <c r="E1231" s="120" t="s">
        <v>70</v>
      </c>
      <c r="F1231" s="121">
        <v>150</v>
      </c>
      <c r="G1231" s="121">
        <v>12.145</v>
      </c>
      <c r="H1231" s="119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19">
        <v>1306</v>
      </c>
      <c r="B1232" s="120" t="s">
        <v>201</v>
      </c>
      <c r="C1232" s="120" t="s">
        <v>202</v>
      </c>
      <c r="D1232" s="120" t="s">
        <v>79</v>
      </c>
      <c r="E1232" s="120" t="s">
        <v>38</v>
      </c>
      <c r="F1232" s="121">
        <v>801</v>
      </c>
      <c r="G1232" s="121">
        <v>64.855</v>
      </c>
      <c r="H1232" s="119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19">
        <v>1306</v>
      </c>
      <c r="B1233" s="120" t="s">
        <v>201</v>
      </c>
      <c r="C1233" s="120" t="s">
        <v>202</v>
      </c>
      <c r="D1233" s="120" t="s">
        <v>79</v>
      </c>
      <c r="E1233" s="120" t="s">
        <v>152</v>
      </c>
      <c r="F1233" s="121">
        <v>0</v>
      </c>
      <c r="G1233" s="121">
        <v>0</v>
      </c>
      <c r="H1233" s="119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19">
        <v>1307</v>
      </c>
      <c r="B1234" s="120" t="s">
        <v>201</v>
      </c>
      <c r="C1234" s="120" t="s">
        <v>202</v>
      </c>
      <c r="D1234" s="120" t="s">
        <v>79</v>
      </c>
      <c r="E1234" s="120" t="s">
        <v>70</v>
      </c>
      <c r="F1234" s="121">
        <v>312</v>
      </c>
      <c r="G1234" s="121">
        <v>30.381</v>
      </c>
      <c r="H1234" s="119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19">
        <v>1307</v>
      </c>
      <c r="B1235" s="120" t="s">
        <v>201</v>
      </c>
      <c r="C1235" s="120" t="s">
        <v>202</v>
      </c>
      <c r="D1235" s="120" t="s">
        <v>79</v>
      </c>
      <c r="E1235" s="120" t="s">
        <v>38</v>
      </c>
      <c r="F1235" s="121">
        <v>1594</v>
      </c>
      <c r="G1235" s="121">
        <v>153.619</v>
      </c>
      <c r="H1235" s="119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19">
        <v>1312</v>
      </c>
      <c r="B1236" s="120" t="s">
        <v>201</v>
      </c>
      <c r="C1236" s="120" t="s">
        <v>202</v>
      </c>
      <c r="D1236" s="120" t="s">
        <v>79</v>
      </c>
      <c r="E1236" s="120" t="s">
        <v>70</v>
      </c>
      <c r="F1236" s="121">
        <v>40</v>
      </c>
      <c r="G1236" s="121">
        <v>3.92</v>
      </c>
      <c r="H1236" s="119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19">
        <v>1312</v>
      </c>
      <c r="B1237" s="120" t="s">
        <v>201</v>
      </c>
      <c r="C1237" s="120" t="s">
        <v>202</v>
      </c>
      <c r="D1237" s="120" t="s">
        <v>79</v>
      </c>
      <c r="E1237" s="120" t="s">
        <v>38</v>
      </c>
      <c r="F1237" s="121">
        <v>0</v>
      </c>
      <c r="G1237" s="121">
        <v>0</v>
      </c>
      <c r="H1237" s="119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19">
        <v>1313</v>
      </c>
      <c r="B1238" s="120" t="s">
        <v>201</v>
      </c>
      <c r="C1238" s="120" t="s">
        <v>202</v>
      </c>
      <c r="D1238" s="120" t="s">
        <v>79</v>
      </c>
      <c r="E1238" s="120" t="s">
        <v>70</v>
      </c>
      <c r="F1238" s="121">
        <v>342</v>
      </c>
      <c r="G1238" s="121">
        <v>-6.106</v>
      </c>
      <c r="H1238" s="119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19">
        <v>1313</v>
      </c>
      <c r="B1239" s="120" t="s">
        <v>201</v>
      </c>
      <c r="C1239" s="120" t="s">
        <v>202</v>
      </c>
      <c r="D1239" s="120" t="s">
        <v>79</v>
      </c>
      <c r="E1239" s="120" t="s">
        <v>38</v>
      </c>
      <c r="F1239" s="121">
        <v>1059</v>
      </c>
      <c r="G1239" s="121">
        <v>-18.894</v>
      </c>
      <c r="H1239" s="119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19">
        <v>1314</v>
      </c>
      <c r="B1240" s="120" t="s">
        <v>201</v>
      </c>
      <c r="C1240" s="120" t="s">
        <v>202</v>
      </c>
      <c r="D1240" s="120" t="s">
        <v>79</v>
      </c>
      <c r="E1240" s="120" t="s">
        <v>70</v>
      </c>
      <c r="F1240" s="121">
        <v>108</v>
      </c>
      <c r="G1240" s="121">
        <v>11</v>
      </c>
      <c r="H1240" s="119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19">
        <v>1314</v>
      </c>
      <c r="B1241" s="120" t="s">
        <v>201</v>
      </c>
      <c r="C1241" s="120" t="s">
        <v>202</v>
      </c>
      <c r="D1241" s="120" t="s">
        <v>79</v>
      </c>
      <c r="E1241" s="120" t="s">
        <v>38</v>
      </c>
      <c r="F1241" s="121">
        <v>0</v>
      </c>
      <c r="G1241" s="121">
        <v>0</v>
      </c>
      <c r="H1241" s="119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19">
        <v>1315</v>
      </c>
      <c r="B1242" s="120" t="s">
        <v>201</v>
      </c>
      <c r="C1242" s="120" t="s">
        <v>202</v>
      </c>
      <c r="D1242" s="120" t="s">
        <v>79</v>
      </c>
      <c r="E1242" s="120" t="s">
        <v>70</v>
      </c>
      <c r="F1242" s="121">
        <v>58</v>
      </c>
      <c r="G1242" s="121">
        <v>4.271</v>
      </c>
      <c r="H1242" s="119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19">
        <v>1315</v>
      </c>
      <c r="B1243" s="120" t="s">
        <v>201</v>
      </c>
      <c r="C1243" s="120" t="s">
        <v>202</v>
      </c>
      <c r="D1243" s="120" t="s">
        <v>79</v>
      </c>
      <c r="E1243" s="120" t="s">
        <v>38</v>
      </c>
      <c r="F1243" s="121">
        <v>37</v>
      </c>
      <c r="G1243" s="121">
        <v>2.589</v>
      </c>
      <c r="H1243" s="119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19">
        <v>1316</v>
      </c>
      <c r="B1244" s="120" t="s">
        <v>201</v>
      </c>
      <c r="C1244" s="120" t="s">
        <v>202</v>
      </c>
      <c r="D1244" s="120" t="s">
        <v>73</v>
      </c>
      <c r="E1244" s="120" t="s">
        <v>38</v>
      </c>
      <c r="F1244" s="121">
        <v>3188</v>
      </c>
      <c r="G1244" s="121">
        <v>80</v>
      </c>
      <c r="H1244" s="119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19">
        <v>1316</v>
      </c>
      <c r="B1245" s="120" t="s">
        <v>201</v>
      </c>
      <c r="C1245" s="120" t="s">
        <v>202</v>
      </c>
      <c r="D1245" s="120" t="s">
        <v>79</v>
      </c>
      <c r="E1245" s="120" t="s">
        <v>70</v>
      </c>
      <c r="F1245" s="121">
        <v>3409</v>
      </c>
      <c r="G1245" s="121">
        <v>132.928</v>
      </c>
      <c r="H1245" s="119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19">
        <v>1316</v>
      </c>
      <c r="B1246" s="120" t="s">
        <v>201</v>
      </c>
      <c r="C1246" s="120" t="s">
        <v>202</v>
      </c>
      <c r="D1246" s="120" t="s">
        <v>79</v>
      </c>
      <c r="E1246" s="120" t="s">
        <v>38</v>
      </c>
      <c r="F1246" s="121">
        <v>17446</v>
      </c>
      <c r="G1246" s="121">
        <v>680.072</v>
      </c>
      <c r="H1246" s="119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19">
        <v>1317</v>
      </c>
      <c r="B1247" s="120" t="s">
        <v>201</v>
      </c>
      <c r="C1247" s="120" t="s">
        <v>202</v>
      </c>
      <c r="D1247" s="120" t="s">
        <v>79</v>
      </c>
      <c r="E1247" s="120" t="s">
        <v>70</v>
      </c>
      <c r="F1247" s="121">
        <v>59</v>
      </c>
      <c r="G1247" s="121">
        <v>4</v>
      </c>
      <c r="H1247" s="119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19">
        <v>1317</v>
      </c>
      <c r="B1248" s="120" t="s">
        <v>201</v>
      </c>
      <c r="C1248" s="120" t="s">
        <v>202</v>
      </c>
      <c r="D1248" s="120" t="s">
        <v>68</v>
      </c>
      <c r="E1248" s="120" t="s">
        <v>38</v>
      </c>
      <c r="F1248" s="121">
        <v>75014</v>
      </c>
      <c r="G1248" s="121">
        <v>5248</v>
      </c>
      <c r="H1248" s="119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19">
        <v>1319</v>
      </c>
      <c r="B1249" s="120" t="s">
        <v>201</v>
      </c>
      <c r="C1249" s="120" t="s">
        <v>202</v>
      </c>
      <c r="D1249" s="120" t="s">
        <v>79</v>
      </c>
      <c r="E1249" s="120" t="s">
        <v>70</v>
      </c>
      <c r="F1249" s="121">
        <v>692</v>
      </c>
      <c r="G1249" s="121">
        <v>56.224</v>
      </c>
      <c r="H1249" s="119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19">
        <v>1319</v>
      </c>
      <c r="B1250" s="120" t="s">
        <v>201</v>
      </c>
      <c r="C1250" s="120" t="s">
        <v>202</v>
      </c>
      <c r="D1250" s="120" t="s">
        <v>79</v>
      </c>
      <c r="E1250" s="120" t="s">
        <v>38</v>
      </c>
      <c r="F1250" s="121">
        <v>734</v>
      </c>
      <c r="G1250" s="121">
        <v>59.776</v>
      </c>
      <c r="H1250" s="119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19">
        <v>1320</v>
      </c>
      <c r="B1251" s="120" t="s">
        <v>201</v>
      </c>
      <c r="C1251" s="120" t="s">
        <v>202</v>
      </c>
      <c r="D1251" s="120" t="s">
        <v>79</v>
      </c>
      <c r="E1251" s="120" t="s">
        <v>70</v>
      </c>
      <c r="F1251" s="121">
        <v>806</v>
      </c>
      <c r="G1251" s="121">
        <v>-498.166</v>
      </c>
      <c r="H1251" s="119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19">
        <v>1320</v>
      </c>
      <c r="B1252" s="120" t="s">
        <v>201</v>
      </c>
      <c r="C1252" s="120" t="s">
        <v>202</v>
      </c>
      <c r="D1252" s="120" t="s">
        <v>79</v>
      </c>
      <c r="E1252" s="120" t="s">
        <v>38</v>
      </c>
      <c r="F1252" s="121">
        <v>632</v>
      </c>
      <c r="G1252" s="121">
        <v>-390.834</v>
      </c>
      <c r="H1252" s="119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19">
        <v>1321</v>
      </c>
      <c r="B1253" s="120" t="s">
        <v>201</v>
      </c>
      <c r="C1253" s="120" t="s">
        <v>202</v>
      </c>
      <c r="D1253" s="120" t="s">
        <v>79</v>
      </c>
      <c r="E1253" s="120" t="s">
        <v>70</v>
      </c>
      <c r="F1253" s="121">
        <v>0</v>
      </c>
      <c r="G1253" s="121">
        <v>0</v>
      </c>
      <c r="H1253" s="119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19">
        <v>1321</v>
      </c>
      <c r="B1254" s="120" t="s">
        <v>201</v>
      </c>
      <c r="C1254" s="120" t="s">
        <v>202</v>
      </c>
      <c r="D1254" s="120" t="s">
        <v>79</v>
      </c>
      <c r="E1254" s="120" t="s">
        <v>38</v>
      </c>
      <c r="F1254" s="121">
        <v>0</v>
      </c>
      <c r="G1254" s="121">
        <v>0</v>
      </c>
      <c r="H1254" s="119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19">
        <v>1324</v>
      </c>
      <c r="B1255" s="120" t="s">
        <v>201</v>
      </c>
      <c r="C1255" s="120" t="s">
        <v>202</v>
      </c>
      <c r="D1255" s="120" t="s">
        <v>79</v>
      </c>
      <c r="E1255" s="120" t="s">
        <v>70</v>
      </c>
      <c r="F1255" s="121">
        <v>213</v>
      </c>
      <c r="G1255" s="121">
        <v>0</v>
      </c>
      <c r="H1255" s="119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19">
        <v>1324</v>
      </c>
      <c r="B1256" s="120" t="s">
        <v>201</v>
      </c>
      <c r="C1256" s="120" t="s">
        <v>202</v>
      </c>
      <c r="D1256" s="120" t="s">
        <v>79</v>
      </c>
      <c r="E1256" s="120" t="s">
        <v>38</v>
      </c>
      <c r="F1256" s="121">
        <v>2681</v>
      </c>
      <c r="G1256" s="121">
        <v>0</v>
      </c>
      <c r="H1256" s="119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19">
        <v>1326</v>
      </c>
      <c r="B1257" s="120" t="s">
        <v>201</v>
      </c>
      <c r="C1257" s="120" t="s">
        <v>202</v>
      </c>
      <c r="D1257" s="120" t="s">
        <v>79</v>
      </c>
      <c r="E1257" s="120" t="s">
        <v>70</v>
      </c>
      <c r="F1257" s="121">
        <v>89</v>
      </c>
      <c r="G1257" s="121">
        <v>8.741</v>
      </c>
      <c r="H1257" s="119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19">
        <v>1326</v>
      </c>
      <c r="B1258" s="120" t="s">
        <v>201</v>
      </c>
      <c r="C1258" s="120" t="s">
        <v>202</v>
      </c>
      <c r="D1258" s="120" t="s">
        <v>79</v>
      </c>
      <c r="E1258" s="120" t="s">
        <v>38</v>
      </c>
      <c r="F1258" s="121">
        <v>342</v>
      </c>
      <c r="G1258" s="121">
        <v>34.259</v>
      </c>
      <c r="H1258" s="119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19">
        <v>1327</v>
      </c>
      <c r="B1259" s="120" t="s">
        <v>201</v>
      </c>
      <c r="C1259" s="120" t="s">
        <v>202</v>
      </c>
      <c r="D1259" s="120" t="s">
        <v>79</v>
      </c>
      <c r="E1259" s="120" t="s">
        <v>70</v>
      </c>
      <c r="F1259" s="121">
        <v>48</v>
      </c>
      <c r="G1259" s="121">
        <v>-19.277</v>
      </c>
      <c r="H1259" s="119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19">
        <v>1327</v>
      </c>
      <c r="B1260" s="120" t="s">
        <v>201</v>
      </c>
      <c r="C1260" s="120" t="s">
        <v>202</v>
      </c>
      <c r="D1260" s="120" t="s">
        <v>79</v>
      </c>
      <c r="E1260" s="120" t="s">
        <v>38</v>
      </c>
      <c r="F1260" s="121">
        <v>328</v>
      </c>
      <c r="G1260" s="121">
        <v>-131.723</v>
      </c>
      <c r="H1260" s="119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19">
        <v>1328</v>
      </c>
      <c r="B1261" s="120" t="s">
        <v>201</v>
      </c>
      <c r="C1261" s="120" t="s">
        <v>202</v>
      </c>
      <c r="D1261" s="120" t="s">
        <v>79</v>
      </c>
      <c r="E1261" s="120" t="s">
        <v>70</v>
      </c>
      <c r="F1261" s="121">
        <v>270</v>
      </c>
      <c r="G1261" s="121">
        <v>-43.597</v>
      </c>
      <c r="H1261" s="119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19">
        <v>1328</v>
      </c>
      <c r="B1262" s="120" t="s">
        <v>201</v>
      </c>
      <c r="C1262" s="120" t="s">
        <v>202</v>
      </c>
      <c r="D1262" s="120" t="s">
        <v>79</v>
      </c>
      <c r="E1262" s="120" t="s">
        <v>38</v>
      </c>
      <c r="F1262" s="121">
        <v>3425</v>
      </c>
      <c r="G1262" s="121">
        <v>-562.403</v>
      </c>
      <c r="H1262" s="119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19">
        <v>1329</v>
      </c>
      <c r="B1263" s="120" t="s">
        <v>201</v>
      </c>
      <c r="C1263" s="120" t="s">
        <v>202</v>
      </c>
      <c r="D1263" s="120" t="s">
        <v>79</v>
      </c>
      <c r="E1263" s="120" t="s">
        <v>70</v>
      </c>
      <c r="F1263" s="121">
        <v>306</v>
      </c>
      <c r="G1263" s="121">
        <v>25.075</v>
      </c>
      <c r="H1263" s="119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19">
        <v>1329</v>
      </c>
      <c r="B1264" s="120" t="s">
        <v>201</v>
      </c>
      <c r="C1264" s="120" t="s">
        <v>202</v>
      </c>
      <c r="D1264" s="120" t="s">
        <v>79</v>
      </c>
      <c r="E1264" s="120" t="s">
        <v>38</v>
      </c>
      <c r="F1264" s="121">
        <v>232</v>
      </c>
      <c r="G1264" s="121">
        <v>18.925</v>
      </c>
      <c r="H1264" s="119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19">
        <v>1330</v>
      </c>
      <c r="B1265" s="120" t="s">
        <v>201</v>
      </c>
      <c r="C1265" s="120" t="s">
        <v>202</v>
      </c>
      <c r="D1265" s="120" t="s">
        <v>79</v>
      </c>
      <c r="E1265" s="120" t="s">
        <v>70</v>
      </c>
      <c r="F1265" s="121">
        <v>0</v>
      </c>
      <c r="G1265" s="121">
        <v>0</v>
      </c>
      <c r="H1265" s="119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19">
        <v>1330</v>
      </c>
      <c r="B1266" s="120" t="s">
        <v>201</v>
      </c>
      <c r="C1266" s="120" t="s">
        <v>202</v>
      </c>
      <c r="D1266" s="120" t="s">
        <v>68</v>
      </c>
      <c r="E1266" s="120" t="s">
        <v>38</v>
      </c>
      <c r="F1266" s="121">
        <v>1084</v>
      </c>
      <c r="G1266" s="121">
        <v>55</v>
      </c>
      <c r="H1266" s="119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19">
        <v>1332</v>
      </c>
      <c r="B1267" s="120" t="s">
        <v>201</v>
      </c>
      <c r="C1267" s="120" t="s">
        <v>202</v>
      </c>
      <c r="D1267" s="120" t="s">
        <v>73</v>
      </c>
      <c r="E1267" s="120" t="s">
        <v>38</v>
      </c>
      <c r="F1267" s="121">
        <v>0</v>
      </c>
      <c r="G1267" s="121">
        <v>0</v>
      </c>
      <c r="H1267" s="119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19">
        <v>1336</v>
      </c>
      <c r="B1268" s="120" t="s">
        <v>201</v>
      </c>
      <c r="C1268" s="120" t="s">
        <v>202</v>
      </c>
      <c r="D1268" s="120" t="s">
        <v>73</v>
      </c>
      <c r="E1268" s="120" t="s">
        <v>38</v>
      </c>
      <c r="F1268" s="121">
        <v>402479</v>
      </c>
      <c r="G1268" s="121">
        <v>24007</v>
      </c>
      <c r="H1268" s="119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19">
        <v>1336</v>
      </c>
      <c r="B1269" s="120" t="s">
        <v>201</v>
      </c>
      <c r="C1269" s="120" t="s">
        <v>202</v>
      </c>
      <c r="D1269" s="120" t="s">
        <v>68</v>
      </c>
      <c r="E1269" s="120" t="s">
        <v>38</v>
      </c>
      <c r="F1269" s="121">
        <v>608674</v>
      </c>
      <c r="G1269" s="121">
        <v>50498</v>
      </c>
      <c r="H1269" s="119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19">
        <v>1353</v>
      </c>
      <c r="B1270" s="120" t="s">
        <v>201</v>
      </c>
      <c r="C1270" s="120" t="s">
        <v>202</v>
      </c>
      <c r="D1270" s="120" t="s">
        <v>68</v>
      </c>
      <c r="E1270" s="120" t="s">
        <v>38</v>
      </c>
      <c r="F1270" s="121">
        <v>10603604</v>
      </c>
      <c r="G1270" s="121">
        <v>1062894</v>
      </c>
      <c r="H1270" s="119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19">
        <v>1354</v>
      </c>
      <c r="B1271" s="120" t="s">
        <v>201</v>
      </c>
      <c r="C1271" s="120" t="s">
        <v>202</v>
      </c>
      <c r="D1271" s="120" t="s">
        <v>116</v>
      </c>
      <c r="E1271" s="120" t="s">
        <v>170</v>
      </c>
      <c r="F1271" s="121">
        <v>944015</v>
      </c>
      <c r="G1271" s="121">
        <v>106045</v>
      </c>
      <c r="H1271" s="119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19">
        <v>1355</v>
      </c>
      <c r="B1272" s="120" t="s">
        <v>201</v>
      </c>
      <c r="C1272" s="120" t="s">
        <v>202</v>
      </c>
      <c r="D1272" s="120" t="s">
        <v>73</v>
      </c>
      <c r="E1272" s="120" t="s">
        <v>70</v>
      </c>
      <c r="F1272" s="121">
        <v>24631</v>
      </c>
      <c r="G1272" s="121">
        <v>1611.882</v>
      </c>
      <c r="H1272" s="119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19">
        <v>1355</v>
      </c>
      <c r="B1273" s="120" t="s">
        <v>201</v>
      </c>
      <c r="C1273" s="120" t="s">
        <v>202</v>
      </c>
      <c r="D1273" s="120" t="s">
        <v>73</v>
      </c>
      <c r="E1273" s="120" t="s">
        <v>38</v>
      </c>
      <c r="F1273" s="121">
        <v>5335426</v>
      </c>
      <c r="G1273" s="121">
        <v>455096.12</v>
      </c>
      <c r="H1273" s="119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19">
        <v>1355</v>
      </c>
      <c r="B1274" s="120" t="s">
        <v>201</v>
      </c>
      <c r="C1274" s="120" t="s">
        <v>202</v>
      </c>
      <c r="D1274" s="120" t="s">
        <v>101</v>
      </c>
      <c r="E1274" s="120" t="s">
        <v>92</v>
      </c>
      <c r="F1274" s="121">
        <v>155652</v>
      </c>
      <c r="G1274" s="121">
        <v>17485</v>
      </c>
      <c r="H1274" s="119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19">
        <v>1355</v>
      </c>
      <c r="B1275" s="120" t="s">
        <v>201</v>
      </c>
      <c r="C1275" s="120" t="s">
        <v>202</v>
      </c>
      <c r="D1275" s="120" t="s">
        <v>68</v>
      </c>
      <c r="E1275" s="120" t="s">
        <v>54</v>
      </c>
      <c r="F1275" s="121">
        <v>11430284</v>
      </c>
      <c r="G1275" s="121">
        <v>952459.6</v>
      </c>
      <c r="H1275" s="119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19">
        <v>1355</v>
      </c>
      <c r="B1276" s="120" t="s">
        <v>201</v>
      </c>
      <c r="C1276" s="120" t="s">
        <v>202</v>
      </c>
      <c r="D1276" s="120" t="s">
        <v>68</v>
      </c>
      <c r="E1276" s="120" t="s">
        <v>70</v>
      </c>
      <c r="F1276" s="121">
        <v>45348</v>
      </c>
      <c r="G1276" s="121">
        <v>3326.399</v>
      </c>
      <c r="H1276" s="119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19">
        <v>1356</v>
      </c>
      <c r="B1277" s="120" t="s">
        <v>201</v>
      </c>
      <c r="C1277" s="120" t="s">
        <v>202</v>
      </c>
      <c r="D1277" s="120" t="s">
        <v>68</v>
      </c>
      <c r="E1277" s="120" t="s">
        <v>54</v>
      </c>
      <c r="F1277" s="121">
        <v>2845664</v>
      </c>
      <c r="G1277" s="121">
        <v>251860.17</v>
      </c>
      <c r="H1277" s="119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19">
        <v>1356</v>
      </c>
      <c r="B1278" s="120" t="s">
        <v>201</v>
      </c>
      <c r="C1278" s="120" t="s">
        <v>202</v>
      </c>
      <c r="D1278" s="120" t="s">
        <v>68</v>
      </c>
      <c r="E1278" s="120" t="s">
        <v>70</v>
      </c>
      <c r="F1278" s="121">
        <v>125543</v>
      </c>
      <c r="G1278" s="121">
        <v>11315.763</v>
      </c>
      <c r="H1278" s="119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19">
        <v>1356</v>
      </c>
      <c r="B1279" s="120" t="s">
        <v>201</v>
      </c>
      <c r="C1279" s="120" t="s">
        <v>202</v>
      </c>
      <c r="D1279" s="120" t="s">
        <v>68</v>
      </c>
      <c r="E1279" s="120" t="s">
        <v>150</v>
      </c>
      <c r="F1279" s="121">
        <v>109292006</v>
      </c>
      <c r="G1279" s="121">
        <v>9900985.1</v>
      </c>
      <c r="H1279" s="119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19">
        <v>1356</v>
      </c>
      <c r="B1280" s="120" t="s">
        <v>201</v>
      </c>
      <c r="C1280" s="120" t="s">
        <v>202</v>
      </c>
      <c r="D1280" s="120" t="s">
        <v>68</v>
      </c>
      <c r="E1280" s="120" t="s">
        <v>162</v>
      </c>
      <c r="F1280" s="121">
        <v>0</v>
      </c>
      <c r="G1280" s="121">
        <v>0</v>
      </c>
      <c r="H1280" s="119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19">
        <v>1358</v>
      </c>
      <c r="B1281" s="120" t="s">
        <v>201</v>
      </c>
      <c r="C1281" s="120" t="s">
        <v>202</v>
      </c>
      <c r="D1281" s="120" t="s">
        <v>73</v>
      </c>
      <c r="E1281" s="120" t="s">
        <v>70</v>
      </c>
      <c r="F1281" s="121">
        <v>0</v>
      </c>
      <c r="G1281" s="121">
        <v>0</v>
      </c>
      <c r="H1281" s="119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19">
        <v>1358</v>
      </c>
      <c r="B1282" s="120" t="s">
        <v>201</v>
      </c>
      <c r="C1282" s="120" t="s">
        <v>202</v>
      </c>
      <c r="D1282" s="120" t="s">
        <v>73</v>
      </c>
      <c r="E1282" s="120" t="s">
        <v>38</v>
      </c>
      <c r="F1282" s="121">
        <v>185</v>
      </c>
      <c r="G1282" s="121">
        <v>-112</v>
      </c>
      <c r="H1282" s="119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19">
        <v>1359</v>
      </c>
      <c r="B1283" s="120" t="s">
        <v>201</v>
      </c>
      <c r="C1283" s="120" t="s">
        <v>206</v>
      </c>
      <c r="D1283" s="120" t="s">
        <v>116</v>
      </c>
      <c r="E1283" s="120" t="s">
        <v>170</v>
      </c>
      <c r="F1283" s="121">
        <v>75401</v>
      </c>
      <c r="G1283" s="121">
        <v>8470</v>
      </c>
      <c r="H1283" s="119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19">
        <v>1363</v>
      </c>
      <c r="B1284" s="120" t="s">
        <v>201</v>
      </c>
      <c r="C1284" s="120" t="s">
        <v>202</v>
      </c>
      <c r="D1284" s="120" t="s">
        <v>39</v>
      </c>
      <c r="E1284" s="120" t="s">
        <v>38</v>
      </c>
      <c r="F1284" s="121">
        <v>0</v>
      </c>
      <c r="G1284" s="121">
        <v>1861739</v>
      </c>
      <c r="H1284" s="119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19">
        <v>1363</v>
      </c>
      <c r="B1285" s="120" t="s">
        <v>201</v>
      </c>
      <c r="C1285" s="120" t="s">
        <v>202</v>
      </c>
      <c r="D1285" s="120" t="s">
        <v>61</v>
      </c>
      <c r="E1285" s="120" t="s">
        <v>38</v>
      </c>
      <c r="F1285" s="121">
        <v>35111243</v>
      </c>
      <c r="G1285" s="121">
        <v>3301664</v>
      </c>
      <c r="H1285" s="119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19">
        <v>1363</v>
      </c>
      <c r="B1286" s="120" t="s">
        <v>201</v>
      </c>
      <c r="C1286" s="120" t="s">
        <v>202</v>
      </c>
      <c r="D1286" s="120" t="s">
        <v>73</v>
      </c>
      <c r="E1286" s="120" t="s">
        <v>70</v>
      </c>
      <c r="F1286" s="121">
        <v>0</v>
      </c>
      <c r="G1286" s="121">
        <v>0</v>
      </c>
      <c r="H1286" s="119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19">
        <v>1363</v>
      </c>
      <c r="B1287" s="120" t="s">
        <v>201</v>
      </c>
      <c r="C1287" s="120" t="s">
        <v>202</v>
      </c>
      <c r="D1287" s="120" t="s">
        <v>73</v>
      </c>
      <c r="E1287" s="120" t="s">
        <v>38</v>
      </c>
      <c r="F1287" s="121">
        <v>643</v>
      </c>
      <c r="G1287" s="121">
        <v>10</v>
      </c>
      <c r="H1287" s="119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19">
        <v>1364</v>
      </c>
      <c r="B1288" s="120" t="s">
        <v>201</v>
      </c>
      <c r="C1288" s="120" t="s">
        <v>202</v>
      </c>
      <c r="D1288" s="120" t="s">
        <v>68</v>
      </c>
      <c r="E1288" s="120" t="s">
        <v>54</v>
      </c>
      <c r="F1288" s="121">
        <v>444284</v>
      </c>
      <c r="G1288" s="121">
        <v>41960.367</v>
      </c>
      <c r="H1288" s="119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19">
        <v>1364</v>
      </c>
      <c r="B1289" s="120" t="s">
        <v>201</v>
      </c>
      <c r="C1289" s="120" t="s">
        <v>202</v>
      </c>
      <c r="D1289" s="120" t="s">
        <v>68</v>
      </c>
      <c r="E1289" s="120" t="s">
        <v>38</v>
      </c>
      <c r="F1289" s="121">
        <v>324500</v>
      </c>
      <c r="G1289" s="121">
        <v>30481.336</v>
      </c>
      <c r="H1289" s="119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19">
        <v>1364</v>
      </c>
      <c r="B1290" s="120" t="s">
        <v>201</v>
      </c>
      <c r="C1290" s="120" t="s">
        <v>202</v>
      </c>
      <c r="D1290" s="120" t="s">
        <v>68</v>
      </c>
      <c r="E1290" s="120" t="s">
        <v>150</v>
      </c>
      <c r="F1290" s="121">
        <v>86768036</v>
      </c>
      <c r="G1290" s="121">
        <v>8185625.3</v>
      </c>
      <c r="H1290" s="119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19">
        <v>1364</v>
      </c>
      <c r="B1291" s="120" t="s">
        <v>201</v>
      </c>
      <c r="C1291" s="120" t="s">
        <v>202</v>
      </c>
      <c r="D1291" s="120" t="s">
        <v>68</v>
      </c>
      <c r="E1291" s="120" t="s">
        <v>162</v>
      </c>
      <c r="F1291" s="121">
        <v>0</v>
      </c>
      <c r="G1291" s="121">
        <v>0</v>
      </c>
      <c r="H1291" s="119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19">
        <v>1365</v>
      </c>
      <c r="B1292" s="120" t="s">
        <v>201</v>
      </c>
      <c r="C1292" s="120" t="s">
        <v>202</v>
      </c>
      <c r="D1292" s="120" t="s">
        <v>116</v>
      </c>
      <c r="E1292" s="120" t="s">
        <v>170</v>
      </c>
      <c r="F1292" s="121">
        <v>2233137</v>
      </c>
      <c r="G1292" s="121">
        <v>250858</v>
      </c>
      <c r="H1292" s="119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19">
        <v>1366</v>
      </c>
      <c r="B1293" s="120" t="s">
        <v>201</v>
      </c>
      <c r="C1293" s="120" t="s">
        <v>202</v>
      </c>
      <c r="D1293" s="120" t="s">
        <v>73</v>
      </c>
      <c r="E1293" s="120" t="s">
        <v>38</v>
      </c>
      <c r="F1293" s="121">
        <v>703137</v>
      </c>
      <c r="G1293" s="121">
        <v>59988</v>
      </c>
      <c r="H1293" s="119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19">
        <v>1368</v>
      </c>
      <c r="B1294" s="120" t="s">
        <v>201</v>
      </c>
      <c r="C1294" s="120" t="s">
        <v>202</v>
      </c>
      <c r="D1294" s="120" t="s">
        <v>73</v>
      </c>
      <c r="E1294" s="120" t="s">
        <v>38</v>
      </c>
      <c r="F1294" s="121">
        <v>754</v>
      </c>
      <c r="G1294" s="121">
        <v>-45</v>
      </c>
      <c r="H1294" s="119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19">
        <v>1371</v>
      </c>
      <c r="B1295" s="120" t="s">
        <v>201</v>
      </c>
      <c r="C1295" s="120" t="s">
        <v>202</v>
      </c>
      <c r="D1295" s="120" t="s">
        <v>116</v>
      </c>
      <c r="E1295" s="120" t="s">
        <v>170</v>
      </c>
      <c r="F1295" s="121">
        <v>5092059</v>
      </c>
      <c r="G1295" s="121">
        <v>572013</v>
      </c>
      <c r="H1295" s="119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19">
        <v>1374</v>
      </c>
      <c r="B1296" s="120" t="s">
        <v>201</v>
      </c>
      <c r="C1296" s="120" t="s">
        <v>202</v>
      </c>
      <c r="D1296" s="120" t="s">
        <v>68</v>
      </c>
      <c r="E1296" s="120" t="s">
        <v>54</v>
      </c>
      <c r="F1296" s="121">
        <v>18362692</v>
      </c>
      <c r="G1296" s="121">
        <v>1599837</v>
      </c>
      <c r="H1296" s="119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19">
        <v>1374</v>
      </c>
      <c r="B1297" s="120" t="s">
        <v>201</v>
      </c>
      <c r="C1297" s="120" t="s">
        <v>202</v>
      </c>
      <c r="D1297" s="120" t="s">
        <v>68</v>
      </c>
      <c r="E1297" s="120" t="s">
        <v>70</v>
      </c>
      <c r="F1297" s="121">
        <v>26844</v>
      </c>
      <c r="G1297" s="121">
        <v>2221.408</v>
      </c>
      <c r="H1297" s="119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19">
        <v>1374</v>
      </c>
      <c r="B1298" s="120" t="s">
        <v>201</v>
      </c>
      <c r="C1298" s="120" t="s">
        <v>202</v>
      </c>
      <c r="D1298" s="120" t="s">
        <v>68</v>
      </c>
      <c r="E1298" s="120" t="s">
        <v>38</v>
      </c>
      <c r="F1298" s="121">
        <v>30545</v>
      </c>
      <c r="G1298" s="121">
        <v>2654.132</v>
      </c>
      <c r="H1298" s="119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19">
        <v>1374</v>
      </c>
      <c r="B1299" s="120" t="s">
        <v>201</v>
      </c>
      <c r="C1299" s="120" t="s">
        <v>202</v>
      </c>
      <c r="D1299" s="120" t="s">
        <v>68</v>
      </c>
      <c r="E1299" s="120" t="s">
        <v>144</v>
      </c>
      <c r="F1299" s="121">
        <v>0</v>
      </c>
      <c r="G1299" s="121">
        <v>0</v>
      </c>
      <c r="H1299" s="119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19">
        <v>1374</v>
      </c>
      <c r="B1300" s="120" t="s">
        <v>201</v>
      </c>
      <c r="C1300" s="120" t="s">
        <v>202</v>
      </c>
      <c r="D1300" s="120" t="s">
        <v>68</v>
      </c>
      <c r="E1300" s="120" t="s">
        <v>146</v>
      </c>
      <c r="F1300" s="121">
        <v>2306</v>
      </c>
      <c r="G1300" s="121">
        <v>200.451</v>
      </c>
      <c r="H1300" s="119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19">
        <v>1374</v>
      </c>
      <c r="B1301" s="120" t="s">
        <v>201</v>
      </c>
      <c r="C1301" s="120" t="s">
        <v>202</v>
      </c>
      <c r="D1301" s="120" t="s">
        <v>68</v>
      </c>
      <c r="E1301" s="120" t="s">
        <v>166</v>
      </c>
      <c r="F1301" s="121">
        <v>0</v>
      </c>
      <c r="G1301" s="121">
        <v>0</v>
      </c>
      <c r="H1301" s="119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19">
        <v>1376</v>
      </c>
      <c r="B1302" s="120" t="s">
        <v>201</v>
      </c>
      <c r="C1302" s="120" t="s">
        <v>202</v>
      </c>
      <c r="D1302" s="120" t="s">
        <v>79</v>
      </c>
      <c r="E1302" s="120" t="s">
        <v>70</v>
      </c>
      <c r="F1302" s="121">
        <v>204</v>
      </c>
      <c r="G1302" s="121">
        <v>16</v>
      </c>
      <c r="H1302" s="119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19">
        <v>1377</v>
      </c>
      <c r="B1303" s="120" t="s">
        <v>201</v>
      </c>
      <c r="C1303" s="120" t="s">
        <v>202</v>
      </c>
      <c r="D1303" s="120" t="s">
        <v>116</v>
      </c>
      <c r="E1303" s="120" t="s">
        <v>170</v>
      </c>
      <c r="F1303" s="121">
        <v>8225172</v>
      </c>
      <c r="G1303" s="121">
        <v>923969</v>
      </c>
      <c r="H1303" s="119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19">
        <v>1378</v>
      </c>
      <c r="B1304" s="120" t="s">
        <v>201</v>
      </c>
      <c r="C1304" s="120" t="s">
        <v>202</v>
      </c>
      <c r="D1304" s="120" t="s">
        <v>39</v>
      </c>
      <c r="E1304" s="120" t="s">
        <v>38</v>
      </c>
      <c r="F1304" s="121">
        <v>15847360</v>
      </c>
      <c r="G1304" s="121">
        <v>2341733</v>
      </c>
      <c r="H1304" s="119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19">
        <v>1378</v>
      </c>
      <c r="B1305" s="120" t="s">
        <v>201</v>
      </c>
      <c r="C1305" s="120" t="s">
        <v>202</v>
      </c>
      <c r="D1305" s="120" t="s">
        <v>61</v>
      </c>
      <c r="E1305" s="120" t="s">
        <v>38</v>
      </c>
      <c r="F1305" s="121">
        <v>27807360</v>
      </c>
      <c r="G1305" s="121">
        <v>4105871</v>
      </c>
      <c r="H1305" s="119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19">
        <v>1378</v>
      </c>
      <c r="B1306" s="120" t="s">
        <v>201</v>
      </c>
      <c r="C1306" s="120" t="s">
        <v>202</v>
      </c>
      <c r="D1306" s="120" t="s">
        <v>68</v>
      </c>
      <c r="E1306" s="120" t="s">
        <v>54</v>
      </c>
      <c r="F1306" s="121">
        <v>28237087</v>
      </c>
      <c r="G1306" s="121">
        <v>3044153.4</v>
      </c>
      <c r="H1306" s="119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19">
        <v>1378</v>
      </c>
      <c r="B1307" s="120" t="s">
        <v>201</v>
      </c>
      <c r="C1307" s="120" t="s">
        <v>202</v>
      </c>
      <c r="D1307" s="120" t="s">
        <v>68</v>
      </c>
      <c r="E1307" s="120" t="s">
        <v>70</v>
      </c>
      <c r="F1307" s="121">
        <v>7691</v>
      </c>
      <c r="G1307" s="121">
        <v>-18230.96</v>
      </c>
      <c r="H1307" s="119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19">
        <v>1378</v>
      </c>
      <c r="B1308" s="120" t="s">
        <v>201</v>
      </c>
      <c r="C1308" s="120" t="s">
        <v>202</v>
      </c>
      <c r="D1308" s="120" t="s">
        <v>68</v>
      </c>
      <c r="E1308" s="120" t="s">
        <v>150</v>
      </c>
      <c r="F1308" s="121">
        <v>0</v>
      </c>
      <c r="G1308" s="121">
        <v>0</v>
      </c>
      <c r="H1308" s="119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19">
        <v>1378</v>
      </c>
      <c r="B1309" s="120" t="s">
        <v>201</v>
      </c>
      <c r="C1309" s="120" t="s">
        <v>202</v>
      </c>
      <c r="D1309" s="120" t="s">
        <v>68</v>
      </c>
      <c r="E1309" s="120" t="s">
        <v>162</v>
      </c>
      <c r="F1309" s="121">
        <v>249360</v>
      </c>
      <c r="G1309" s="121">
        <v>27216.569</v>
      </c>
      <c r="H1309" s="119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19">
        <v>1379</v>
      </c>
      <c r="B1310" s="120" t="s">
        <v>201</v>
      </c>
      <c r="C1310" s="120" t="s">
        <v>202</v>
      </c>
      <c r="D1310" s="120" t="s">
        <v>68</v>
      </c>
      <c r="E1310" s="120" t="s">
        <v>54</v>
      </c>
      <c r="F1310" s="121">
        <v>0</v>
      </c>
      <c r="G1310" s="121">
        <v>0</v>
      </c>
      <c r="H1310" s="119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19">
        <v>1379</v>
      </c>
      <c r="B1311" s="120" t="s">
        <v>201</v>
      </c>
      <c r="C1311" s="120" t="s">
        <v>202</v>
      </c>
      <c r="D1311" s="120" t="s">
        <v>68</v>
      </c>
      <c r="E1311" s="120" t="s">
        <v>70</v>
      </c>
      <c r="F1311" s="121">
        <v>118662</v>
      </c>
      <c r="G1311" s="121">
        <v>10285.996</v>
      </c>
      <c r="H1311" s="119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19">
        <v>1379</v>
      </c>
      <c r="B1312" s="120" t="s">
        <v>201</v>
      </c>
      <c r="C1312" s="120" t="s">
        <v>202</v>
      </c>
      <c r="D1312" s="120" t="s">
        <v>68</v>
      </c>
      <c r="E1312" s="120" t="s">
        <v>162</v>
      </c>
      <c r="F1312" s="121">
        <v>65235936</v>
      </c>
      <c r="G1312" s="121">
        <v>5665911</v>
      </c>
      <c r="H1312" s="119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19">
        <v>1380</v>
      </c>
      <c r="B1313" s="120" t="s">
        <v>201</v>
      </c>
      <c r="C1313" s="120" t="s">
        <v>202</v>
      </c>
      <c r="D1313" s="120" t="s">
        <v>116</v>
      </c>
      <c r="E1313" s="120" t="s">
        <v>170</v>
      </c>
      <c r="F1313" s="121">
        <v>10718567</v>
      </c>
      <c r="G1313" s="121">
        <v>1204063</v>
      </c>
      <c r="H1313" s="119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19">
        <v>1382</v>
      </c>
      <c r="B1314" s="120" t="s">
        <v>201</v>
      </c>
      <c r="C1314" s="120" t="s">
        <v>202</v>
      </c>
      <c r="D1314" s="120" t="s">
        <v>68</v>
      </c>
      <c r="E1314" s="120" t="s">
        <v>54</v>
      </c>
      <c r="F1314" s="121">
        <v>188949</v>
      </c>
      <c r="G1314" s="121">
        <v>13085.023</v>
      </c>
      <c r="H1314" s="119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19">
        <v>1382</v>
      </c>
      <c r="B1315" s="120" t="s">
        <v>201</v>
      </c>
      <c r="C1315" s="120" t="s">
        <v>202</v>
      </c>
      <c r="D1315" s="120" t="s">
        <v>68</v>
      </c>
      <c r="E1315" s="120" t="s">
        <v>70</v>
      </c>
      <c r="F1315" s="121">
        <v>7610</v>
      </c>
      <c r="G1315" s="121">
        <v>526.977</v>
      </c>
      <c r="H1315" s="119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19">
        <v>1383</v>
      </c>
      <c r="B1316" s="120" t="s">
        <v>201</v>
      </c>
      <c r="C1316" s="120" t="s">
        <v>202</v>
      </c>
      <c r="D1316" s="120" t="s">
        <v>73</v>
      </c>
      <c r="E1316" s="120" t="s">
        <v>70</v>
      </c>
      <c r="F1316" s="121">
        <v>0</v>
      </c>
      <c r="G1316" s="121">
        <v>0</v>
      </c>
      <c r="H1316" s="119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19">
        <v>1383</v>
      </c>
      <c r="B1317" s="120" t="s">
        <v>201</v>
      </c>
      <c r="C1317" s="120" t="s">
        <v>202</v>
      </c>
      <c r="D1317" s="120" t="s">
        <v>73</v>
      </c>
      <c r="E1317" s="120" t="s">
        <v>38</v>
      </c>
      <c r="F1317" s="121">
        <v>91356</v>
      </c>
      <c r="G1317" s="121">
        <v>4087</v>
      </c>
      <c r="H1317" s="119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19">
        <v>1383</v>
      </c>
      <c r="B1318" s="120" t="s">
        <v>201</v>
      </c>
      <c r="C1318" s="120" t="s">
        <v>202</v>
      </c>
      <c r="D1318" s="120" t="s">
        <v>68</v>
      </c>
      <c r="E1318" s="120" t="s">
        <v>54</v>
      </c>
      <c r="F1318" s="121">
        <v>0</v>
      </c>
      <c r="G1318" s="121">
        <v>0</v>
      </c>
      <c r="H1318" s="119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19">
        <v>1383</v>
      </c>
      <c r="B1319" s="120" t="s">
        <v>201</v>
      </c>
      <c r="C1319" s="120" t="s">
        <v>202</v>
      </c>
      <c r="D1319" s="120" t="s">
        <v>68</v>
      </c>
      <c r="E1319" s="120" t="s">
        <v>70</v>
      </c>
      <c r="F1319" s="121">
        <v>6468</v>
      </c>
      <c r="G1319" s="121">
        <v>-13907</v>
      </c>
      <c r="H1319" s="119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19">
        <v>1383</v>
      </c>
      <c r="B1320" s="120" t="s">
        <v>201</v>
      </c>
      <c r="C1320" s="120" t="s">
        <v>202</v>
      </c>
      <c r="D1320" s="120" t="s">
        <v>68</v>
      </c>
      <c r="E1320" s="120" t="s">
        <v>38</v>
      </c>
      <c r="F1320" s="121">
        <v>0</v>
      </c>
      <c r="G1320" s="121">
        <v>0</v>
      </c>
      <c r="H1320" s="119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19">
        <v>1384</v>
      </c>
      <c r="B1321" s="120" t="s">
        <v>201</v>
      </c>
      <c r="C1321" s="120" t="s">
        <v>202</v>
      </c>
      <c r="D1321" s="120" t="s">
        <v>68</v>
      </c>
      <c r="E1321" s="120" t="s">
        <v>54</v>
      </c>
      <c r="F1321" s="121">
        <v>2002086</v>
      </c>
      <c r="G1321" s="121">
        <v>168821.56</v>
      </c>
      <c r="H1321" s="119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19">
        <v>1384</v>
      </c>
      <c r="B1322" s="120" t="s">
        <v>201</v>
      </c>
      <c r="C1322" s="120" t="s">
        <v>202</v>
      </c>
      <c r="D1322" s="120" t="s">
        <v>68</v>
      </c>
      <c r="E1322" s="120" t="s">
        <v>70</v>
      </c>
      <c r="F1322" s="121">
        <v>18333</v>
      </c>
      <c r="G1322" s="121">
        <v>-211.563</v>
      </c>
      <c r="H1322" s="119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19">
        <v>1391</v>
      </c>
      <c r="B1323" s="120" t="s">
        <v>205</v>
      </c>
      <c r="C1323" s="120" t="s">
        <v>209</v>
      </c>
      <c r="D1323" s="120" t="s">
        <v>73</v>
      </c>
      <c r="E1323" s="120" t="s">
        <v>38</v>
      </c>
      <c r="F1323" s="121">
        <v>9035721</v>
      </c>
      <c r="G1323" s="121">
        <v>1986163.7</v>
      </c>
      <c r="H1323" s="119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19">
        <v>1391</v>
      </c>
      <c r="B1324" s="120" t="s">
        <v>205</v>
      </c>
      <c r="C1324" s="120" t="s">
        <v>209</v>
      </c>
      <c r="D1324" s="120" t="s">
        <v>73</v>
      </c>
      <c r="E1324" s="120" t="s">
        <v>140</v>
      </c>
      <c r="F1324" s="121">
        <v>714397</v>
      </c>
      <c r="G1324" s="121">
        <v>157033.3</v>
      </c>
      <c r="H1324" s="119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19">
        <v>1391</v>
      </c>
      <c r="B1325" s="120" t="s">
        <v>205</v>
      </c>
      <c r="C1325" s="120" t="s">
        <v>209</v>
      </c>
      <c r="D1325" s="120" t="s">
        <v>68</v>
      </c>
      <c r="E1325" s="120" t="s">
        <v>70</v>
      </c>
      <c r="F1325" s="121">
        <v>0</v>
      </c>
      <c r="G1325" s="121">
        <v>0</v>
      </c>
      <c r="H1325" s="119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19">
        <v>1391</v>
      </c>
      <c r="B1326" s="120" t="s">
        <v>205</v>
      </c>
      <c r="C1326" s="120" t="s">
        <v>209</v>
      </c>
      <c r="D1326" s="120" t="s">
        <v>68</v>
      </c>
      <c r="E1326" s="120" t="s">
        <v>38</v>
      </c>
      <c r="F1326" s="121">
        <v>58213</v>
      </c>
      <c r="G1326" s="121">
        <v>12796.065</v>
      </c>
      <c r="H1326" s="119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19">
        <v>1391</v>
      </c>
      <c r="B1327" s="120" t="s">
        <v>205</v>
      </c>
      <c r="C1327" s="120" t="s">
        <v>209</v>
      </c>
      <c r="D1327" s="120" t="s">
        <v>68</v>
      </c>
      <c r="E1327" s="120" t="s">
        <v>140</v>
      </c>
      <c r="F1327" s="121">
        <v>3954724</v>
      </c>
      <c r="G1327" s="121">
        <v>869297.94</v>
      </c>
      <c r="H1327" s="119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19">
        <v>1393</v>
      </c>
      <c r="B1328" s="120" t="s">
        <v>205</v>
      </c>
      <c r="C1328" s="120" t="s">
        <v>202</v>
      </c>
      <c r="D1328" s="120" t="s">
        <v>68</v>
      </c>
      <c r="E1328" s="120" t="s">
        <v>70</v>
      </c>
      <c r="F1328" s="121">
        <v>101393</v>
      </c>
      <c r="G1328" s="121">
        <v>8078.193</v>
      </c>
      <c r="H1328" s="119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19">
        <v>1393</v>
      </c>
      <c r="B1329" s="120" t="s">
        <v>205</v>
      </c>
      <c r="C1329" s="120" t="s">
        <v>202</v>
      </c>
      <c r="D1329" s="120" t="s">
        <v>68</v>
      </c>
      <c r="E1329" s="120" t="s">
        <v>38</v>
      </c>
      <c r="F1329" s="121">
        <v>85812</v>
      </c>
      <c r="G1329" s="121">
        <v>6907.013</v>
      </c>
      <c r="H1329" s="119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19">
        <v>1393</v>
      </c>
      <c r="B1330" s="120" t="s">
        <v>205</v>
      </c>
      <c r="C1330" s="120" t="s">
        <v>202</v>
      </c>
      <c r="D1330" s="120" t="s">
        <v>68</v>
      </c>
      <c r="E1330" s="120" t="s">
        <v>144</v>
      </c>
      <c r="F1330" s="121">
        <v>17697163</v>
      </c>
      <c r="G1330" s="121">
        <v>1423636.6</v>
      </c>
      <c r="H1330" s="119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19">
        <v>1393</v>
      </c>
      <c r="B1331" s="120" t="s">
        <v>205</v>
      </c>
      <c r="C1331" s="120" t="s">
        <v>202</v>
      </c>
      <c r="D1331" s="120" t="s">
        <v>68</v>
      </c>
      <c r="E1331" s="120" t="s">
        <v>162</v>
      </c>
      <c r="F1331" s="121">
        <v>21699317</v>
      </c>
      <c r="G1331" s="121">
        <v>1772626.1</v>
      </c>
      <c r="H1331" s="119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19">
        <v>1396</v>
      </c>
      <c r="B1332" s="120" t="s">
        <v>201</v>
      </c>
      <c r="C1332" s="120" t="s">
        <v>202</v>
      </c>
      <c r="D1332" s="120" t="s">
        <v>39</v>
      </c>
      <c r="E1332" s="120" t="s">
        <v>38</v>
      </c>
      <c r="F1332" s="121">
        <v>9781471</v>
      </c>
      <c r="G1332" s="121">
        <v>1251952</v>
      </c>
      <c r="H1332" s="119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19">
        <v>1396</v>
      </c>
      <c r="B1333" s="120" t="s">
        <v>201</v>
      </c>
      <c r="C1333" s="120" t="s">
        <v>202</v>
      </c>
      <c r="D1333" s="120" t="s">
        <v>61</v>
      </c>
      <c r="E1333" s="120" t="s">
        <v>38</v>
      </c>
      <c r="F1333" s="121">
        <v>19313137</v>
      </c>
      <c r="G1333" s="121">
        <v>2471247</v>
      </c>
      <c r="H1333" s="119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19">
        <v>1402</v>
      </c>
      <c r="B1334" s="120" t="s">
        <v>201</v>
      </c>
      <c r="C1334" s="120" t="s">
        <v>202</v>
      </c>
      <c r="D1334" s="120" t="s">
        <v>68</v>
      </c>
      <c r="E1334" s="120" t="s">
        <v>70</v>
      </c>
      <c r="F1334" s="121">
        <v>0</v>
      </c>
      <c r="G1334" s="121">
        <v>0</v>
      </c>
      <c r="H1334" s="119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19">
        <v>1402</v>
      </c>
      <c r="B1335" s="120" t="s">
        <v>201</v>
      </c>
      <c r="C1335" s="120" t="s">
        <v>202</v>
      </c>
      <c r="D1335" s="120" t="s">
        <v>68</v>
      </c>
      <c r="E1335" s="120" t="s">
        <v>38</v>
      </c>
      <c r="F1335" s="121">
        <v>29624721</v>
      </c>
      <c r="G1335" s="121">
        <v>2708876</v>
      </c>
      <c r="H1335" s="119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19">
        <v>1403</v>
      </c>
      <c r="B1336" s="120" t="s">
        <v>201</v>
      </c>
      <c r="C1336" s="120" t="s">
        <v>202</v>
      </c>
      <c r="D1336" s="120" t="s">
        <v>39</v>
      </c>
      <c r="E1336" s="120" t="s">
        <v>70</v>
      </c>
      <c r="F1336" s="121">
        <v>0</v>
      </c>
      <c r="G1336" s="121">
        <v>363.37</v>
      </c>
      <c r="H1336" s="119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19">
        <v>1403</v>
      </c>
      <c r="B1337" s="120" t="s">
        <v>201</v>
      </c>
      <c r="C1337" s="120" t="s">
        <v>202</v>
      </c>
      <c r="D1337" s="120" t="s">
        <v>39</v>
      </c>
      <c r="E1337" s="120" t="s">
        <v>38</v>
      </c>
      <c r="F1337" s="121">
        <v>1761014</v>
      </c>
      <c r="G1337" s="121">
        <v>1567551.6</v>
      </c>
      <c r="H1337" s="119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19">
        <v>1403</v>
      </c>
      <c r="B1338" s="120" t="s">
        <v>201</v>
      </c>
      <c r="C1338" s="120" t="s">
        <v>202</v>
      </c>
      <c r="D1338" s="120" t="s">
        <v>61</v>
      </c>
      <c r="E1338" s="120" t="s">
        <v>70</v>
      </c>
      <c r="F1338" s="121">
        <v>9470</v>
      </c>
      <c r="G1338" s="121">
        <v>579.513</v>
      </c>
      <c r="H1338" s="119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19">
        <v>1403</v>
      </c>
      <c r="B1339" s="120" t="s">
        <v>201</v>
      </c>
      <c r="C1339" s="120" t="s">
        <v>202</v>
      </c>
      <c r="D1339" s="120" t="s">
        <v>61</v>
      </c>
      <c r="E1339" s="120" t="s">
        <v>38</v>
      </c>
      <c r="F1339" s="121">
        <v>29598536</v>
      </c>
      <c r="G1339" s="121">
        <v>2423709.5</v>
      </c>
      <c r="H1339" s="119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19">
        <v>1403</v>
      </c>
      <c r="B1340" s="120" t="s">
        <v>201</v>
      </c>
      <c r="C1340" s="120" t="s">
        <v>202</v>
      </c>
      <c r="D1340" s="120" t="s">
        <v>68</v>
      </c>
      <c r="E1340" s="120" t="s">
        <v>70</v>
      </c>
      <c r="F1340" s="121">
        <v>0</v>
      </c>
      <c r="G1340" s="121">
        <v>0</v>
      </c>
      <c r="H1340" s="119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19">
        <v>1403</v>
      </c>
      <c r="B1341" s="120" t="s">
        <v>201</v>
      </c>
      <c r="C1341" s="120" t="s">
        <v>202</v>
      </c>
      <c r="D1341" s="120" t="s">
        <v>68</v>
      </c>
      <c r="E1341" s="120" t="s">
        <v>38</v>
      </c>
      <c r="F1341" s="121">
        <v>55267941</v>
      </c>
      <c r="G1341" s="121">
        <v>5840323</v>
      </c>
      <c r="H1341" s="119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19">
        <v>1404</v>
      </c>
      <c r="B1342" s="120" t="s">
        <v>201</v>
      </c>
      <c r="C1342" s="120" t="s">
        <v>202</v>
      </c>
      <c r="D1342" s="120" t="s">
        <v>39</v>
      </c>
      <c r="E1342" s="120" t="s">
        <v>70</v>
      </c>
      <c r="F1342" s="121">
        <v>0</v>
      </c>
      <c r="G1342" s="121">
        <v>0</v>
      </c>
      <c r="H1342" s="119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19">
        <v>1404</v>
      </c>
      <c r="B1343" s="120" t="s">
        <v>201</v>
      </c>
      <c r="C1343" s="120" t="s">
        <v>202</v>
      </c>
      <c r="D1343" s="120" t="s">
        <v>39</v>
      </c>
      <c r="E1343" s="120" t="s">
        <v>38</v>
      </c>
      <c r="F1343" s="121">
        <v>0</v>
      </c>
      <c r="G1343" s="121">
        <v>0</v>
      </c>
      <c r="H1343" s="119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19">
        <v>1404</v>
      </c>
      <c r="B1344" s="120" t="s">
        <v>201</v>
      </c>
      <c r="C1344" s="120" t="s">
        <v>202</v>
      </c>
      <c r="D1344" s="120" t="s">
        <v>61</v>
      </c>
      <c r="E1344" s="120" t="s">
        <v>70</v>
      </c>
      <c r="F1344" s="121">
        <v>0</v>
      </c>
      <c r="G1344" s="121">
        <v>0</v>
      </c>
      <c r="H1344" s="119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19">
        <v>1404</v>
      </c>
      <c r="B1345" s="120" t="s">
        <v>201</v>
      </c>
      <c r="C1345" s="120" t="s">
        <v>202</v>
      </c>
      <c r="D1345" s="120" t="s">
        <v>61</v>
      </c>
      <c r="E1345" s="120" t="s">
        <v>38</v>
      </c>
      <c r="F1345" s="121">
        <v>40523</v>
      </c>
      <c r="G1345" s="121">
        <v>885</v>
      </c>
      <c r="H1345" s="119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19">
        <v>1404</v>
      </c>
      <c r="B1346" s="120" t="s">
        <v>201</v>
      </c>
      <c r="C1346" s="120" t="s">
        <v>202</v>
      </c>
      <c r="D1346" s="120" t="s">
        <v>61</v>
      </c>
      <c r="E1346" s="120" t="s">
        <v>152</v>
      </c>
      <c r="F1346" s="121">
        <v>0</v>
      </c>
      <c r="G1346" s="121">
        <v>0</v>
      </c>
      <c r="H1346" s="119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19">
        <v>1439</v>
      </c>
      <c r="B1347" s="120" t="s">
        <v>201</v>
      </c>
      <c r="C1347" s="120" t="s">
        <v>202</v>
      </c>
      <c r="D1347" s="120" t="s">
        <v>68</v>
      </c>
      <c r="E1347" s="120" t="s">
        <v>38</v>
      </c>
      <c r="F1347" s="121">
        <v>681662</v>
      </c>
      <c r="G1347" s="121">
        <v>61805</v>
      </c>
      <c r="H1347" s="119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19">
        <v>1453</v>
      </c>
      <c r="B1348" s="120" t="s">
        <v>201</v>
      </c>
      <c r="C1348" s="120" t="s">
        <v>202</v>
      </c>
      <c r="D1348" s="120" t="s">
        <v>79</v>
      </c>
      <c r="E1348" s="120" t="s">
        <v>70</v>
      </c>
      <c r="F1348" s="121">
        <v>0</v>
      </c>
      <c r="G1348" s="121">
        <v>0</v>
      </c>
      <c r="H1348" s="119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19">
        <v>1453</v>
      </c>
      <c r="B1349" s="120" t="s">
        <v>201</v>
      </c>
      <c r="C1349" s="120" t="s">
        <v>202</v>
      </c>
      <c r="D1349" s="120" t="s">
        <v>79</v>
      </c>
      <c r="E1349" s="120" t="s">
        <v>38</v>
      </c>
      <c r="F1349" s="121">
        <v>0</v>
      </c>
      <c r="G1349" s="121">
        <v>0</v>
      </c>
      <c r="H1349" s="119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19">
        <v>1456</v>
      </c>
      <c r="B1350" s="120" t="s">
        <v>201</v>
      </c>
      <c r="C1350" s="120" t="s">
        <v>202</v>
      </c>
      <c r="D1350" s="120" t="s">
        <v>79</v>
      </c>
      <c r="E1350" s="120" t="s">
        <v>70</v>
      </c>
      <c r="F1350" s="121">
        <v>0</v>
      </c>
      <c r="G1350" s="121">
        <v>0</v>
      </c>
      <c r="H1350" s="119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19">
        <v>1456</v>
      </c>
      <c r="B1351" s="120" t="s">
        <v>201</v>
      </c>
      <c r="C1351" s="120" t="s">
        <v>202</v>
      </c>
      <c r="D1351" s="120" t="s">
        <v>79</v>
      </c>
      <c r="E1351" s="120" t="s">
        <v>38</v>
      </c>
      <c r="F1351" s="121">
        <v>0</v>
      </c>
      <c r="G1351" s="121">
        <v>0</v>
      </c>
      <c r="H1351" s="119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19">
        <v>1464</v>
      </c>
      <c r="B1352" s="120" t="s">
        <v>201</v>
      </c>
      <c r="C1352" s="120" t="s">
        <v>206</v>
      </c>
      <c r="D1352" s="120" t="s">
        <v>73</v>
      </c>
      <c r="E1352" s="120" t="s">
        <v>38</v>
      </c>
      <c r="F1352" s="121">
        <v>627344</v>
      </c>
      <c r="G1352" s="121">
        <v>49253</v>
      </c>
      <c r="H1352" s="119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19">
        <v>1464</v>
      </c>
      <c r="B1353" s="120" t="s">
        <v>201</v>
      </c>
      <c r="C1353" s="120" t="s">
        <v>206</v>
      </c>
      <c r="D1353" s="120" t="s">
        <v>68</v>
      </c>
      <c r="E1353" s="120" t="s">
        <v>38</v>
      </c>
      <c r="F1353" s="121">
        <v>1006393</v>
      </c>
      <c r="G1353" s="121">
        <v>81513</v>
      </c>
      <c r="H1353" s="119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19">
        <v>1468</v>
      </c>
      <c r="B1354" s="120" t="s">
        <v>201</v>
      </c>
      <c r="C1354" s="120" t="s">
        <v>202</v>
      </c>
      <c r="D1354" s="120" t="s">
        <v>79</v>
      </c>
      <c r="E1354" s="120" t="s">
        <v>70</v>
      </c>
      <c r="F1354" s="121">
        <v>0</v>
      </c>
      <c r="G1354" s="121">
        <v>0</v>
      </c>
      <c r="H1354" s="119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19">
        <v>1469</v>
      </c>
      <c r="B1355" s="120" t="s">
        <v>201</v>
      </c>
      <c r="C1355" s="120" t="s">
        <v>206</v>
      </c>
      <c r="D1355" s="120" t="s">
        <v>116</v>
      </c>
      <c r="E1355" s="120" t="s">
        <v>170</v>
      </c>
      <c r="F1355" s="121">
        <v>328938</v>
      </c>
      <c r="G1355" s="121">
        <v>36951</v>
      </c>
      <c r="H1355" s="119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19">
        <v>1475</v>
      </c>
      <c r="B1356" s="120" t="s">
        <v>201</v>
      </c>
      <c r="C1356" s="120" t="s">
        <v>206</v>
      </c>
      <c r="D1356" s="120" t="s">
        <v>116</v>
      </c>
      <c r="E1356" s="120" t="s">
        <v>170</v>
      </c>
      <c r="F1356" s="121">
        <v>398054</v>
      </c>
      <c r="G1356" s="121">
        <v>44715</v>
      </c>
      <c r="H1356" s="119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19">
        <v>1478</v>
      </c>
      <c r="B1357" s="120" t="s">
        <v>201</v>
      </c>
      <c r="C1357" s="120" t="s">
        <v>206</v>
      </c>
      <c r="D1357" s="120" t="s">
        <v>116</v>
      </c>
      <c r="E1357" s="120" t="s">
        <v>170</v>
      </c>
      <c r="F1357" s="121">
        <v>97210</v>
      </c>
      <c r="G1357" s="121">
        <v>10920</v>
      </c>
      <c r="H1357" s="119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19">
        <v>1480</v>
      </c>
      <c r="B1358" s="120" t="s">
        <v>201</v>
      </c>
      <c r="C1358" s="120" t="s">
        <v>206</v>
      </c>
      <c r="D1358" s="120" t="s">
        <v>116</v>
      </c>
      <c r="E1358" s="120" t="s">
        <v>170</v>
      </c>
      <c r="F1358" s="121">
        <v>0</v>
      </c>
      <c r="G1358" s="121">
        <v>0</v>
      </c>
      <c r="H1358" s="119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19">
        <v>1481</v>
      </c>
      <c r="B1359" s="120" t="s">
        <v>201</v>
      </c>
      <c r="C1359" s="120" t="s">
        <v>206</v>
      </c>
      <c r="D1359" s="120" t="s">
        <v>116</v>
      </c>
      <c r="E1359" s="120" t="s">
        <v>170</v>
      </c>
      <c r="F1359" s="121">
        <v>0</v>
      </c>
      <c r="G1359" s="121">
        <v>0</v>
      </c>
      <c r="H1359" s="119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19">
        <v>1482</v>
      </c>
      <c r="B1360" s="120" t="s">
        <v>201</v>
      </c>
      <c r="C1360" s="120" t="s">
        <v>206</v>
      </c>
      <c r="D1360" s="120" t="s">
        <v>116</v>
      </c>
      <c r="E1360" s="120" t="s">
        <v>170</v>
      </c>
      <c r="F1360" s="121">
        <v>348780</v>
      </c>
      <c r="G1360" s="121">
        <v>39180</v>
      </c>
      <c r="H1360" s="119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19">
        <v>1483</v>
      </c>
      <c r="B1361" s="120" t="s">
        <v>201</v>
      </c>
      <c r="C1361" s="120" t="s">
        <v>206</v>
      </c>
      <c r="D1361" s="120" t="s">
        <v>116</v>
      </c>
      <c r="E1361" s="120" t="s">
        <v>170</v>
      </c>
      <c r="F1361" s="121">
        <v>882421</v>
      </c>
      <c r="G1361" s="121">
        <v>99126</v>
      </c>
      <c r="H1361" s="119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19">
        <v>1484</v>
      </c>
      <c r="B1362" s="120" t="s">
        <v>201</v>
      </c>
      <c r="C1362" s="120" t="s">
        <v>206</v>
      </c>
      <c r="D1362" s="120" t="s">
        <v>73</v>
      </c>
      <c r="E1362" s="120" t="s">
        <v>70</v>
      </c>
      <c r="F1362" s="121">
        <v>35464</v>
      </c>
      <c r="G1362" s="121">
        <v>1456</v>
      </c>
      <c r="H1362" s="119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19">
        <v>1484</v>
      </c>
      <c r="B1363" s="120" t="s">
        <v>201</v>
      </c>
      <c r="C1363" s="120" t="s">
        <v>206</v>
      </c>
      <c r="D1363" s="120" t="s">
        <v>73</v>
      </c>
      <c r="E1363" s="120" t="s">
        <v>81</v>
      </c>
      <c r="F1363" s="121">
        <v>0</v>
      </c>
      <c r="G1363" s="121">
        <v>0</v>
      </c>
      <c r="H1363" s="119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19">
        <v>1486</v>
      </c>
      <c r="B1364" s="120" t="s">
        <v>201</v>
      </c>
      <c r="C1364" s="120" t="s">
        <v>206</v>
      </c>
      <c r="D1364" s="120" t="s">
        <v>116</v>
      </c>
      <c r="E1364" s="120" t="s">
        <v>170</v>
      </c>
      <c r="F1364" s="121">
        <v>86421</v>
      </c>
      <c r="G1364" s="121">
        <v>9708</v>
      </c>
      <c r="H1364" s="119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19">
        <v>1488</v>
      </c>
      <c r="B1365" s="120" t="s">
        <v>201</v>
      </c>
      <c r="C1365" s="120" t="s">
        <v>206</v>
      </c>
      <c r="D1365" s="120" t="s">
        <v>116</v>
      </c>
      <c r="E1365" s="120" t="s">
        <v>170</v>
      </c>
      <c r="F1365" s="121">
        <v>348041</v>
      </c>
      <c r="G1365" s="121">
        <v>39097</v>
      </c>
      <c r="H1365" s="119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19">
        <v>1491</v>
      </c>
      <c r="B1366" s="120" t="s">
        <v>201</v>
      </c>
      <c r="C1366" s="120" t="s">
        <v>206</v>
      </c>
      <c r="D1366" s="120" t="s">
        <v>116</v>
      </c>
      <c r="E1366" s="120" t="s">
        <v>170</v>
      </c>
      <c r="F1366" s="121">
        <v>1311551</v>
      </c>
      <c r="G1366" s="121">
        <v>147332</v>
      </c>
      <c r="H1366" s="119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19">
        <v>1492</v>
      </c>
      <c r="B1367" s="120" t="s">
        <v>201</v>
      </c>
      <c r="C1367" s="120" t="s">
        <v>206</v>
      </c>
      <c r="D1367" s="120" t="s">
        <v>116</v>
      </c>
      <c r="E1367" s="120" t="s">
        <v>170</v>
      </c>
      <c r="F1367" s="121">
        <v>2180769</v>
      </c>
      <c r="G1367" s="121">
        <v>244975</v>
      </c>
      <c r="H1367" s="119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19">
        <v>1493</v>
      </c>
      <c r="B1368" s="120" t="s">
        <v>201</v>
      </c>
      <c r="C1368" s="120" t="s">
        <v>206</v>
      </c>
      <c r="D1368" s="120" t="s">
        <v>116</v>
      </c>
      <c r="E1368" s="120" t="s">
        <v>170</v>
      </c>
      <c r="F1368" s="121">
        <v>409376</v>
      </c>
      <c r="G1368" s="121">
        <v>45987</v>
      </c>
      <c r="H1368" s="119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19">
        <v>1497</v>
      </c>
      <c r="B1369" s="120" t="s">
        <v>201</v>
      </c>
      <c r="C1369" s="120" t="s">
        <v>206</v>
      </c>
      <c r="D1369" s="120" t="s">
        <v>116</v>
      </c>
      <c r="E1369" s="120" t="s">
        <v>170</v>
      </c>
      <c r="F1369" s="121">
        <v>98937</v>
      </c>
      <c r="G1369" s="121">
        <v>11114</v>
      </c>
      <c r="H1369" s="119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19">
        <v>1498</v>
      </c>
      <c r="B1370" s="120" t="s">
        <v>201</v>
      </c>
      <c r="C1370" s="120" t="s">
        <v>206</v>
      </c>
      <c r="D1370" s="120" t="s">
        <v>116</v>
      </c>
      <c r="E1370" s="120" t="s">
        <v>170</v>
      </c>
      <c r="F1370" s="121">
        <v>47652</v>
      </c>
      <c r="G1370" s="121">
        <v>5353</v>
      </c>
      <c r="H1370" s="119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19">
        <v>1500</v>
      </c>
      <c r="B1371" s="120" t="s">
        <v>201</v>
      </c>
      <c r="C1371" s="120" t="s">
        <v>206</v>
      </c>
      <c r="D1371" s="120" t="s">
        <v>116</v>
      </c>
      <c r="E1371" s="120" t="s">
        <v>170</v>
      </c>
      <c r="F1371" s="121">
        <v>56065</v>
      </c>
      <c r="G1371" s="121">
        <v>6298</v>
      </c>
      <c r="H1371" s="119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19">
        <v>1501</v>
      </c>
      <c r="B1372" s="120" t="s">
        <v>201</v>
      </c>
      <c r="C1372" s="120" t="s">
        <v>206</v>
      </c>
      <c r="D1372" s="120" t="s">
        <v>116</v>
      </c>
      <c r="E1372" s="120" t="s">
        <v>170</v>
      </c>
      <c r="F1372" s="121">
        <v>108177</v>
      </c>
      <c r="G1372" s="121">
        <v>12152</v>
      </c>
      <c r="H1372" s="119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19">
        <v>1504</v>
      </c>
      <c r="B1373" s="120" t="s">
        <v>201</v>
      </c>
      <c r="C1373" s="120" t="s">
        <v>206</v>
      </c>
      <c r="D1373" s="120" t="s">
        <v>116</v>
      </c>
      <c r="E1373" s="120" t="s">
        <v>170</v>
      </c>
      <c r="F1373" s="121">
        <v>394357</v>
      </c>
      <c r="G1373" s="121">
        <v>44300</v>
      </c>
      <c r="H1373" s="119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19">
        <v>1505</v>
      </c>
      <c r="B1374" s="120" t="s">
        <v>201</v>
      </c>
      <c r="C1374" s="120" t="s">
        <v>206</v>
      </c>
      <c r="D1374" s="120" t="s">
        <v>116</v>
      </c>
      <c r="E1374" s="120" t="s">
        <v>170</v>
      </c>
      <c r="F1374" s="121">
        <v>1047134</v>
      </c>
      <c r="G1374" s="121">
        <v>117629</v>
      </c>
      <c r="H1374" s="119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19">
        <v>1507</v>
      </c>
      <c r="B1375" s="120" t="s">
        <v>201</v>
      </c>
      <c r="C1375" s="120" t="s">
        <v>206</v>
      </c>
      <c r="D1375" s="120" t="s">
        <v>33</v>
      </c>
      <c r="E1375" s="120" t="s">
        <v>99</v>
      </c>
      <c r="F1375" s="121">
        <v>0</v>
      </c>
      <c r="G1375" s="121">
        <v>-2364</v>
      </c>
      <c r="H1375" s="119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19">
        <v>1507</v>
      </c>
      <c r="B1376" s="120" t="s">
        <v>201</v>
      </c>
      <c r="C1376" s="120" t="s">
        <v>206</v>
      </c>
      <c r="D1376" s="120" t="s">
        <v>68</v>
      </c>
      <c r="E1376" s="120" t="s">
        <v>70</v>
      </c>
      <c r="F1376" s="121">
        <v>5185</v>
      </c>
      <c r="G1376" s="121">
        <v>204.064</v>
      </c>
      <c r="H1376" s="119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19">
        <v>1507</v>
      </c>
      <c r="B1377" s="120" t="s">
        <v>201</v>
      </c>
      <c r="C1377" s="120" t="s">
        <v>206</v>
      </c>
      <c r="D1377" s="120" t="s">
        <v>68</v>
      </c>
      <c r="E1377" s="120" t="s">
        <v>152</v>
      </c>
      <c r="F1377" s="121">
        <v>119910</v>
      </c>
      <c r="G1377" s="121">
        <v>8101.936</v>
      </c>
      <c r="H1377" s="119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19">
        <v>1508</v>
      </c>
      <c r="B1378" s="120" t="s">
        <v>201</v>
      </c>
      <c r="C1378" s="120" t="s">
        <v>206</v>
      </c>
      <c r="D1378" s="120" t="s">
        <v>116</v>
      </c>
      <c r="E1378" s="120" t="s">
        <v>170</v>
      </c>
      <c r="F1378" s="121">
        <v>238679</v>
      </c>
      <c r="G1378" s="121">
        <v>26812</v>
      </c>
      <c r="H1378" s="119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19">
        <v>1509</v>
      </c>
      <c r="B1379" s="120" t="s">
        <v>201</v>
      </c>
      <c r="C1379" s="120" t="s">
        <v>206</v>
      </c>
      <c r="D1379" s="120" t="s">
        <v>116</v>
      </c>
      <c r="E1379" s="120" t="s">
        <v>170</v>
      </c>
      <c r="F1379" s="121">
        <v>741847</v>
      </c>
      <c r="G1379" s="121">
        <v>83335</v>
      </c>
      <c r="H1379" s="119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19">
        <v>1510</v>
      </c>
      <c r="B1380" s="120" t="s">
        <v>201</v>
      </c>
      <c r="C1380" s="120" t="s">
        <v>206</v>
      </c>
      <c r="D1380" s="120" t="s">
        <v>116</v>
      </c>
      <c r="E1380" s="120" t="s">
        <v>170</v>
      </c>
      <c r="F1380" s="121">
        <v>574314</v>
      </c>
      <c r="G1380" s="121">
        <v>64515</v>
      </c>
      <c r="H1380" s="119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19">
        <v>1511</v>
      </c>
      <c r="B1381" s="120" t="s">
        <v>201</v>
      </c>
      <c r="C1381" s="120" t="s">
        <v>206</v>
      </c>
      <c r="D1381" s="120" t="s">
        <v>116</v>
      </c>
      <c r="E1381" s="120" t="s">
        <v>170</v>
      </c>
      <c r="F1381" s="121">
        <v>3481393</v>
      </c>
      <c r="G1381" s="121">
        <v>391080</v>
      </c>
      <c r="H1381" s="119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19">
        <v>1513</v>
      </c>
      <c r="B1382" s="120" t="s">
        <v>201</v>
      </c>
      <c r="C1382" s="120" t="s">
        <v>206</v>
      </c>
      <c r="D1382" s="120" t="s">
        <v>116</v>
      </c>
      <c r="E1382" s="120" t="s">
        <v>170</v>
      </c>
      <c r="F1382" s="121">
        <v>0</v>
      </c>
      <c r="G1382" s="121">
        <v>0</v>
      </c>
      <c r="H1382" s="119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19">
        <v>1513</v>
      </c>
      <c r="B1383" s="120" t="s">
        <v>201</v>
      </c>
      <c r="C1383" s="120" t="s">
        <v>206</v>
      </c>
      <c r="D1383" s="120" t="s">
        <v>79</v>
      </c>
      <c r="E1383" s="120" t="s">
        <v>70</v>
      </c>
      <c r="F1383" s="121">
        <v>0</v>
      </c>
      <c r="G1383" s="121">
        <v>0</v>
      </c>
      <c r="H1383" s="119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19">
        <v>1516</v>
      </c>
      <c r="B1384" s="120" t="s">
        <v>201</v>
      </c>
      <c r="C1384" s="120" t="s">
        <v>206</v>
      </c>
      <c r="D1384" s="120" t="s">
        <v>116</v>
      </c>
      <c r="E1384" s="120" t="s">
        <v>170</v>
      </c>
      <c r="F1384" s="121">
        <v>9970</v>
      </c>
      <c r="G1384" s="121">
        <v>1120</v>
      </c>
      <c r="H1384" s="119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19">
        <v>1553</v>
      </c>
      <c r="B1385" s="120" t="s">
        <v>201</v>
      </c>
      <c r="C1385" s="120" t="s">
        <v>206</v>
      </c>
      <c r="D1385" s="120" t="s">
        <v>68</v>
      </c>
      <c r="E1385" s="120" t="s">
        <v>38</v>
      </c>
      <c r="F1385" s="121">
        <v>0</v>
      </c>
      <c r="G1385" s="121">
        <v>0</v>
      </c>
      <c r="H1385" s="119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19">
        <v>1554</v>
      </c>
      <c r="B1386" s="120" t="s">
        <v>201</v>
      </c>
      <c r="C1386" s="120" t="s">
        <v>206</v>
      </c>
      <c r="D1386" s="120" t="s">
        <v>73</v>
      </c>
      <c r="E1386" s="120" t="s">
        <v>70</v>
      </c>
      <c r="F1386" s="121">
        <v>2242</v>
      </c>
      <c r="G1386" s="121">
        <v>108</v>
      </c>
      <c r="H1386" s="119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19">
        <v>1554</v>
      </c>
      <c r="B1387" s="120" t="s">
        <v>201</v>
      </c>
      <c r="C1387" s="120" t="s">
        <v>206</v>
      </c>
      <c r="D1387" s="120" t="s">
        <v>68</v>
      </c>
      <c r="E1387" s="120" t="s">
        <v>54</v>
      </c>
      <c r="F1387" s="121">
        <v>1887517</v>
      </c>
      <c r="G1387" s="121">
        <v>131264.26</v>
      </c>
      <c r="H1387" s="119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19">
        <v>1554</v>
      </c>
      <c r="B1388" s="120" t="s">
        <v>201</v>
      </c>
      <c r="C1388" s="120" t="s">
        <v>206</v>
      </c>
      <c r="D1388" s="120" t="s">
        <v>68</v>
      </c>
      <c r="E1388" s="120" t="s">
        <v>38</v>
      </c>
      <c r="F1388" s="121">
        <v>408733</v>
      </c>
      <c r="G1388" s="121">
        <v>15652.567</v>
      </c>
      <c r="H1388" s="119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19">
        <v>1554</v>
      </c>
      <c r="B1389" s="120" t="s">
        <v>201</v>
      </c>
      <c r="C1389" s="120" t="s">
        <v>206</v>
      </c>
      <c r="D1389" s="120" t="s">
        <v>68</v>
      </c>
      <c r="E1389" s="120" t="s">
        <v>150</v>
      </c>
      <c r="F1389" s="121">
        <v>0</v>
      </c>
      <c r="G1389" s="121">
        <v>0</v>
      </c>
      <c r="H1389" s="119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19">
        <v>1554</v>
      </c>
      <c r="B1390" s="120" t="s">
        <v>201</v>
      </c>
      <c r="C1390" s="120" t="s">
        <v>206</v>
      </c>
      <c r="D1390" s="120" t="s">
        <v>68</v>
      </c>
      <c r="E1390" s="120" t="s">
        <v>152</v>
      </c>
      <c r="F1390" s="121">
        <v>174182</v>
      </c>
      <c r="G1390" s="121">
        <v>12010.176</v>
      </c>
      <c r="H1390" s="119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19">
        <v>1555</v>
      </c>
      <c r="B1391" s="120" t="s">
        <v>201</v>
      </c>
      <c r="C1391" s="120" t="s">
        <v>206</v>
      </c>
      <c r="D1391" s="120" t="s">
        <v>73</v>
      </c>
      <c r="E1391" s="120" t="s">
        <v>38</v>
      </c>
      <c r="F1391" s="121">
        <v>571310</v>
      </c>
      <c r="G1391" s="121">
        <v>43575</v>
      </c>
      <c r="H1391" s="119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19">
        <v>1556</v>
      </c>
      <c r="B1392" s="120" t="s">
        <v>201</v>
      </c>
      <c r="C1392" s="120" t="s">
        <v>206</v>
      </c>
      <c r="D1392" s="120" t="s">
        <v>73</v>
      </c>
      <c r="E1392" s="120" t="s">
        <v>70</v>
      </c>
      <c r="F1392" s="121">
        <v>153459</v>
      </c>
      <c r="G1392" s="121">
        <v>14265.796</v>
      </c>
      <c r="H1392" s="119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19">
        <v>1556</v>
      </c>
      <c r="B1393" s="120" t="s">
        <v>201</v>
      </c>
      <c r="C1393" s="120" t="s">
        <v>206</v>
      </c>
      <c r="D1393" s="120" t="s">
        <v>73</v>
      </c>
      <c r="E1393" s="120" t="s">
        <v>38</v>
      </c>
      <c r="F1393" s="121">
        <v>1940641</v>
      </c>
      <c r="G1393" s="121">
        <v>188836.2</v>
      </c>
      <c r="H1393" s="119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19">
        <v>1557</v>
      </c>
      <c r="B1394" s="120" t="s">
        <v>201</v>
      </c>
      <c r="C1394" s="120" t="s">
        <v>206</v>
      </c>
      <c r="D1394" s="120" t="s">
        <v>73</v>
      </c>
      <c r="E1394" s="120" t="s">
        <v>70</v>
      </c>
      <c r="F1394" s="121">
        <v>31483</v>
      </c>
      <c r="G1394" s="121">
        <v>1804</v>
      </c>
      <c r="H1394" s="119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19">
        <v>1559</v>
      </c>
      <c r="B1395" s="120" t="s">
        <v>201</v>
      </c>
      <c r="C1395" s="120" t="s">
        <v>206</v>
      </c>
      <c r="D1395" s="120" t="s">
        <v>73</v>
      </c>
      <c r="E1395" s="120" t="s">
        <v>70</v>
      </c>
      <c r="F1395" s="121">
        <v>5771</v>
      </c>
      <c r="G1395" s="121">
        <v>276</v>
      </c>
      <c r="H1395" s="119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19">
        <v>1559</v>
      </c>
      <c r="B1396" s="120" t="s">
        <v>201</v>
      </c>
      <c r="C1396" s="120" t="s">
        <v>206</v>
      </c>
      <c r="D1396" s="120" t="s">
        <v>73</v>
      </c>
      <c r="E1396" s="120" t="s">
        <v>86</v>
      </c>
      <c r="F1396" s="121">
        <v>0</v>
      </c>
      <c r="G1396" s="121">
        <v>0</v>
      </c>
      <c r="H1396" s="119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19">
        <v>1559</v>
      </c>
      <c r="B1397" s="120" t="s">
        <v>201</v>
      </c>
      <c r="C1397" s="120" t="s">
        <v>206</v>
      </c>
      <c r="D1397" s="120" t="s">
        <v>73</v>
      </c>
      <c r="E1397" s="120" t="s">
        <v>38</v>
      </c>
      <c r="F1397" s="121">
        <v>0</v>
      </c>
      <c r="G1397" s="121">
        <v>0</v>
      </c>
      <c r="H1397" s="119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19">
        <v>1560</v>
      </c>
      <c r="B1398" s="120" t="s">
        <v>201</v>
      </c>
      <c r="C1398" s="120" t="s">
        <v>206</v>
      </c>
      <c r="D1398" s="120" t="s">
        <v>73</v>
      </c>
      <c r="E1398" s="120" t="s">
        <v>38</v>
      </c>
      <c r="F1398" s="121">
        <v>712249</v>
      </c>
      <c r="G1398" s="121">
        <v>46124</v>
      </c>
      <c r="H1398" s="119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19">
        <v>1563</v>
      </c>
      <c r="B1399" s="120" t="s">
        <v>201</v>
      </c>
      <c r="C1399" s="120" t="s">
        <v>206</v>
      </c>
      <c r="D1399" s="120" t="s">
        <v>79</v>
      </c>
      <c r="E1399" s="120" t="s">
        <v>70</v>
      </c>
      <c r="F1399" s="121">
        <v>6872</v>
      </c>
      <c r="G1399" s="121">
        <v>657</v>
      </c>
      <c r="H1399" s="119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19">
        <v>1564</v>
      </c>
      <c r="B1400" s="120" t="s">
        <v>201</v>
      </c>
      <c r="C1400" s="120" t="s">
        <v>206</v>
      </c>
      <c r="D1400" s="120" t="s">
        <v>73</v>
      </c>
      <c r="E1400" s="120" t="s">
        <v>70</v>
      </c>
      <c r="F1400" s="121">
        <v>591</v>
      </c>
      <c r="G1400" s="121">
        <v>-85</v>
      </c>
      <c r="H1400" s="119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19">
        <v>1564</v>
      </c>
      <c r="B1401" s="120" t="s">
        <v>201</v>
      </c>
      <c r="C1401" s="120" t="s">
        <v>206</v>
      </c>
      <c r="D1401" s="120" t="s">
        <v>68</v>
      </c>
      <c r="E1401" s="120" t="s">
        <v>70</v>
      </c>
      <c r="F1401" s="121">
        <v>3096</v>
      </c>
      <c r="G1401" s="121">
        <v>-489.048</v>
      </c>
      <c r="H1401" s="119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19">
        <v>1564</v>
      </c>
      <c r="B1402" s="120" t="s">
        <v>201</v>
      </c>
      <c r="C1402" s="120" t="s">
        <v>206</v>
      </c>
      <c r="D1402" s="120" t="s">
        <v>68</v>
      </c>
      <c r="E1402" s="120" t="s">
        <v>152</v>
      </c>
      <c r="F1402" s="121">
        <v>41075</v>
      </c>
      <c r="G1402" s="121">
        <v>80.048</v>
      </c>
      <c r="H1402" s="119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19">
        <v>1567</v>
      </c>
      <c r="B1403" s="120" t="s">
        <v>201</v>
      </c>
      <c r="C1403" s="120" t="s">
        <v>206</v>
      </c>
      <c r="D1403" s="120" t="s">
        <v>116</v>
      </c>
      <c r="E1403" s="120" t="s">
        <v>170</v>
      </c>
      <c r="F1403" s="121">
        <v>233109</v>
      </c>
      <c r="G1403" s="121">
        <v>26186</v>
      </c>
      <c r="H1403" s="119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19">
        <v>1571</v>
      </c>
      <c r="B1404" s="120" t="s">
        <v>201</v>
      </c>
      <c r="C1404" s="120" t="s">
        <v>206</v>
      </c>
      <c r="D1404" s="120" t="s">
        <v>73</v>
      </c>
      <c r="E1404" s="120" t="s">
        <v>70</v>
      </c>
      <c r="F1404" s="121">
        <v>52298</v>
      </c>
      <c r="G1404" s="121">
        <v>742.807</v>
      </c>
      <c r="H1404" s="119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19">
        <v>1571</v>
      </c>
      <c r="B1405" s="120" t="s">
        <v>201</v>
      </c>
      <c r="C1405" s="120" t="s">
        <v>206</v>
      </c>
      <c r="D1405" s="120" t="s">
        <v>73</v>
      </c>
      <c r="E1405" s="120" t="s">
        <v>38</v>
      </c>
      <c r="F1405" s="121">
        <v>35671</v>
      </c>
      <c r="G1405" s="121">
        <v>1106.193</v>
      </c>
      <c r="H1405" s="119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19">
        <v>1571</v>
      </c>
      <c r="B1406" s="120" t="s">
        <v>201</v>
      </c>
      <c r="C1406" s="120" t="s">
        <v>206</v>
      </c>
      <c r="D1406" s="120" t="s">
        <v>68</v>
      </c>
      <c r="E1406" s="120" t="s">
        <v>54</v>
      </c>
      <c r="F1406" s="121">
        <v>5159324</v>
      </c>
      <c r="G1406" s="121">
        <v>416849.21</v>
      </c>
      <c r="H1406" s="119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19">
        <v>1571</v>
      </c>
      <c r="B1407" s="120" t="s">
        <v>201</v>
      </c>
      <c r="C1407" s="120" t="s">
        <v>206</v>
      </c>
      <c r="D1407" s="120" t="s">
        <v>68</v>
      </c>
      <c r="E1407" s="120" t="s">
        <v>70</v>
      </c>
      <c r="F1407" s="121">
        <v>44885</v>
      </c>
      <c r="G1407" s="121">
        <v>3503.837</v>
      </c>
      <c r="H1407" s="119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19">
        <v>1571</v>
      </c>
      <c r="B1408" s="120" t="s">
        <v>201</v>
      </c>
      <c r="C1408" s="120" t="s">
        <v>206</v>
      </c>
      <c r="D1408" s="120" t="s">
        <v>68</v>
      </c>
      <c r="E1408" s="120" t="s">
        <v>38</v>
      </c>
      <c r="F1408" s="121">
        <v>1035541</v>
      </c>
      <c r="G1408" s="121">
        <v>72929.951</v>
      </c>
      <c r="H1408" s="119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19">
        <v>1571</v>
      </c>
      <c r="B1409" s="120" t="s">
        <v>201</v>
      </c>
      <c r="C1409" s="120" t="s">
        <v>206</v>
      </c>
      <c r="D1409" s="120" t="s">
        <v>68</v>
      </c>
      <c r="E1409" s="120" t="s">
        <v>152</v>
      </c>
      <c r="F1409" s="121">
        <v>0</v>
      </c>
      <c r="G1409" s="121">
        <v>0</v>
      </c>
      <c r="H1409" s="119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19">
        <v>1572</v>
      </c>
      <c r="B1410" s="120" t="s">
        <v>201</v>
      </c>
      <c r="C1410" s="120" t="s">
        <v>206</v>
      </c>
      <c r="D1410" s="120" t="s">
        <v>73</v>
      </c>
      <c r="E1410" s="120" t="s">
        <v>70</v>
      </c>
      <c r="F1410" s="121">
        <v>21888</v>
      </c>
      <c r="G1410" s="121">
        <v>1290.672</v>
      </c>
      <c r="H1410" s="119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19">
        <v>1572</v>
      </c>
      <c r="B1411" s="120" t="s">
        <v>201</v>
      </c>
      <c r="C1411" s="120" t="s">
        <v>206</v>
      </c>
      <c r="D1411" s="120" t="s">
        <v>73</v>
      </c>
      <c r="E1411" s="120" t="s">
        <v>38</v>
      </c>
      <c r="F1411" s="121">
        <v>1296296</v>
      </c>
      <c r="G1411" s="121">
        <v>104983.33</v>
      </c>
      <c r="H1411" s="119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19">
        <v>1572</v>
      </c>
      <c r="B1412" s="120" t="s">
        <v>201</v>
      </c>
      <c r="C1412" s="120" t="s">
        <v>206</v>
      </c>
      <c r="D1412" s="120" t="s">
        <v>68</v>
      </c>
      <c r="E1412" s="120" t="s">
        <v>54</v>
      </c>
      <c r="F1412" s="121">
        <v>1453906</v>
      </c>
      <c r="G1412" s="121">
        <v>95792.034</v>
      </c>
      <c r="H1412" s="119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19">
        <v>1572</v>
      </c>
      <c r="B1413" s="120" t="s">
        <v>201</v>
      </c>
      <c r="C1413" s="120" t="s">
        <v>206</v>
      </c>
      <c r="D1413" s="120" t="s">
        <v>68</v>
      </c>
      <c r="E1413" s="120" t="s">
        <v>70</v>
      </c>
      <c r="F1413" s="121">
        <v>47520</v>
      </c>
      <c r="G1413" s="121">
        <v>2939.966</v>
      </c>
      <c r="H1413" s="119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19">
        <v>1573</v>
      </c>
      <c r="B1414" s="120" t="s">
        <v>201</v>
      </c>
      <c r="C1414" s="120" t="s">
        <v>206</v>
      </c>
      <c r="D1414" s="120" t="s">
        <v>73</v>
      </c>
      <c r="E1414" s="120" t="s">
        <v>70</v>
      </c>
      <c r="F1414" s="121">
        <v>30743</v>
      </c>
      <c r="G1414" s="121">
        <v>533</v>
      </c>
      <c r="H1414" s="119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19">
        <v>1573</v>
      </c>
      <c r="B1415" s="120" t="s">
        <v>201</v>
      </c>
      <c r="C1415" s="120" t="s">
        <v>206</v>
      </c>
      <c r="D1415" s="120" t="s">
        <v>68</v>
      </c>
      <c r="E1415" s="120" t="s">
        <v>54</v>
      </c>
      <c r="F1415" s="121">
        <v>18441080</v>
      </c>
      <c r="G1415" s="121">
        <v>1736787</v>
      </c>
      <c r="H1415" s="119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19">
        <v>1573</v>
      </c>
      <c r="B1416" s="120" t="s">
        <v>201</v>
      </c>
      <c r="C1416" s="120" t="s">
        <v>206</v>
      </c>
      <c r="D1416" s="120" t="s">
        <v>68</v>
      </c>
      <c r="E1416" s="120" t="s">
        <v>70</v>
      </c>
      <c r="F1416" s="121">
        <v>0</v>
      </c>
      <c r="G1416" s="121">
        <v>0</v>
      </c>
      <c r="H1416" s="119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19">
        <v>1574</v>
      </c>
      <c r="B1417" s="120" t="s">
        <v>201</v>
      </c>
      <c r="C1417" s="120" t="s">
        <v>206</v>
      </c>
      <c r="D1417" s="120" t="s">
        <v>116</v>
      </c>
      <c r="E1417" s="120" t="s">
        <v>170</v>
      </c>
      <c r="F1417" s="121">
        <v>19244923</v>
      </c>
      <c r="G1417" s="121">
        <v>2161865</v>
      </c>
      <c r="H1417" s="119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19">
        <v>1580</v>
      </c>
      <c r="B1418" s="120" t="s">
        <v>201</v>
      </c>
      <c r="C1418" s="120" t="s">
        <v>202</v>
      </c>
      <c r="D1418" s="120" t="s">
        <v>79</v>
      </c>
      <c r="E1418" s="120" t="s">
        <v>70</v>
      </c>
      <c r="F1418" s="121">
        <v>9866</v>
      </c>
      <c r="G1418" s="121">
        <v>-50</v>
      </c>
      <c r="H1418" s="119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19">
        <v>1580</v>
      </c>
      <c r="B1419" s="120" t="s">
        <v>201</v>
      </c>
      <c r="C1419" s="120" t="s">
        <v>202</v>
      </c>
      <c r="D1419" s="120" t="s">
        <v>79</v>
      </c>
      <c r="E1419" s="120" t="s">
        <v>38</v>
      </c>
      <c r="F1419" s="121">
        <v>0</v>
      </c>
      <c r="G1419" s="121">
        <v>0</v>
      </c>
      <c r="H1419" s="119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19">
        <v>1586</v>
      </c>
      <c r="B1420" s="120" t="s">
        <v>201</v>
      </c>
      <c r="C1420" s="120" t="s">
        <v>206</v>
      </c>
      <c r="D1420" s="120" t="s">
        <v>73</v>
      </c>
      <c r="E1420" s="120" t="s">
        <v>70</v>
      </c>
      <c r="F1420" s="121">
        <v>5467</v>
      </c>
      <c r="G1420" s="121">
        <v>402</v>
      </c>
      <c r="H1420" s="119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19">
        <v>1588</v>
      </c>
      <c r="B1421" s="120" t="s">
        <v>201</v>
      </c>
      <c r="C1421" s="120" t="s">
        <v>206</v>
      </c>
      <c r="D1421" s="120" t="s">
        <v>39</v>
      </c>
      <c r="E1421" s="120" t="s">
        <v>38</v>
      </c>
      <c r="F1421" s="121">
        <v>2361353</v>
      </c>
      <c r="G1421" s="121">
        <v>722311</v>
      </c>
      <c r="H1421" s="119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19">
        <v>1588</v>
      </c>
      <c r="B1422" s="120" t="s">
        <v>201</v>
      </c>
      <c r="C1422" s="120" t="s">
        <v>206</v>
      </c>
      <c r="D1422" s="120" t="s">
        <v>61</v>
      </c>
      <c r="E1422" s="120" t="s">
        <v>38</v>
      </c>
      <c r="F1422" s="121">
        <v>14215982</v>
      </c>
      <c r="G1422" s="121">
        <v>1440354</v>
      </c>
      <c r="H1422" s="119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19">
        <v>1588</v>
      </c>
      <c r="B1423" s="120" t="s">
        <v>201</v>
      </c>
      <c r="C1423" s="120" t="s">
        <v>206</v>
      </c>
      <c r="D1423" s="120" t="s">
        <v>73</v>
      </c>
      <c r="E1423" s="120" t="s">
        <v>70</v>
      </c>
      <c r="F1423" s="121">
        <v>2372</v>
      </c>
      <c r="G1423" s="121">
        <v>129</v>
      </c>
      <c r="H1423" s="119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19">
        <v>1588</v>
      </c>
      <c r="B1424" s="120" t="s">
        <v>201</v>
      </c>
      <c r="C1424" s="120" t="s">
        <v>206</v>
      </c>
      <c r="D1424" s="120" t="s">
        <v>68</v>
      </c>
      <c r="E1424" s="120" t="s">
        <v>38</v>
      </c>
      <c r="F1424" s="121">
        <v>19671</v>
      </c>
      <c r="G1424" s="121">
        <v>1679.241</v>
      </c>
      <c r="H1424" s="119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19">
        <v>1588</v>
      </c>
      <c r="B1425" s="120" t="s">
        <v>201</v>
      </c>
      <c r="C1425" s="120" t="s">
        <v>206</v>
      </c>
      <c r="D1425" s="120" t="s">
        <v>68</v>
      </c>
      <c r="E1425" s="120" t="s">
        <v>152</v>
      </c>
      <c r="F1425" s="121">
        <v>275688</v>
      </c>
      <c r="G1425" s="121">
        <v>23553.759</v>
      </c>
      <c r="H1425" s="119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19">
        <v>1590</v>
      </c>
      <c r="B1426" s="120" t="s">
        <v>201</v>
      </c>
      <c r="C1426" s="120" t="s">
        <v>206</v>
      </c>
      <c r="D1426" s="120" t="s">
        <v>68</v>
      </c>
      <c r="E1426" s="120" t="s">
        <v>125</v>
      </c>
      <c r="F1426" s="121">
        <v>0</v>
      </c>
      <c r="G1426" s="121">
        <v>2177204</v>
      </c>
      <c r="H1426" s="119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19">
        <v>1592</v>
      </c>
      <c r="B1427" s="120" t="s">
        <v>201</v>
      </c>
      <c r="C1427" s="120" t="s">
        <v>206</v>
      </c>
      <c r="D1427" s="120" t="s">
        <v>73</v>
      </c>
      <c r="E1427" s="120" t="s">
        <v>70</v>
      </c>
      <c r="F1427" s="121">
        <v>32344</v>
      </c>
      <c r="G1427" s="121">
        <v>1266</v>
      </c>
      <c r="H1427" s="119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19">
        <v>1595</v>
      </c>
      <c r="B1428" s="120" t="s">
        <v>205</v>
      </c>
      <c r="C1428" s="120" t="s">
        <v>208</v>
      </c>
      <c r="D1428" s="120" t="s">
        <v>39</v>
      </c>
      <c r="E1428" s="120" t="s">
        <v>70</v>
      </c>
      <c r="F1428" s="121">
        <v>0</v>
      </c>
      <c r="G1428" s="121">
        <v>41.954</v>
      </c>
      <c r="H1428" s="119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19">
        <v>1595</v>
      </c>
      <c r="B1429" s="120" t="s">
        <v>205</v>
      </c>
      <c r="C1429" s="120" t="s">
        <v>208</v>
      </c>
      <c r="D1429" s="120" t="s">
        <v>39</v>
      </c>
      <c r="E1429" s="120" t="s">
        <v>38</v>
      </c>
      <c r="F1429" s="121">
        <v>135218</v>
      </c>
      <c r="G1429" s="121">
        <v>165823.05</v>
      </c>
      <c r="H1429" s="119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19">
        <v>1595</v>
      </c>
      <c r="B1430" s="120" t="s">
        <v>205</v>
      </c>
      <c r="C1430" s="120" t="s">
        <v>208</v>
      </c>
      <c r="D1430" s="120" t="s">
        <v>61</v>
      </c>
      <c r="E1430" s="120" t="s">
        <v>70</v>
      </c>
      <c r="F1430" s="121">
        <v>2229</v>
      </c>
      <c r="G1430" s="121">
        <v>339.826</v>
      </c>
      <c r="H1430" s="119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19">
        <v>1595</v>
      </c>
      <c r="B1431" s="120" t="s">
        <v>205</v>
      </c>
      <c r="C1431" s="120" t="s">
        <v>208</v>
      </c>
      <c r="D1431" s="120" t="s">
        <v>61</v>
      </c>
      <c r="E1431" s="120" t="s">
        <v>38</v>
      </c>
      <c r="F1431" s="121">
        <v>8333029</v>
      </c>
      <c r="G1431" s="121">
        <v>1280422.2</v>
      </c>
      <c r="H1431" s="119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19">
        <v>1595</v>
      </c>
      <c r="B1432" s="120" t="s">
        <v>205</v>
      </c>
      <c r="C1432" s="120" t="s">
        <v>208</v>
      </c>
      <c r="D1432" s="120" t="s">
        <v>61</v>
      </c>
      <c r="E1432" s="120" t="s">
        <v>152</v>
      </c>
      <c r="F1432" s="121">
        <v>0</v>
      </c>
      <c r="G1432" s="121">
        <v>0</v>
      </c>
      <c r="H1432" s="119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19">
        <v>1595</v>
      </c>
      <c r="B1433" s="120" t="s">
        <v>205</v>
      </c>
      <c r="C1433" s="120" t="s">
        <v>208</v>
      </c>
      <c r="D1433" s="120" t="s">
        <v>73</v>
      </c>
      <c r="E1433" s="120" t="s">
        <v>70</v>
      </c>
      <c r="F1433" s="121">
        <v>836</v>
      </c>
      <c r="G1433" s="121">
        <v>147</v>
      </c>
      <c r="H1433" s="119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19">
        <v>1597</v>
      </c>
      <c r="B1434" s="120" t="s">
        <v>201</v>
      </c>
      <c r="C1434" s="120" t="s">
        <v>206</v>
      </c>
      <c r="D1434" s="120" t="s">
        <v>79</v>
      </c>
      <c r="E1434" s="120" t="s">
        <v>70</v>
      </c>
      <c r="F1434" s="121">
        <v>7825</v>
      </c>
      <c r="G1434" s="121">
        <v>786</v>
      </c>
      <c r="H1434" s="119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19">
        <v>1599</v>
      </c>
      <c r="B1435" s="120" t="s">
        <v>201</v>
      </c>
      <c r="C1435" s="120" t="s">
        <v>206</v>
      </c>
      <c r="D1435" s="120" t="s">
        <v>73</v>
      </c>
      <c r="E1435" s="120" t="s">
        <v>70</v>
      </c>
      <c r="F1435" s="121">
        <v>67529</v>
      </c>
      <c r="G1435" s="121">
        <v>5138.466</v>
      </c>
      <c r="H1435" s="119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19">
        <v>1599</v>
      </c>
      <c r="B1436" s="120" t="s">
        <v>201</v>
      </c>
      <c r="C1436" s="120" t="s">
        <v>206</v>
      </c>
      <c r="D1436" s="120" t="s">
        <v>73</v>
      </c>
      <c r="E1436" s="120" t="s">
        <v>38</v>
      </c>
      <c r="F1436" s="121">
        <v>1512579</v>
      </c>
      <c r="G1436" s="121">
        <v>154875.53</v>
      </c>
      <c r="H1436" s="119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19">
        <v>1599</v>
      </c>
      <c r="B1437" s="120" t="s">
        <v>201</v>
      </c>
      <c r="C1437" s="120" t="s">
        <v>206</v>
      </c>
      <c r="D1437" s="120" t="s">
        <v>68</v>
      </c>
      <c r="E1437" s="120" t="s">
        <v>70</v>
      </c>
      <c r="F1437" s="121">
        <v>1449</v>
      </c>
      <c r="G1437" s="121">
        <v>123.62</v>
      </c>
      <c r="H1437" s="119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19">
        <v>1599</v>
      </c>
      <c r="B1438" s="120" t="s">
        <v>201</v>
      </c>
      <c r="C1438" s="120" t="s">
        <v>206</v>
      </c>
      <c r="D1438" s="120" t="s">
        <v>68</v>
      </c>
      <c r="E1438" s="120" t="s">
        <v>38</v>
      </c>
      <c r="F1438" s="121">
        <v>81882</v>
      </c>
      <c r="G1438" s="121">
        <v>5741.55</v>
      </c>
      <c r="H1438" s="119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19">
        <v>1599</v>
      </c>
      <c r="B1439" s="120" t="s">
        <v>201</v>
      </c>
      <c r="C1439" s="120" t="s">
        <v>206</v>
      </c>
      <c r="D1439" s="120" t="s">
        <v>68</v>
      </c>
      <c r="E1439" s="120" t="s">
        <v>152</v>
      </c>
      <c r="F1439" s="121">
        <v>413274</v>
      </c>
      <c r="G1439" s="121">
        <v>29746.83</v>
      </c>
      <c r="H1439" s="119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19">
        <v>1603</v>
      </c>
      <c r="B1440" s="120" t="s">
        <v>201</v>
      </c>
      <c r="C1440" s="120" t="s">
        <v>202</v>
      </c>
      <c r="D1440" s="120" t="s">
        <v>116</v>
      </c>
      <c r="E1440" s="120" t="s">
        <v>170</v>
      </c>
      <c r="F1440" s="121">
        <v>136939</v>
      </c>
      <c r="G1440" s="121">
        <v>15383</v>
      </c>
      <c r="H1440" s="119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19">
        <v>1604</v>
      </c>
      <c r="B1441" s="120" t="s">
        <v>201</v>
      </c>
      <c r="C1441" s="120" t="s">
        <v>202</v>
      </c>
      <c r="D1441" s="120" t="s">
        <v>116</v>
      </c>
      <c r="E1441" s="120" t="s">
        <v>170</v>
      </c>
      <c r="F1441" s="121">
        <v>14225</v>
      </c>
      <c r="G1441" s="121">
        <v>1598</v>
      </c>
      <c r="H1441" s="119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19">
        <v>1605</v>
      </c>
      <c r="B1442" s="120" t="s">
        <v>201</v>
      </c>
      <c r="C1442" s="120" t="s">
        <v>202</v>
      </c>
      <c r="D1442" s="120" t="s">
        <v>116</v>
      </c>
      <c r="E1442" s="120" t="s">
        <v>170</v>
      </c>
      <c r="F1442" s="121">
        <v>939230</v>
      </c>
      <c r="G1442" s="121">
        <v>105508</v>
      </c>
      <c r="H1442" s="119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19">
        <v>1607</v>
      </c>
      <c r="B1443" s="120" t="s">
        <v>201</v>
      </c>
      <c r="C1443" s="120" t="s">
        <v>202</v>
      </c>
      <c r="D1443" s="120" t="s">
        <v>116</v>
      </c>
      <c r="E1443" s="120" t="s">
        <v>170</v>
      </c>
      <c r="F1443" s="121">
        <v>304556</v>
      </c>
      <c r="G1443" s="121">
        <v>34212</v>
      </c>
      <c r="H1443" s="119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19">
        <v>1615</v>
      </c>
      <c r="B1444" s="120" t="s">
        <v>201</v>
      </c>
      <c r="C1444" s="120" t="s">
        <v>202</v>
      </c>
      <c r="D1444" s="120" t="s">
        <v>33</v>
      </c>
      <c r="E1444" s="120" t="s">
        <v>99</v>
      </c>
      <c r="F1444" s="121">
        <v>0</v>
      </c>
      <c r="G1444" s="121">
        <v>0</v>
      </c>
      <c r="H1444" s="119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19">
        <v>1615</v>
      </c>
      <c r="B1445" s="120" t="s">
        <v>201</v>
      </c>
      <c r="C1445" s="120" t="s">
        <v>202</v>
      </c>
      <c r="D1445" s="120" t="s">
        <v>73</v>
      </c>
      <c r="E1445" s="120" t="s">
        <v>70</v>
      </c>
      <c r="F1445" s="121">
        <v>11848</v>
      </c>
      <c r="G1445" s="121">
        <v>558</v>
      </c>
      <c r="H1445" s="119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19">
        <v>1615</v>
      </c>
      <c r="B1446" s="120" t="s">
        <v>201</v>
      </c>
      <c r="C1446" s="120" t="s">
        <v>202</v>
      </c>
      <c r="D1446" s="120" t="s">
        <v>79</v>
      </c>
      <c r="E1446" s="120" t="s">
        <v>70</v>
      </c>
      <c r="F1446" s="121">
        <v>122</v>
      </c>
      <c r="G1446" s="121">
        <v>13</v>
      </c>
      <c r="H1446" s="119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19">
        <v>1620</v>
      </c>
      <c r="B1447" s="120" t="s">
        <v>201</v>
      </c>
      <c r="C1447" s="120" t="s">
        <v>206</v>
      </c>
      <c r="D1447" s="120" t="s">
        <v>116</v>
      </c>
      <c r="E1447" s="120" t="s">
        <v>170</v>
      </c>
      <c r="F1447" s="121">
        <v>464337</v>
      </c>
      <c r="G1447" s="121">
        <v>52161</v>
      </c>
      <c r="H1447" s="119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19">
        <v>1629</v>
      </c>
      <c r="B1448" s="120" t="s">
        <v>201</v>
      </c>
      <c r="C1448" s="120" t="s">
        <v>206</v>
      </c>
      <c r="D1448" s="120" t="s">
        <v>116</v>
      </c>
      <c r="E1448" s="120" t="s">
        <v>170</v>
      </c>
      <c r="F1448" s="121">
        <v>2675033</v>
      </c>
      <c r="G1448" s="121">
        <v>300498</v>
      </c>
      <c r="H1448" s="119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19">
        <v>1630</v>
      </c>
      <c r="B1449" s="120" t="s">
        <v>201</v>
      </c>
      <c r="C1449" s="120" t="s">
        <v>202</v>
      </c>
      <c r="D1449" s="120" t="s">
        <v>116</v>
      </c>
      <c r="E1449" s="120" t="s">
        <v>170</v>
      </c>
      <c r="F1449" s="121">
        <v>187512</v>
      </c>
      <c r="G1449" s="121">
        <v>21064</v>
      </c>
      <c r="H1449" s="119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19">
        <v>1631</v>
      </c>
      <c r="B1450" s="120" t="s">
        <v>201</v>
      </c>
      <c r="C1450" s="120" t="s">
        <v>206</v>
      </c>
      <c r="D1450" s="120" t="s">
        <v>73</v>
      </c>
      <c r="E1450" s="120" t="s">
        <v>81</v>
      </c>
      <c r="F1450" s="121">
        <v>0</v>
      </c>
      <c r="G1450" s="121">
        <v>0</v>
      </c>
      <c r="H1450" s="119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19">
        <v>1631</v>
      </c>
      <c r="B1451" s="120" t="s">
        <v>201</v>
      </c>
      <c r="C1451" s="120" t="s">
        <v>206</v>
      </c>
      <c r="D1451" s="120" t="s">
        <v>73</v>
      </c>
      <c r="E1451" s="120" t="s">
        <v>86</v>
      </c>
      <c r="F1451" s="121">
        <v>2112</v>
      </c>
      <c r="G1451" s="121">
        <v>139</v>
      </c>
      <c r="H1451" s="119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19">
        <v>1634</v>
      </c>
      <c r="B1452" s="120" t="s">
        <v>201</v>
      </c>
      <c r="C1452" s="120" t="s">
        <v>206</v>
      </c>
      <c r="D1452" s="120" t="s">
        <v>116</v>
      </c>
      <c r="E1452" s="120" t="s">
        <v>170</v>
      </c>
      <c r="F1452" s="121">
        <v>97754</v>
      </c>
      <c r="G1452" s="121">
        <v>10981</v>
      </c>
      <c r="H1452" s="119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19">
        <v>1637</v>
      </c>
      <c r="B1453" s="120" t="s">
        <v>201</v>
      </c>
      <c r="C1453" s="120" t="s">
        <v>206</v>
      </c>
      <c r="D1453" s="120" t="s">
        <v>116</v>
      </c>
      <c r="E1453" s="120" t="s">
        <v>170</v>
      </c>
      <c r="F1453" s="121">
        <v>173277</v>
      </c>
      <c r="G1453" s="121">
        <v>19465</v>
      </c>
      <c r="H1453" s="119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19">
        <v>1638</v>
      </c>
      <c r="B1454" s="120" t="s">
        <v>201</v>
      </c>
      <c r="C1454" s="120" t="s">
        <v>206</v>
      </c>
      <c r="D1454" s="120" t="s">
        <v>116</v>
      </c>
      <c r="E1454" s="120" t="s">
        <v>170</v>
      </c>
      <c r="F1454" s="121">
        <v>158883</v>
      </c>
      <c r="G1454" s="121">
        <v>17848</v>
      </c>
      <c r="H1454" s="119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19">
        <v>1642</v>
      </c>
      <c r="B1455" s="120" t="s">
        <v>201</v>
      </c>
      <c r="C1455" s="120" t="s">
        <v>206</v>
      </c>
      <c r="D1455" s="120" t="s">
        <v>73</v>
      </c>
      <c r="E1455" s="120" t="s">
        <v>70</v>
      </c>
      <c r="F1455" s="121">
        <v>9958</v>
      </c>
      <c r="G1455" s="121">
        <v>1424.174</v>
      </c>
      <c r="H1455" s="119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19">
        <v>1642</v>
      </c>
      <c r="B1456" s="120" t="s">
        <v>201</v>
      </c>
      <c r="C1456" s="120" t="s">
        <v>206</v>
      </c>
      <c r="D1456" s="120" t="s">
        <v>73</v>
      </c>
      <c r="E1456" s="120" t="s">
        <v>86</v>
      </c>
      <c r="F1456" s="121">
        <v>1647</v>
      </c>
      <c r="G1456" s="121">
        <v>235.467</v>
      </c>
      <c r="H1456" s="119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19">
        <v>1642</v>
      </c>
      <c r="B1457" s="120" t="s">
        <v>201</v>
      </c>
      <c r="C1457" s="120" t="s">
        <v>206</v>
      </c>
      <c r="D1457" s="120" t="s">
        <v>73</v>
      </c>
      <c r="E1457" s="120" t="s">
        <v>38</v>
      </c>
      <c r="F1457" s="121">
        <v>7980</v>
      </c>
      <c r="G1457" s="121">
        <v>1141.359</v>
      </c>
      <c r="H1457" s="119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19">
        <v>1642</v>
      </c>
      <c r="B1458" s="120" t="s">
        <v>201</v>
      </c>
      <c r="C1458" s="120" t="s">
        <v>206</v>
      </c>
      <c r="D1458" s="120" t="s">
        <v>68</v>
      </c>
      <c r="E1458" s="120" t="s">
        <v>38</v>
      </c>
      <c r="F1458" s="121">
        <v>6039</v>
      </c>
      <c r="G1458" s="121">
        <v>462</v>
      </c>
      <c r="H1458" s="119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19">
        <v>1642</v>
      </c>
      <c r="B1459" s="120" t="s">
        <v>201</v>
      </c>
      <c r="C1459" s="120" t="s">
        <v>206</v>
      </c>
      <c r="D1459" s="120" t="s">
        <v>68</v>
      </c>
      <c r="E1459" s="120" t="s">
        <v>152</v>
      </c>
      <c r="F1459" s="121">
        <v>0</v>
      </c>
      <c r="G1459" s="121">
        <v>0</v>
      </c>
      <c r="H1459" s="119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19">
        <v>1643</v>
      </c>
      <c r="B1460" s="120" t="s">
        <v>201</v>
      </c>
      <c r="C1460" s="120" t="s">
        <v>206</v>
      </c>
      <c r="D1460" s="120" t="s">
        <v>73</v>
      </c>
      <c r="E1460" s="120" t="s">
        <v>70</v>
      </c>
      <c r="F1460" s="121">
        <v>0</v>
      </c>
      <c r="G1460" s="121">
        <v>0</v>
      </c>
      <c r="H1460" s="119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19">
        <v>1643</v>
      </c>
      <c r="B1461" s="120" t="s">
        <v>201</v>
      </c>
      <c r="C1461" s="120" t="s">
        <v>206</v>
      </c>
      <c r="D1461" s="120" t="s">
        <v>73</v>
      </c>
      <c r="E1461" s="120" t="s">
        <v>81</v>
      </c>
      <c r="F1461" s="121">
        <v>0</v>
      </c>
      <c r="G1461" s="121">
        <v>0</v>
      </c>
      <c r="H1461" s="119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19">
        <v>1643</v>
      </c>
      <c r="B1462" s="120" t="s">
        <v>201</v>
      </c>
      <c r="C1462" s="120" t="s">
        <v>206</v>
      </c>
      <c r="D1462" s="120" t="s">
        <v>73</v>
      </c>
      <c r="E1462" s="120" t="s">
        <v>86</v>
      </c>
      <c r="F1462" s="121">
        <v>678</v>
      </c>
      <c r="G1462" s="121">
        <v>121</v>
      </c>
      <c r="H1462" s="119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19">
        <v>1670</v>
      </c>
      <c r="B1463" s="120" t="s">
        <v>201</v>
      </c>
      <c r="C1463" s="120" t="s">
        <v>202</v>
      </c>
      <c r="D1463" s="120" t="s">
        <v>79</v>
      </c>
      <c r="E1463" s="120" t="s">
        <v>70</v>
      </c>
      <c r="F1463" s="121">
        <v>42</v>
      </c>
      <c r="G1463" s="121">
        <v>-42.428</v>
      </c>
      <c r="H1463" s="119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19">
        <v>1670</v>
      </c>
      <c r="B1464" s="120" t="s">
        <v>201</v>
      </c>
      <c r="C1464" s="120" t="s">
        <v>202</v>
      </c>
      <c r="D1464" s="120" t="s">
        <v>79</v>
      </c>
      <c r="E1464" s="120" t="s">
        <v>38</v>
      </c>
      <c r="F1464" s="121">
        <v>133</v>
      </c>
      <c r="G1464" s="121">
        <v>-138.572</v>
      </c>
      <c r="H1464" s="119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19">
        <v>1678</v>
      </c>
      <c r="B1465" s="120" t="s">
        <v>201</v>
      </c>
      <c r="C1465" s="120" t="s">
        <v>202</v>
      </c>
      <c r="D1465" s="120" t="s">
        <v>73</v>
      </c>
      <c r="E1465" s="120" t="s">
        <v>70</v>
      </c>
      <c r="F1465" s="121">
        <v>5615</v>
      </c>
      <c r="G1465" s="121">
        <v>436.989</v>
      </c>
      <c r="H1465" s="119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19">
        <v>1678</v>
      </c>
      <c r="B1466" s="120" t="s">
        <v>201</v>
      </c>
      <c r="C1466" s="120" t="s">
        <v>202</v>
      </c>
      <c r="D1466" s="120" t="s">
        <v>73</v>
      </c>
      <c r="E1466" s="120" t="s">
        <v>38</v>
      </c>
      <c r="F1466" s="121">
        <v>22307</v>
      </c>
      <c r="G1466" s="121">
        <v>1736.011</v>
      </c>
      <c r="H1466" s="119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19">
        <v>1682</v>
      </c>
      <c r="B1467" s="120" t="s">
        <v>201</v>
      </c>
      <c r="C1467" s="120" t="s">
        <v>202</v>
      </c>
      <c r="D1467" s="120" t="s">
        <v>39</v>
      </c>
      <c r="E1467" s="120" t="s">
        <v>70</v>
      </c>
      <c r="F1467" s="121">
        <v>5780</v>
      </c>
      <c r="G1467" s="121">
        <v>593.435</v>
      </c>
      <c r="H1467" s="119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19">
        <v>1682</v>
      </c>
      <c r="B1468" s="120" t="s">
        <v>201</v>
      </c>
      <c r="C1468" s="120" t="s">
        <v>202</v>
      </c>
      <c r="D1468" s="120" t="s">
        <v>39</v>
      </c>
      <c r="E1468" s="120" t="s">
        <v>38</v>
      </c>
      <c r="F1468" s="121">
        <v>223710</v>
      </c>
      <c r="G1468" s="121">
        <v>24442.565</v>
      </c>
      <c r="H1468" s="119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19">
        <v>1682</v>
      </c>
      <c r="B1469" s="120" t="s">
        <v>201</v>
      </c>
      <c r="C1469" s="120" t="s">
        <v>202</v>
      </c>
      <c r="D1469" s="120" t="s">
        <v>61</v>
      </c>
      <c r="E1469" s="120" t="s">
        <v>70</v>
      </c>
      <c r="F1469" s="121">
        <v>3619</v>
      </c>
      <c r="G1469" s="121">
        <v>188.077</v>
      </c>
      <c r="H1469" s="119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19">
        <v>1682</v>
      </c>
      <c r="B1470" s="120" t="s">
        <v>201</v>
      </c>
      <c r="C1470" s="120" t="s">
        <v>202</v>
      </c>
      <c r="D1470" s="120" t="s">
        <v>61</v>
      </c>
      <c r="E1470" s="120" t="s">
        <v>38</v>
      </c>
      <c r="F1470" s="121">
        <v>147037</v>
      </c>
      <c r="G1470" s="121">
        <v>8128.923</v>
      </c>
      <c r="H1470" s="119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19">
        <v>1682</v>
      </c>
      <c r="B1471" s="120" t="s">
        <v>201</v>
      </c>
      <c r="C1471" s="120" t="s">
        <v>202</v>
      </c>
      <c r="D1471" s="120" t="s">
        <v>68</v>
      </c>
      <c r="E1471" s="120" t="s">
        <v>70</v>
      </c>
      <c r="F1471" s="121">
        <v>0</v>
      </c>
      <c r="G1471" s="121">
        <v>0</v>
      </c>
      <c r="H1471" s="119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19">
        <v>1682</v>
      </c>
      <c r="B1472" s="120" t="s">
        <v>201</v>
      </c>
      <c r="C1472" s="120" t="s">
        <v>202</v>
      </c>
      <c r="D1472" s="120" t="s">
        <v>68</v>
      </c>
      <c r="E1472" s="120" t="s">
        <v>152</v>
      </c>
      <c r="F1472" s="121">
        <v>3844</v>
      </c>
      <c r="G1472" s="121">
        <v>236</v>
      </c>
      <c r="H1472" s="119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19">
        <v>1693</v>
      </c>
      <c r="B1473" s="120" t="s">
        <v>201</v>
      </c>
      <c r="C1473" s="120" t="s">
        <v>202</v>
      </c>
      <c r="D1473" s="120" t="s">
        <v>116</v>
      </c>
      <c r="E1473" s="120" t="s">
        <v>170</v>
      </c>
      <c r="F1473" s="121">
        <v>296544</v>
      </c>
      <c r="G1473" s="121">
        <v>33312</v>
      </c>
      <c r="H1473" s="119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19">
        <v>1694</v>
      </c>
      <c r="B1474" s="120" t="s">
        <v>201</v>
      </c>
      <c r="C1474" s="120" t="s">
        <v>202</v>
      </c>
      <c r="D1474" s="120" t="s">
        <v>116</v>
      </c>
      <c r="E1474" s="120" t="s">
        <v>170</v>
      </c>
      <c r="F1474" s="121">
        <v>124191</v>
      </c>
      <c r="G1474" s="121">
        <v>13951</v>
      </c>
      <c r="H1474" s="119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19">
        <v>1698</v>
      </c>
      <c r="B1475" s="120" t="s">
        <v>201</v>
      </c>
      <c r="C1475" s="120" t="s">
        <v>202</v>
      </c>
      <c r="D1475" s="120" t="s">
        <v>116</v>
      </c>
      <c r="E1475" s="120" t="s">
        <v>170</v>
      </c>
      <c r="F1475" s="121">
        <v>593994</v>
      </c>
      <c r="G1475" s="121">
        <v>66726</v>
      </c>
      <c r="H1475" s="119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19">
        <v>1700</v>
      </c>
      <c r="B1476" s="120" t="s">
        <v>201</v>
      </c>
      <c r="C1476" s="120" t="s">
        <v>202</v>
      </c>
      <c r="D1476" s="120" t="s">
        <v>116</v>
      </c>
      <c r="E1476" s="120" t="s">
        <v>170</v>
      </c>
      <c r="F1476" s="121">
        <v>288292</v>
      </c>
      <c r="G1476" s="121">
        <v>32385</v>
      </c>
      <c r="H1476" s="119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19">
        <v>1701</v>
      </c>
      <c r="B1477" s="120" t="s">
        <v>201</v>
      </c>
      <c r="C1477" s="120" t="s">
        <v>202</v>
      </c>
      <c r="D1477" s="120" t="s">
        <v>116</v>
      </c>
      <c r="E1477" s="120" t="s">
        <v>170</v>
      </c>
      <c r="F1477" s="121">
        <v>354710</v>
      </c>
      <c r="G1477" s="121">
        <v>39846</v>
      </c>
      <c r="H1477" s="119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19">
        <v>1702</v>
      </c>
      <c r="B1478" s="120" t="s">
        <v>201</v>
      </c>
      <c r="C1478" s="120" t="s">
        <v>202</v>
      </c>
      <c r="D1478" s="120" t="s">
        <v>68</v>
      </c>
      <c r="E1478" s="120" t="s">
        <v>54</v>
      </c>
      <c r="F1478" s="121">
        <v>275991</v>
      </c>
      <c r="G1478" s="121">
        <v>24650.406</v>
      </c>
      <c r="H1478" s="119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19">
        <v>1702</v>
      </c>
      <c r="B1479" s="120" t="s">
        <v>201</v>
      </c>
      <c r="C1479" s="120" t="s">
        <v>202</v>
      </c>
      <c r="D1479" s="120" t="s">
        <v>68</v>
      </c>
      <c r="E1479" s="120" t="s">
        <v>70</v>
      </c>
      <c r="F1479" s="121">
        <v>86025</v>
      </c>
      <c r="G1479" s="121">
        <v>7663.199</v>
      </c>
      <c r="H1479" s="119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19">
        <v>1702</v>
      </c>
      <c r="B1480" s="120" t="s">
        <v>201</v>
      </c>
      <c r="C1480" s="120" t="s">
        <v>202</v>
      </c>
      <c r="D1480" s="120" t="s">
        <v>68</v>
      </c>
      <c r="E1480" s="120" t="s">
        <v>38</v>
      </c>
      <c r="F1480" s="121">
        <v>1023939</v>
      </c>
      <c r="G1480" s="121">
        <v>86128.101</v>
      </c>
      <c r="H1480" s="119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19">
        <v>1702</v>
      </c>
      <c r="B1481" s="120" t="s">
        <v>201</v>
      </c>
      <c r="C1481" s="120" t="s">
        <v>202</v>
      </c>
      <c r="D1481" s="120" t="s">
        <v>68</v>
      </c>
      <c r="E1481" s="120" t="s">
        <v>152</v>
      </c>
      <c r="F1481" s="121">
        <v>91040</v>
      </c>
      <c r="G1481" s="121">
        <v>7430.815</v>
      </c>
      <c r="H1481" s="119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19">
        <v>1702</v>
      </c>
      <c r="B1482" s="120" t="s">
        <v>201</v>
      </c>
      <c r="C1482" s="120" t="s">
        <v>202</v>
      </c>
      <c r="D1482" s="120" t="s">
        <v>68</v>
      </c>
      <c r="E1482" s="120" t="s">
        <v>162</v>
      </c>
      <c r="F1482" s="121">
        <v>18944229</v>
      </c>
      <c r="G1482" s="121">
        <v>1693931.5</v>
      </c>
      <c r="H1482" s="119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19">
        <v>1704</v>
      </c>
      <c r="B1483" s="120" t="s">
        <v>201</v>
      </c>
      <c r="C1483" s="120" t="s">
        <v>202</v>
      </c>
      <c r="D1483" s="120" t="s">
        <v>116</v>
      </c>
      <c r="E1483" s="120" t="s">
        <v>170</v>
      </c>
      <c r="F1483" s="121">
        <v>255934</v>
      </c>
      <c r="G1483" s="121">
        <v>28750</v>
      </c>
      <c r="H1483" s="119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19">
        <v>1705</v>
      </c>
      <c r="B1484" s="120" t="s">
        <v>201</v>
      </c>
      <c r="C1484" s="120" t="s">
        <v>202</v>
      </c>
      <c r="D1484" s="120" t="s">
        <v>116</v>
      </c>
      <c r="E1484" s="120" t="s">
        <v>170</v>
      </c>
      <c r="F1484" s="121">
        <v>325975</v>
      </c>
      <c r="G1484" s="121">
        <v>36618</v>
      </c>
      <c r="H1484" s="119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19">
        <v>1707</v>
      </c>
      <c r="B1485" s="120" t="s">
        <v>201</v>
      </c>
      <c r="C1485" s="120" t="s">
        <v>202</v>
      </c>
      <c r="D1485" s="120" t="s">
        <v>116</v>
      </c>
      <c r="E1485" s="120" t="s">
        <v>170</v>
      </c>
      <c r="F1485" s="121">
        <v>1208901</v>
      </c>
      <c r="G1485" s="121">
        <v>135801</v>
      </c>
      <c r="H1485" s="119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19">
        <v>1708</v>
      </c>
      <c r="B1486" s="120" t="s">
        <v>201</v>
      </c>
      <c r="C1486" s="120" t="s">
        <v>202</v>
      </c>
      <c r="D1486" s="120" t="s">
        <v>116</v>
      </c>
      <c r="E1486" s="120" t="s">
        <v>170</v>
      </c>
      <c r="F1486" s="121">
        <v>470578</v>
      </c>
      <c r="G1486" s="121">
        <v>52862</v>
      </c>
      <c r="H1486" s="119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19">
        <v>1710</v>
      </c>
      <c r="B1487" s="120" t="s">
        <v>201</v>
      </c>
      <c r="C1487" s="120" t="s">
        <v>202</v>
      </c>
      <c r="D1487" s="120" t="s">
        <v>73</v>
      </c>
      <c r="E1487" s="120" t="s">
        <v>70</v>
      </c>
      <c r="F1487" s="121">
        <v>0</v>
      </c>
      <c r="G1487" s="121">
        <v>0</v>
      </c>
      <c r="H1487" s="119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19">
        <v>1710</v>
      </c>
      <c r="B1488" s="120" t="s">
        <v>201</v>
      </c>
      <c r="C1488" s="120" t="s">
        <v>202</v>
      </c>
      <c r="D1488" s="120" t="s">
        <v>68</v>
      </c>
      <c r="E1488" s="120" t="s">
        <v>54</v>
      </c>
      <c r="F1488" s="121">
        <v>58459</v>
      </c>
      <c r="G1488" s="121">
        <v>5710.214</v>
      </c>
      <c r="H1488" s="119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19">
        <v>1710</v>
      </c>
      <c r="B1489" s="120" t="s">
        <v>201</v>
      </c>
      <c r="C1489" s="120" t="s">
        <v>202</v>
      </c>
      <c r="D1489" s="120" t="s">
        <v>68</v>
      </c>
      <c r="E1489" s="120" t="s">
        <v>70</v>
      </c>
      <c r="F1489" s="121">
        <v>130311</v>
      </c>
      <c r="G1489" s="121">
        <v>12661.617</v>
      </c>
      <c r="H1489" s="119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19">
        <v>1710</v>
      </c>
      <c r="B1490" s="120" t="s">
        <v>201</v>
      </c>
      <c r="C1490" s="120" t="s">
        <v>202</v>
      </c>
      <c r="D1490" s="120" t="s">
        <v>68</v>
      </c>
      <c r="E1490" s="120" t="s">
        <v>162</v>
      </c>
      <c r="F1490" s="121">
        <v>85788566</v>
      </c>
      <c r="G1490" s="121">
        <v>8383189.2</v>
      </c>
      <c r="H1490" s="119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19">
        <v>1712</v>
      </c>
      <c r="B1491" s="120" t="s">
        <v>201</v>
      </c>
      <c r="C1491" s="120" t="s">
        <v>202</v>
      </c>
      <c r="D1491" s="120" t="s">
        <v>116</v>
      </c>
      <c r="E1491" s="120" t="s">
        <v>170</v>
      </c>
      <c r="F1491" s="121">
        <v>188223</v>
      </c>
      <c r="G1491" s="121">
        <v>21144</v>
      </c>
      <c r="H1491" s="119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19">
        <v>1713</v>
      </c>
      <c r="B1492" s="120" t="s">
        <v>201</v>
      </c>
      <c r="C1492" s="120" t="s">
        <v>202</v>
      </c>
      <c r="D1492" s="120" t="s">
        <v>57</v>
      </c>
      <c r="E1492" s="120" t="s">
        <v>170</v>
      </c>
      <c r="F1492" s="121">
        <v>0</v>
      </c>
      <c r="G1492" s="121">
        <v>-696488</v>
      </c>
      <c r="H1492" s="119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19">
        <v>1714</v>
      </c>
      <c r="B1493" s="120" t="s">
        <v>201</v>
      </c>
      <c r="C1493" s="120" t="s">
        <v>202</v>
      </c>
      <c r="D1493" s="120" t="s">
        <v>116</v>
      </c>
      <c r="E1493" s="120" t="s">
        <v>170</v>
      </c>
      <c r="F1493" s="121">
        <v>164411</v>
      </c>
      <c r="G1493" s="121">
        <v>18469</v>
      </c>
      <c r="H1493" s="119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19">
        <v>1715</v>
      </c>
      <c r="B1494" s="120" t="s">
        <v>201</v>
      </c>
      <c r="C1494" s="120" t="s">
        <v>206</v>
      </c>
      <c r="D1494" s="120" t="s">
        <v>68</v>
      </c>
      <c r="E1494" s="120" t="s">
        <v>125</v>
      </c>
      <c r="F1494" s="121">
        <v>0</v>
      </c>
      <c r="G1494" s="121">
        <v>6865167</v>
      </c>
      <c r="H1494" s="119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19">
        <v>1716</v>
      </c>
      <c r="B1495" s="120" t="s">
        <v>201</v>
      </c>
      <c r="C1495" s="120" t="s">
        <v>202</v>
      </c>
      <c r="D1495" s="120" t="s">
        <v>116</v>
      </c>
      <c r="E1495" s="120" t="s">
        <v>170</v>
      </c>
      <c r="F1495" s="121">
        <v>153514</v>
      </c>
      <c r="G1495" s="121">
        <v>17245</v>
      </c>
      <c r="H1495" s="119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19">
        <v>1722</v>
      </c>
      <c r="B1496" s="120" t="s">
        <v>201</v>
      </c>
      <c r="C1496" s="120" t="s">
        <v>202</v>
      </c>
      <c r="D1496" s="120" t="s">
        <v>116</v>
      </c>
      <c r="E1496" s="120" t="s">
        <v>170</v>
      </c>
      <c r="F1496" s="121">
        <v>128260</v>
      </c>
      <c r="G1496" s="121">
        <v>14408</v>
      </c>
      <c r="H1496" s="119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19">
        <v>1725</v>
      </c>
      <c r="B1497" s="120" t="s">
        <v>201</v>
      </c>
      <c r="C1497" s="120" t="s">
        <v>202</v>
      </c>
      <c r="D1497" s="120" t="s">
        <v>79</v>
      </c>
      <c r="E1497" s="120" t="s">
        <v>70</v>
      </c>
      <c r="F1497" s="121">
        <v>10829</v>
      </c>
      <c r="G1497" s="121">
        <v>680</v>
      </c>
      <c r="H1497" s="119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19">
        <v>1728</v>
      </c>
      <c r="B1498" s="120" t="s">
        <v>201</v>
      </c>
      <c r="C1498" s="120" t="s">
        <v>202</v>
      </c>
      <c r="D1498" s="120" t="s">
        <v>73</v>
      </c>
      <c r="E1498" s="120" t="s">
        <v>38</v>
      </c>
      <c r="F1498" s="121">
        <v>150275</v>
      </c>
      <c r="G1498" s="121">
        <v>10722</v>
      </c>
      <c r="H1498" s="119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19">
        <v>1729</v>
      </c>
      <c r="B1499" s="120" t="s">
        <v>201</v>
      </c>
      <c r="C1499" s="120" t="s">
        <v>202</v>
      </c>
      <c r="D1499" s="120" t="s">
        <v>73</v>
      </c>
      <c r="E1499" s="120" t="s">
        <v>70</v>
      </c>
      <c r="F1499" s="121">
        <v>9371</v>
      </c>
      <c r="G1499" s="121">
        <v>-111</v>
      </c>
      <c r="H1499" s="119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19">
        <v>1729</v>
      </c>
      <c r="B1500" s="120" t="s">
        <v>201</v>
      </c>
      <c r="C1500" s="120" t="s">
        <v>202</v>
      </c>
      <c r="D1500" s="120" t="s">
        <v>68</v>
      </c>
      <c r="E1500" s="120" t="s">
        <v>125</v>
      </c>
      <c r="F1500" s="121">
        <v>0</v>
      </c>
      <c r="G1500" s="121">
        <v>9886260</v>
      </c>
      <c r="H1500" s="119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19">
        <v>1730</v>
      </c>
      <c r="B1501" s="120" t="s">
        <v>201</v>
      </c>
      <c r="C1501" s="120" t="s">
        <v>202</v>
      </c>
      <c r="D1501" s="120" t="s">
        <v>73</v>
      </c>
      <c r="E1501" s="120" t="s">
        <v>38</v>
      </c>
      <c r="F1501" s="121">
        <v>81526</v>
      </c>
      <c r="G1501" s="121">
        <v>5327</v>
      </c>
      <c r="H1501" s="119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19">
        <v>1733</v>
      </c>
      <c r="B1502" s="120" t="s">
        <v>201</v>
      </c>
      <c r="C1502" s="120" t="s">
        <v>202</v>
      </c>
      <c r="D1502" s="120" t="s">
        <v>79</v>
      </c>
      <c r="E1502" s="120" t="s">
        <v>70</v>
      </c>
      <c r="F1502" s="121">
        <v>3935</v>
      </c>
      <c r="G1502" s="121">
        <v>-93</v>
      </c>
      <c r="H1502" s="119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19">
        <v>1733</v>
      </c>
      <c r="B1503" s="120" t="s">
        <v>201</v>
      </c>
      <c r="C1503" s="120" t="s">
        <v>202</v>
      </c>
      <c r="D1503" s="120" t="s">
        <v>68</v>
      </c>
      <c r="E1503" s="120" t="s">
        <v>54</v>
      </c>
      <c r="F1503" s="121">
        <v>0</v>
      </c>
      <c r="G1503" s="121">
        <v>0</v>
      </c>
      <c r="H1503" s="119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19">
        <v>1733</v>
      </c>
      <c r="B1504" s="120" t="s">
        <v>201</v>
      </c>
      <c r="C1504" s="120" t="s">
        <v>202</v>
      </c>
      <c r="D1504" s="120" t="s">
        <v>68</v>
      </c>
      <c r="E1504" s="120" t="s">
        <v>70</v>
      </c>
      <c r="F1504" s="121">
        <v>256044</v>
      </c>
      <c r="G1504" s="121">
        <v>24475.449</v>
      </c>
      <c r="H1504" s="119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19">
        <v>1733</v>
      </c>
      <c r="B1505" s="120" t="s">
        <v>201</v>
      </c>
      <c r="C1505" s="120" t="s">
        <v>202</v>
      </c>
      <c r="D1505" s="120" t="s">
        <v>68</v>
      </c>
      <c r="E1505" s="120" t="s">
        <v>144</v>
      </c>
      <c r="F1505" s="121">
        <v>6979126</v>
      </c>
      <c r="G1505" s="121">
        <v>672551.73</v>
      </c>
      <c r="H1505" s="119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19">
        <v>1733</v>
      </c>
      <c r="B1506" s="120" t="s">
        <v>201</v>
      </c>
      <c r="C1506" s="120" t="s">
        <v>202</v>
      </c>
      <c r="D1506" s="120" t="s">
        <v>68</v>
      </c>
      <c r="E1506" s="120" t="s">
        <v>150</v>
      </c>
      <c r="F1506" s="121">
        <v>151603004</v>
      </c>
      <c r="G1506" s="121">
        <v>14624850</v>
      </c>
      <c r="H1506" s="119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19">
        <v>1733</v>
      </c>
      <c r="B1507" s="120" t="s">
        <v>201</v>
      </c>
      <c r="C1507" s="120" t="s">
        <v>202</v>
      </c>
      <c r="D1507" s="120" t="s">
        <v>68</v>
      </c>
      <c r="E1507" s="120" t="s">
        <v>162</v>
      </c>
      <c r="F1507" s="121">
        <v>0</v>
      </c>
      <c r="G1507" s="121">
        <v>0</v>
      </c>
      <c r="H1507" s="119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19">
        <v>1734</v>
      </c>
      <c r="B1508" s="120" t="s">
        <v>201</v>
      </c>
      <c r="C1508" s="120" t="s">
        <v>202</v>
      </c>
      <c r="D1508" s="120" t="s">
        <v>73</v>
      </c>
      <c r="E1508" s="120" t="s">
        <v>70</v>
      </c>
      <c r="F1508" s="121">
        <v>0</v>
      </c>
      <c r="G1508" s="121">
        <v>0</v>
      </c>
      <c r="H1508" s="119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19">
        <v>1734</v>
      </c>
      <c r="B1509" s="120" t="s">
        <v>201</v>
      </c>
      <c r="C1509" s="120" t="s">
        <v>202</v>
      </c>
      <c r="D1509" s="120" t="s">
        <v>73</v>
      </c>
      <c r="E1509" s="120" t="s">
        <v>38</v>
      </c>
      <c r="F1509" s="121">
        <v>20238</v>
      </c>
      <c r="G1509" s="121">
        <v>1090</v>
      </c>
      <c r="H1509" s="119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19">
        <v>1735</v>
      </c>
      <c r="B1510" s="120" t="s">
        <v>201</v>
      </c>
      <c r="C1510" s="120" t="s">
        <v>202</v>
      </c>
      <c r="D1510" s="120" t="s">
        <v>79</v>
      </c>
      <c r="E1510" s="120" t="s">
        <v>70</v>
      </c>
      <c r="F1510" s="121">
        <v>633</v>
      </c>
      <c r="G1510" s="121">
        <v>-410</v>
      </c>
      <c r="H1510" s="119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19">
        <v>1737</v>
      </c>
      <c r="B1511" s="120" t="s">
        <v>201</v>
      </c>
      <c r="C1511" s="120" t="s">
        <v>202</v>
      </c>
      <c r="D1511" s="120" t="s">
        <v>79</v>
      </c>
      <c r="E1511" s="120" t="s">
        <v>70</v>
      </c>
      <c r="F1511" s="121">
        <v>3400</v>
      </c>
      <c r="G1511" s="121">
        <v>-92</v>
      </c>
      <c r="H1511" s="119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19">
        <v>1739</v>
      </c>
      <c r="B1512" s="120" t="s">
        <v>201</v>
      </c>
      <c r="C1512" s="120" t="s">
        <v>202</v>
      </c>
      <c r="D1512" s="120" t="s">
        <v>79</v>
      </c>
      <c r="E1512" s="120" t="s">
        <v>70</v>
      </c>
      <c r="F1512" s="121">
        <v>4602</v>
      </c>
      <c r="G1512" s="121">
        <v>62</v>
      </c>
      <c r="H1512" s="119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19">
        <v>1740</v>
      </c>
      <c r="B1513" s="120" t="s">
        <v>201</v>
      </c>
      <c r="C1513" s="120" t="s">
        <v>202</v>
      </c>
      <c r="D1513" s="120" t="s">
        <v>79</v>
      </c>
      <c r="E1513" s="120" t="s">
        <v>70</v>
      </c>
      <c r="F1513" s="121">
        <v>318</v>
      </c>
      <c r="G1513" s="121">
        <v>-158</v>
      </c>
      <c r="H1513" s="119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19">
        <v>1740</v>
      </c>
      <c r="B1514" s="120" t="s">
        <v>201</v>
      </c>
      <c r="C1514" s="120" t="s">
        <v>202</v>
      </c>
      <c r="D1514" s="120" t="s">
        <v>68</v>
      </c>
      <c r="E1514" s="120" t="s">
        <v>49</v>
      </c>
      <c r="F1514" s="121">
        <v>501759</v>
      </c>
      <c r="G1514" s="121">
        <v>40817.394</v>
      </c>
      <c r="H1514" s="119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19">
        <v>1740</v>
      </c>
      <c r="B1515" s="120" t="s">
        <v>201</v>
      </c>
      <c r="C1515" s="120" t="s">
        <v>202</v>
      </c>
      <c r="D1515" s="120" t="s">
        <v>68</v>
      </c>
      <c r="E1515" s="120" t="s">
        <v>54</v>
      </c>
      <c r="F1515" s="121">
        <v>9103</v>
      </c>
      <c r="G1515" s="121">
        <v>585.913</v>
      </c>
      <c r="H1515" s="119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19">
        <v>1740</v>
      </c>
      <c r="B1516" s="120" t="s">
        <v>201</v>
      </c>
      <c r="C1516" s="120" t="s">
        <v>202</v>
      </c>
      <c r="D1516" s="120" t="s">
        <v>68</v>
      </c>
      <c r="E1516" s="120" t="s">
        <v>38</v>
      </c>
      <c r="F1516" s="121">
        <v>1023109</v>
      </c>
      <c r="G1516" s="121">
        <v>82790.245</v>
      </c>
      <c r="H1516" s="119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19">
        <v>1740</v>
      </c>
      <c r="B1517" s="120" t="s">
        <v>201</v>
      </c>
      <c r="C1517" s="120" t="s">
        <v>202</v>
      </c>
      <c r="D1517" s="120" t="s">
        <v>68</v>
      </c>
      <c r="E1517" s="120" t="s">
        <v>140</v>
      </c>
      <c r="F1517" s="121">
        <v>1398809</v>
      </c>
      <c r="G1517" s="121">
        <v>112779.04</v>
      </c>
      <c r="H1517" s="119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19">
        <v>1740</v>
      </c>
      <c r="B1518" s="120" t="s">
        <v>201</v>
      </c>
      <c r="C1518" s="120" t="s">
        <v>202</v>
      </c>
      <c r="D1518" s="120" t="s">
        <v>68</v>
      </c>
      <c r="E1518" s="120" t="s">
        <v>162</v>
      </c>
      <c r="F1518" s="121">
        <v>4784082</v>
      </c>
      <c r="G1518" s="121">
        <v>387391.4</v>
      </c>
      <c r="H1518" s="119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19">
        <v>1741</v>
      </c>
      <c r="B1519" s="120" t="s">
        <v>201</v>
      </c>
      <c r="C1519" s="120" t="s">
        <v>202</v>
      </c>
      <c r="D1519" s="120" t="s">
        <v>79</v>
      </c>
      <c r="E1519" s="120" t="s">
        <v>70</v>
      </c>
      <c r="F1519" s="121">
        <v>158</v>
      </c>
      <c r="G1519" s="121">
        <v>-245</v>
      </c>
      <c r="H1519" s="119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19">
        <v>1743</v>
      </c>
      <c r="B1520" s="120" t="s">
        <v>201</v>
      </c>
      <c r="C1520" s="120" t="s">
        <v>202</v>
      </c>
      <c r="D1520" s="120" t="s">
        <v>73</v>
      </c>
      <c r="E1520" s="120" t="s">
        <v>70</v>
      </c>
      <c r="F1520" s="121">
        <v>0</v>
      </c>
      <c r="G1520" s="121">
        <v>0</v>
      </c>
      <c r="H1520" s="119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19">
        <v>1743</v>
      </c>
      <c r="B1521" s="120" t="s">
        <v>201</v>
      </c>
      <c r="C1521" s="120" t="s">
        <v>202</v>
      </c>
      <c r="D1521" s="120" t="s">
        <v>73</v>
      </c>
      <c r="E1521" s="120" t="s">
        <v>38</v>
      </c>
      <c r="F1521" s="121">
        <v>12859</v>
      </c>
      <c r="G1521" s="121">
        <v>765</v>
      </c>
      <c r="H1521" s="119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19">
        <v>1743</v>
      </c>
      <c r="B1522" s="120" t="s">
        <v>201</v>
      </c>
      <c r="C1522" s="120" t="s">
        <v>202</v>
      </c>
      <c r="D1522" s="120" t="s">
        <v>79</v>
      </c>
      <c r="E1522" s="120" t="s">
        <v>70</v>
      </c>
      <c r="F1522" s="121">
        <v>1873</v>
      </c>
      <c r="G1522" s="121">
        <v>34</v>
      </c>
      <c r="H1522" s="119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19">
        <v>1743</v>
      </c>
      <c r="B1523" s="120" t="s">
        <v>201</v>
      </c>
      <c r="C1523" s="120" t="s">
        <v>202</v>
      </c>
      <c r="D1523" s="120" t="s">
        <v>68</v>
      </c>
      <c r="E1523" s="120" t="s">
        <v>54</v>
      </c>
      <c r="F1523" s="121">
        <v>47312</v>
      </c>
      <c r="G1523" s="121">
        <v>4037.087</v>
      </c>
      <c r="H1523" s="119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19">
        <v>1743</v>
      </c>
      <c r="B1524" s="120" t="s">
        <v>201</v>
      </c>
      <c r="C1524" s="120" t="s">
        <v>202</v>
      </c>
      <c r="D1524" s="120" t="s">
        <v>68</v>
      </c>
      <c r="E1524" s="120" t="s">
        <v>70</v>
      </c>
      <c r="F1524" s="121">
        <v>112174</v>
      </c>
      <c r="G1524" s="121">
        <v>9848.803</v>
      </c>
      <c r="H1524" s="119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19">
        <v>1743</v>
      </c>
      <c r="B1525" s="120" t="s">
        <v>201</v>
      </c>
      <c r="C1525" s="120" t="s">
        <v>202</v>
      </c>
      <c r="D1525" s="120" t="s">
        <v>68</v>
      </c>
      <c r="E1525" s="120" t="s">
        <v>38</v>
      </c>
      <c r="F1525" s="121">
        <v>587530</v>
      </c>
      <c r="G1525" s="121">
        <v>51050.04</v>
      </c>
      <c r="H1525" s="119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19">
        <v>1743</v>
      </c>
      <c r="B1526" s="120" t="s">
        <v>201</v>
      </c>
      <c r="C1526" s="120" t="s">
        <v>202</v>
      </c>
      <c r="D1526" s="120" t="s">
        <v>68</v>
      </c>
      <c r="E1526" s="120" t="s">
        <v>150</v>
      </c>
      <c r="F1526" s="121">
        <v>43771181</v>
      </c>
      <c r="G1526" s="121">
        <v>3833183.1</v>
      </c>
      <c r="H1526" s="119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19">
        <v>1743</v>
      </c>
      <c r="B1527" s="120" t="s">
        <v>201</v>
      </c>
      <c r="C1527" s="120" t="s">
        <v>202</v>
      </c>
      <c r="D1527" s="120" t="s">
        <v>68</v>
      </c>
      <c r="E1527" s="120" t="s">
        <v>152</v>
      </c>
      <c r="F1527" s="121">
        <v>0</v>
      </c>
      <c r="G1527" s="121">
        <v>0</v>
      </c>
      <c r="H1527" s="119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19">
        <v>1743</v>
      </c>
      <c r="B1528" s="120" t="s">
        <v>201</v>
      </c>
      <c r="C1528" s="120" t="s">
        <v>202</v>
      </c>
      <c r="D1528" s="120" t="s">
        <v>68</v>
      </c>
      <c r="E1528" s="120" t="s">
        <v>162</v>
      </c>
      <c r="F1528" s="121">
        <v>0</v>
      </c>
      <c r="G1528" s="121">
        <v>0</v>
      </c>
      <c r="H1528" s="119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19">
        <v>1743</v>
      </c>
      <c r="B1529" s="120" t="s">
        <v>201</v>
      </c>
      <c r="C1529" s="120" t="s">
        <v>202</v>
      </c>
      <c r="D1529" s="120" t="s">
        <v>68</v>
      </c>
      <c r="E1529" s="120" t="s">
        <v>183</v>
      </c>
      <c r="F1529" s="121">
        <v>22543</v>
      </c>
      <c r="G1529" s="121">
        <v>2038.923</v>
      </c>
      <c r="H1529" s="119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19">
        <v>1744</v>
      </c>
      <c r="B1530" s="120" t="s">
        <v>201</v>
      </c>
      <c r="C1530" s="120" t="s">
        <v>202</v>
      </c>
      <c r="D1530" s="120" t="s">
        <v>73</v>
      </c>
      <c r="E1530" s="120" t="s">
        <v>70</v>
      </c>
      <c r="F1530" s="121">
        <v>9865</v>
      </c>
      <c r="G1530" s="121">
        <v>96</v>
      </c>
      <c r="H1530" s="119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19">
        <v>1745</v>
      </c>
      <c r="B1531" s="120" t="s">
        <v>201</v>
      </c>
      <c r="C1531" s="120" t="s">
        <v>202</v>
      </c>
      <c r="D1531" s="120" t="s">
        <v>68</v>
      </c>
      <c r="E1531" s="120" t="s">
        <v>54</v>
      </c>
      <c r="F1531" s="121">
        <v>261759</v>
      </c>
      <c r="G1531" s="121">
        <v>22215.96</v>
      </c>
      <c r="H1531" s="119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19">
        <v>1745</v>
      </c>
      <c r="B1532" s="120" t="s">
        <v>201</v>
      </c>
      <c r="C1532" s="120" t="s">
        <v>202</v>
      </c>
      <c r="D1532" s="120" t="s">
        <v>68</v>
      </c>
      <c r="E1532" s="120" t="s">
        <v>70</v>
      </c>
      <c r="F1532" s="121">
        <v>59796</v>
      </c>
      <c r="G1532" s="121">
        <v>4872.954</v>
      </c>
      <c r="H1532" s="119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19">
        <v>1745</v>
      </c>
      <c r="B1533" s="120" t="s">
        <v>201</v>
      </c>
      <c r="C1533" s="120" t="s">
        <v>202</v>
      </c>
      <c r="D1533" s="120" t="s">
        <v>68</v>
      </c>
      <c r="E1533" s="120" t="s">
        <v>38</v>
      </c>
      <c r="F1533" s="121">
        <v>0</v>
      </c>
      <c r="G1533" s="121">
        <v>0</v>
      </c>
      <c r="H1533" s="119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19">
        <v>1745</v>
      </c>
      <c r="B1534" s="120" t="s">
        <v>201</v>
      </c>
      <c r="C1534" s="120" t="s">
        <v>202</v>
      </c>
      <c r="D1534" s="120" t="s">
        <v>68</v>
      </c>
      <c r="E1534" s="120" t="s">
        <v>142</v>
      </c>
      <c r="F1534" s="121">
        <v>0</v>
      </c>
      <c r="G1534" s="121">
        <v>0</v>
      </c>
      <c r="H1534" s="119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19">
        <v>1745</v>
      </c>
      <c r="B1535" s="120" t="s">
        <v>201</v>
      </c>
      <c r="C1535" s="120" t="s">
        <v>202</v>
      </c>
      <c r="D1535" s="120" t="s">
        <v>68</v>
      </c>
      <c r="E1535" s="120" t="s">
        <v>162</v>
      </c>
      <c r="F1535" s="121">
        <v>16039178</v>
      </c>
      <c r="G1535" s="121">
        <v>1369957.1</v>
      </c>
      <c r="H1535" s="119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19">
        <v>1746</v>
      </c>
      <c r="B1536" s="120" t="s">
        <v>201</v>
      </c>
      <c r="C1536" s="120" t="s">
        <v>202</v>
      </c>
      <c r="D1536" s="120" t="s">
        <v>79</v>
      </c>
      <c r="E1536" s="120" t="s">
        <v>70</v>
      </c>
      <c r="F1536" s="121">
        <v>3066</v>
      </c>
      <c r="G1536" s="121">
        <v>-98</v>
      </c>
      <c r="H1536" s="119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19">
        <v>1750</v>
      </c>
      <c r="B1537" s="120" t="s">
        <v>201</v>
      </c>
      <c r="C1537" s="120" t="s">
        <v>202</v>
      </c>
      <c r="D1537" s="120" t="s">
        <v>79</v>
      </c>
      <c r="E1537" s="120" t="s">
        <v>70</v>
      </c>
      <c r="F1537" s="121">
        <v>10974</v>
      </c>
      <c r="G1537" s="121">
        <v>852</v>
      </c>
      <c r="H1537" s="119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19">
        <v>1751</v>
      </c>
      <c r="B1538" s="120" t="s">
        <v>201</v>
      </c>
      <c r="C1538" s="120" t="s">
        <v>202</v>
      </c>
      <c r="D1538" s="120" t="s">
        <v>116</v>
      </c>
      <c r="E1538" s="120" t="s">
        <v>170</v>
      </c>
      <c r="F1538" s="121">
        <v>2018645</v>
      </c>
      <c r="G1538" s="121">
        <v>226763</v>
      </c>
      <c r="H1538" s="119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19">
        <v>1753</v>
      </c>
      <c r="B1539" s="120" t="s">
        <v>201</v>
      </c>
      <c r="C1539" s="120" t="s">
        <v>202</v>
      </c>
      <c r="D1539" s="120" t="s">
        <v>116</v>
      </c>
      <c r="E1539" s="120" t="s">
        <v>170</v>
      </c>
      <c r="F1539" s="121">
        <v>299028</v>
      </c>
      <c r="G1539" s="121">
        <v>33591</v>
      </c>
      <c r="H1539" s="119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19">
        <v>1754</v>
      </c>
      <c r="B1540" s="120" t="s">
        <v>201</v>
      </c>
      <c r="C1540" s="120" t="s">
        <v>202</v>
      </c>
      <c r="D1540" s="120" t="s">
        <v>116</v>
      </c>
      <c r="E1540" s="120" t="s">
        <v>170</v>
      </c>
      <c r="F1540" s="121">
        <v>125446</v>
      </c>
      <c r="G1540" s="121">
        <v>14092</v>
      </c>
      <c r="H1540" s="119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19">
        <v>1756</v>
      </c>
      <c r="B1541" s="120" t="s">
        <v>201</v>
      </c>
      <c r="C1541" s="120" t="s">
        <v>202</v>
      </c>
      <c r="D1541" s="120" t="s">
        <v>116</v>
      </c>
      <c r="E1541" s="120" t="s">
        <v>170</v>
      </c>
      <c r="F1541" s="121">
        <v>101145</v>
      </c>
      <c r="G1541" s="121">
        <v>11362</v>
      </c>
      <c r="H1541" s="119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19">
        <v>1757</v>
      </c>
      <c r="B1542" s="120" t="s">
        <v>201</v>
      </c>
      <c r="C1542" s="120" t="s">
        <v>202</v>
      </c>
      <c r="D1542" s="120" t="s">
        <v>116</v>
      </c>
      <c r="E1542" s="120" t="s">
        <v>170</v>
      </c>
      <c r="F1542" s="121">
        <v>102550</v>
      </c>
      <c r="G1542" s="121">
        <v>11520</v>
      </c>
      <c r="H1542" s="119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19">
        <v>1760</v>
      </c>
      <c r="B1543" s="120" t="s">
        <v>201</v>
      </c>
      <c r="C1543" s="120" t="s">
        <v>202</v>
      </c>
      <c r="D1543" s="120" t="s">
        <v>116</v>
      </c>
      <c r="E1543" s="120" t="s">
        <v>170</v>
      </c>
      <c r="F1543" s="121">
        <v>34914</v>
      </c>
      <c r="G1543" s="121">
        <v>3922</v>
      </c>
      <c r="H1543" s="119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19">
        <v>1761</v>
      </c>
      <c r="B1544" s="120" t="s">
        <v>201</v>
      </c>
      <c r="C1544" s="120" t="s">
        <v>202</v>
      </c>
      <c r="D1544" s="120" t="s">
        <v>116</v>
      </c>
      <c r="E1544" s="120" t="s">
        <v>170</v>
      </c>
      <c r="F1544" s="121">
        <v>74517</v>
      </c>
      <c r="G1544" s="121">
        <v>8371</v>
      </c>
      <c r="H1544" s="119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19">
        <v>1769</v>
      </c>
      <c r="B1545" s="120" t="s">
        <v>201</v>
      </c>
      <c r="C1545" s="120" t="s">
        <v>202</v>
      </c>
      <c r="D1545" s="120" t="s">
        <v>68</v>
      </c>
      <c r="E1545" s="120" t="s">
        <v>54</v>
      </c>
      <c r="F1545" s="121">
        <v>0</v>
      </c>
      <c r="G1545" s="121">
        <v>0</v>
      </c>
      <c r="H1545" s="119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19">
        <v>1769</v>
      </c>
      <c r="B1546" s="120" t="s">
        <v>201</v>
      </c>
      <c r="C1546" s="120" t="s">
        <v>202</v>
      </c>
      <c r="D1546" s="120" t="s">
        <v>68</v>
      </c>
      <c r="E1546" s="120" t="s">
        <v>70</v>
      </c>
      <c r="F1546" s="121">
        <v>11725</v>
      </c>
      <c r="G1546" s="121">
        <v>900.021</v>
      </c>
      <c r="H1546" s="119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19">
        <v>1769</v>
      </c>
      <c r="B1547" s="120" t="s">
        <v>201</v>
      </c>
      <c r="C1547" s="120" t="s">
        <v>202</v>
      </c>
      <c r="D1547" s="120" t="s">
        <v>68</v>
      </c>
      <c r="E1547" s="120" t="s">
        <v>162</v>
      </c>
      <c r="F1547" s="121">
        <v>3060538</v>
      </c>
      <c r="G1547" s="121">
        <v>237969.98</v>
      </c>
      <c r="H1547" s="119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19">
        <v>1772</v>
      </c>
      <c r="B1548" s="120" t="s">
        <v>201</v>
      </c>
      <c r="C1548" s="120" t="s">
        <v>206</v>
      </c>
      <c r="D1548" s="120" t="s">
        <v>68</v>
      </c>
      <c r="E1548" s="120" t="s">
        <v>70</v>
      </c>
      <c r="F1548" s="121">
        <v>0</v>
      </c>
      <c r="G1548" s="121">
        <v>0</v>
      </c>
      <c r="H1548" s="119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19">
        <v>1772</v>
      </c>
      <c r="B1549" s="120" t="s">
        <v>201</v>
      </c>
      <c r="C1549" s="120" t="s">
        <v>206</v>
      </c>
      <c r="D1549" s="120" t="s">
        <v>68</v>
      </c>
      <c r="E1549" s="120" t="s">
        <v>38</v>
      </c>
      <c r="F1549" s="121">
        <v>1930</v>
      </c>
      <c r="G1549" s="121">
        <v>126.393</v>
      </c>
      <c r="H1549" s="119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19">
        <v>1772</v>
      </c>
      <c r="B1550" s="120" t="s">
        <v>201</v>
      </c>
      <c r="C1550" s="120" t="s">
        <v>206</v>
      </c>
      <c r="D1550" s="120" t="s">
        <v>68</v>
      </c>
      <c r="E1550" s="120" t="s">
        <v>166</v>
      </c>
      <c r="F1550" s="121">
        <v>70434</v>
      </c>
      <c r="G1550" s="121">
        <v>4051.114</v>
      </c>
      <c r="H1550" s="119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19">
        <v>1772</v>
      </c>
      <c r="B1551" s="120" t="s">
        <v>201</v>
      </c>
      <c r="C1551" s="120" t="s">
        <v>206</v>
      </c>
      <c r="D1551" s="120" t="s">
        <v>68</v>
      </c>
      <c r="E1551" s="120" t="s">
        <v>176</v>
      </c>
      <c r="F1551" s="121">
        <v>1731598</v>
      </c>
      <c r="G1551" s="121">
        <v>118590.49</v>
      </c>
      <c r="H1551" s="119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19">
        <v>1773</v>
      </c>
      <c r="B1552" s="120" t="s">
        <v>201</v>
      </c>
      <c r="C1552" s="120" t="s">
        <v>202</v>
      </c>
      <c r="D1552" s="120" t="s">
        <v>116</v>
      </c>
      <c r="E1552" s="120" t="s">
        <v>170</v>
      </c>
      <c r="F1552" s="121">
        <v>75356</v>
      </c>
      <c r="G1552" s="121">
        <v>8465</v>
      </c>
      <c r="H1552" s="119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19">
        <v>1774</v>
      </c>
      <c r="B1553" s="120" t="s">
        <v>201</v>
      </c>
      <c r="C1553" s="120" t="s">
        <v>202</v>
      </c>
      <c r="D1553" s="120" t="s">
        <v>116</v>
      </c>
      <c r="E1553" s="120" t="s">
        <v>170</v>
      </c>
      <c r="F1553" s="121">
        <v>555939</v>
      </c>
      <c r="G1553" s="121">
        <v>62451</v>
      </c>
      <c r="H1553" s="119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19">
        <v>1775</v>
      </c>
      <c r="B1554" s="120" t="s">
        <v>201</v>
      </c>
      <c r="C1554" s="120" t="s">
        <v>202</v>
      </c>
      <c r="D1554" s="120" t="s">
        <v>116</v>
      </c>
      <c r="E1554" s="120" t="s">
        <v>170</v>
      </c>
      <c r="F1554" s="121">
        <v>113562</v>
      </c>
      <c r="G1554" s="121">
        <v>12757</v>
      </c>
      <c r="H1554" s="119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19">
        <v>1776</v>
      </c>
      <c r="B1555" s="120" t="s">
        <v>201</v>
      </c>
      <c r="C1555" s="120" t="s">
        <v>202</v>
      </c>
      <c r="D1555" s="120" t="s">
        <v>116</v>
      </c>
      <c r="E1555" s="120" t="s">
        <v>170</v>
      </c>
      <c r="F1555" s="121">
        <v>385323</v>
      </c>
      <c r="G1555" s="121">
        <v>43285</v>
      </c>
      <c r="H1555" s="119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19">
        <v>1777</v>
      </c>
      <c r="B1556" s="120" t="s">
        <v>201</v>
      </c>
      <c r="C1556" s="120" t="s">
        <v>202</v>
      </c>
      <c r="D1556" s="120" t="s">
        <v>116</v>
      </c>
      <c r="E1556" s="120" t="s">
        <v>170</v>
      </c>
      <c r="F1556" s="121">
        <v>110786</v>
      </c>
      <c r="G1556" s="121">
        <v>12445</v>
      </c>
      <c r="H1556" s="119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19">
        <v>1778</v>
      </c>
      <c r="B1557" s="120" t="s">
        <v>201</v>
      </c>
      <c r="C1557" s="120" t="s">
        <v>202</v>
      </c>
      <c r="D1557" s="120" t="s">
        <v>116</v>
      </c>
      <c r="E1557" s="120" t="s">
        <v>170</v>
      </c>
      <c r="F1557" s="121">
        <v>237435</v>
      </c>
      <c r="G1557" s="121">
        <v>26672</v>
      </c>
      <c r="H1557" s="119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19">
        <v>1780</v>
      </c>
      <c r="B1558" s="120" t="s">
        <v>201</v>
      </c>
      <c r="C1558" s="120" t="s">
        <v>202</v>
      </c>
      <c r="D1558" s="120" t="s">
        <v>116</v>
      </c>
      <c r="E1558" s="120" t="s">
        <v>170</v>
      </c>
      <c r="F1558" s="121">
        <v>253252</v>
      </c>
      <c r="G1558" s="121">
        <v>28449</v>
      </c>
      <c r="H1558" s="119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19">
        <v>1781</v>
      </c>
      <c r="B1559" s="120" t="s">
        <v>201</v>
      </c>
      <c r="C1559" s="120" t="s">
        <v>202</v>
      </c>
      <c r="D1559" s="120" t="s">
        <v>116</v>
      </c>
      <c r="E1559" s="120" t="s">
        <v>170</v>
      </c>
      <c r="F1559" s="121">
        <v>594379</v>
      </c>
      <c r="G1559" s="121">
        <v>66769</v>
      </c>
      <c r="H1559" s="119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19">
        <v>1785</v>
      </c>
      <c r="B1560" s="120" t="s">
        <v>201</v>
      </c>
      <c r="C1560" s="120" t="s">
        <v>202</v>
      </c>
      <c r="D1560" s="120" t="s">
        <v>116</v>
      </c>
      <c r="E1560" s="120" t="s">
        <v>170</v>
      </c>
      <c r="F1560" s="121">
        <v>72381</v>
      </c>
      <c r="G1560" s="121">
        <v>8131</v>
      </c>
      <c r="H1560" s="119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19">
        <v>1786</v>
      </c>
      <c r="B1561" s="120" t="s">
        <v>201</v>
      </c>
      <c r="C1561" s="120" t="s">
        <v>202</v>
      </c>
      <c r="D1561" s="120" t="s">
        <v>116</v>
      </c>
      <c r="E1561" s="120" t="s">
        <v>170</v>
      </c>
      <c r="F1561" s="121">
        <v>341946</v>
      </c>
      <c r="G1561" s="121">
        <v>38412</v>
      </c>
      <c r="H1561" s="119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19">
        <v>1787</v>
      </c>
      <c r="B1562" s="120" t="s">
        <v>201</v>
      </c>
      <c r="C1562" s="120" t="s">
        <v>202</v>
      </c>
      <c r="D1562" s="120" t="s">
        <v>116</v>
      </c>
      <c r="E1562" s="120" t="s">
        <v>170</v>
      </c>
      <c r="F1562" s="121">
        <v>212527</v>
      </c>
      <c r="G1562" s="121">
        <v>23874</v>
      </c>
      <c r="H1562" s="119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19">
        <v>1818</v>
      </c>
      <c r="B1563" s="120" t="s">
        <v>201</v>
      </c>
      <c r="C1563" s="120" t="s">
        <v>202</v>
      </c>
      <c r="D1563" s="120" t="s">
        <v>79</v>
      </c>
      <c r="E1563" s="120" t="s">
        <v>70</v>
      </c>
      <c r="F1563" s="121">
        <v>23</v>
      </c>
      <c r="G1563" s="121">
        <v>-61.457</v>
      </c>
      <c r="H1563" s="119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19">
        <v>1818</v>
      </c>
      <c r="B1564" s="120" t="s">
        <v>201</v>
      </c>
      <c r="C1564" s="120" t="s">
        <v>202</v>
      </c>
      <c r="D1564" s="120" t="s">
        <v>79</v>
      </c>
      <c r="E1564" s="120" t="s">
        <v>38</v>
      </c>
      <c r="F1564" s="121">
        <v>7</v>
      </c>
      <c r="G1564" s="121">
        <v>-18.543</v>
      </c>
      <c r="H1564" s="119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19">
        <v>1821</v>
      </c>
      <c r="B1565" s="120" t="s">
        <v>201</v>
      </c>
      <c r="C1565" s="120" t="s">
        <v>202</v>
      </c>
      <c r="D1565" s="120" t="s">
        <v>116</v>
      </c>
      <c r="E1565" s="120" t="s">
        <v>170</v>
      </c>
      <c r="F1565" s="121">
        <v>57650</v>
      </c>
      <c r="G1565" s="121">
        <v>6476</v>
      </c>
      <c r="H1565" s="119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19">
        <v>1825</v>
      </c>
      <c r="B1566" s="120" t="s">
        <v>201</v>
      </c>
      <c r="C1566" s="120" t="s">
        <v>202</v>
      </c>
      <c r="D1566" s="120" t="s">
        <v>68</v>
      </c>
      <c r="E1566" s="120" t="s">
        <v>54</v>
      </c>
      <c r="F1566" s="121">
        <v>2266010</v>
      </c>
      <c r="G1566" s="121">
        <v>166674.4</v>
      </c>
      <c r="H1566" s="119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19">
        <v>1825</v>
      </c>
      <c r="B1567" s="120" t="s">
        <v>201</v>
      </c>
      <c r="C1567" s="120" t="s">
        <v>202</v>
      </c>
      <c r="D1567" s="120" t="s">
        <v>68</v>
      </c>
      <c r="E1567" s="120" t="s">
        <v>38</v>
      </c>
      <c r="F1567" s="121">
        <v>9199</v>
      </c>
      <c r="G1567" s="121">
        <v>576.605</v>
      </c>
      <c r="H1567" s="119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19">
        <v>1826</v>
      </c>
      <c r="B1568" s="120" t="s">
        <v>201</v>
      </c>
      <c r="C1568" s="120" t="s">
        <v>202</v>
      </c>
      <c r="D1568" s="120" t="s">
        <v>79</v>
      </c>
      <c r="E1568" s="120" t="s">
        <v>70</v>
      </c>
      <c r="F1568" s="121">
        <v>52</v>
      </c>
      <c r="G1568" s="121">
        <v>3.294</v>
      </c>
      <c r="H1568" s="119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19">
        <v>1826</v>
      </c>
      <c r="B1569" s="120" t="s">
        <v>201</v>
      </c>
      <c r="C1569" s="120" t="s">
        <v>202</v>
      </c>
      <c r="D1569" s="120" t="s">
        <v>79</v>
      </c>
      <c r="E1569" s="120" t="s">
        <v>38</v>
      </c>
      <c r="F1569" s="121">
        <v>951</v>
      </c>
      <c r="G1569" s="121">
        <v>59.706</v>
      </c>
      <c r="H1569" s="119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19">
        <v>1826</v>
      </c>
      <c r="B1570" s="120" t="s">
        <v>201</v>
      </c>
      <c r="C1570" s="120" t="s">
        <v>202</v>
      </c>
      <c r="D1570" s="120" t="s">
        <v>79</v>
      </c>
      <c r="E1570" s="120" t="s">
        <v>152</v>
      </c>
      <c r="F1570" s="121">
        <v>0</v>
      </c>
      <c r="G1570" s="121">
        <v>0</v>
      </c>
      <c r="H1570" s="119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19">
        <v>1827</v>
      </c>
      <c r="B1571" s="120" t="s">
        <v>201</v>
      </c>
      <c r="C1571" s="120" t="s">
        <v>202</v>
      </c>
      <c r="D1571" s="120" t="s">
        <v>79</v>
      </c>
      <c r="E1571" s="120" t="s">
        <v>70</v>
      </c>
      <c r="F1571" s="121">
        <v>0</v>
      </c>
      <c r="G1571" s="121">
        <v>0</v>
      </c>
      <c r="H1571" s="119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19">
        <v>1827</v>
      </c>
      <c r="B1572" s="120" t="s">
        <v>201</v>
      </c>
      <c r="C1572" s="120" t="s">
        <v>202</v>
      </c>
      <c r="D1572" s="120" t="s">
        <v>79</v>
      </c>
      <c r="E1572" s="120" t="s">
        <v>38</v>
      </c>
      <c r="F1572" s="121">
        <v>0</v>
      </c>
      <c r="G1572" s="121">
        <v>0</v>
      </c>
      <c r="H1572" s="119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19">
        <v>1829</v>
      </c>
      <c r="B1573" s="120" t="s">
        <v>201</v>
      </c>
      <c r="C1573" s="120" t="s">
        <v>202</v>
      </c>
      <c r="D1573" s="120" t="s">
        <v>79</v>
      </c>
      <c r="E1573" s="120" t="s">
        <v>70</v>
      </c>
      <c r="F1573" s="121">
        <v>555</v>
      </c>
      <c r="G1573" s="121">
        <v>54.797</v>
      </c>
      <c r="H1573" s="119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19">
        <v>1829</v>
      </c>
      <c r="B1574" s="120" t="s">
        <v>201</v>
      </c>
      <c r="C1574" s="120" t="s">
        <v>202</v>
      </c>
      <c r="D1574" s="120" t="s">
        <v>79</v>
      </c>
      <c r="E1574" s="120" t="s">
        <v>38</v>
      </c>
      <c r="F1574" s="121">
        <v>2581</v>
      </c>
      <c r="G1574" s="121">
        <v>255.203</v>
      </c>
      <c r="H1574" s="119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19">
        <v>1831</v>
      </c>
      <c r="B1575" s="120" t="s">
        <v>201</v>
      </c>
      <c r="C1575" s="120" t="s">
        <v>202</v>
      </c>
      <c r="D1575" s="120" t="s">
        <v>68</v>
      </c>
      <c r="E1575" s="120" t="s">
        <v>70</v>
      </c>
      <c r="F1575" s="121">
        <v>3701</v>
      </c>
      <c r="G1575" s="121">
        <v>347.229</v>
      </c>
      <c r="H1575" s="119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19">
        <v>1831</v>
      </c>
      <c r="B1576" s="120" t="s">
        <v>201</v>
      </c>
      <c r="C1576" s="120" t="s">
        <v>202</v>
      </c>
      <c r="D1576" s="120" t="s">
        <v>68</v>
      </c>
      <c r="E1576" s="120" t="s">
        <v>162</v>
      </c>
      <c r="F1576" s="121">
        <v>474606</v>
      </c>
      <c r="G1576" s="121">
        <v>44295.771</v>
      </c>
      <c r="H1576" s="119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19">
        <v>1832</v>
      </c>
      <c r="B1577" s="120" t="s">
        <v>201</v>
      </c>
      <c r="C1577" s="120" t="s">
        <v>202</v>
      </c>
      <c r="D1577" s="120" t="s">
        <v>68</v>
      </c>
      <c r="E1577" s="120" t="s">
        <v>70</v>
      </c>
      <c r="F1577" s="121">
        <v>9466</v>
      </c>
      <c r="G1577" s="121">
        <v>815.136</v>
      </c>
      <c r="H1577" s="119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19">
        <v>1832</v>
      </c>
      <c r="B1578" s="120" t="s">
        <v>201</v>
      </c>
      <c r="C1578" s="120" t="s">
        <v>202</v>
      </c>
      <c r="D1578" s="120" t="s">
        <v>68</v>
      </c>
      <c r="E1578" s="120" t="s">
        <v>162</v>
      </c>
      <c r="F1578" s="121">
        <v>7865223</v>
      </c>
      <c r="G1578" s="121">
        <v>690672.86</v>
      </c>
      <c r="H1578" s="119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19">
        <v>1840</v>
      </c>
      <c r="B1579" s="120" t="s">
        <v>201</v>
      </c>
      <c r="C1579" s="120" t="s">
        <v>202</v>
      </c>
      <c r="D1579" s="120" t="s">
        <v>73</v>
      </c>
      <c r="E1579" s="120" t="s">
        <v>70</v>
      </c>
      <c r="F1579" s="121">
        <v>4604</v>
      </c>
      <c r="G1579" s="121">
        <v>-25</v>
      </c>
      <c r="H1579" s="119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19">
        <v>1842</v>
      </c>
      <c r="B1580" s="120" t="s">
        <v>201</v>
      </c>
      <c r="C1580" s="120" t="s">
        <v>202</v>
      </c>
      <c r="D1580" s="120" t="s">
        <v>116</v>
      </c>
      <c r="E1580" s="120" t="s">
        <v>170</v>
      </c>
      <c r="F1580" s="121">
        <v>162052</v>
      </c>
      <c r="G1580" s="121">
        <v>18204</v>
      </c>
      <c r="H1580" s="119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19">
        <v>1843</v>
      </c>
      <c r="B1581" s="120" t="s">
        <v>201</v>
      </c>
      <c r="C1581" s="120" t="s">
        <v>202</v>
      </c>
      <c r="D1581" s="120" t="s">
        <v>68</v>
      </c>
      <c r="E1581" s="120" t="s">
        <v>54</v>
      </c>
      <c r="F1581" s="121">
        <v>0</v>
      </c>
      <c r="G1581" s="121">
        <v>-245.349</v>
      </c>
      <c r="H1581" s="119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19">
        <v>1843</v>
      </c>
      <c r="B1582" s="120" t="s">
        <v>201</v>
      </c>
      <c r="C1582" s="120" t="s">
        <v>202</v>
      </c>
      <c r="D1582" s="120" t="s">
        <v>68</v>
      </c>
      <c r="E1582" s="120" t="s">
        <v>70</v>
      </c>
      <c r="F1582" s="121">
        <v>0</v>
      </c>
      <c r="G1582" s="121">
        <v>-0.247</v>
      </c>
      <c r="H1582" s="119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19">
        <v>1843</v>
      </c>
      <c r="B1583" s="120" t="s">
        <v>201</v>
      </c>
      <c r="C1583" s="120" t="s">
        <v>202</v>
      </c>
      <c r="D1583" s="120" t="s">
        <v>68</v>
      </c>
      <c r="E1583" s="120" t="s">
        <v>38</v>
      </c>
      <c r="F1583" s="121">
        <v>0</v>
      </c>
      <c r="G1583" s="121">
        <v>0</v>
      </c>
      <c r="H1583" s="119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19">
        <v>1843</v>
      </c>
      <c r="B1584" s="120" t="s">
        <v>201</v>
      </c>
      <c r="C1584" s="120" t="s">
        <v>202</v>
      </c>
      <c r="D1584" s="120" t="s">
        <v>68</v>
      </c>
      <c r="E1584" s="120" t="s">
        <v>162</v>
      </c>
      <c r="F1584" s="121">
        <v>0</v>
      </c>
      <c r="G1584" s="121">
        <v>-1413.404</v>
      </c>
      <c r="H1584" s="119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19">
        <v>1843</v>
      </c>
      <c r="B1585" s="120" t="s">
        <v>201</v>
      </c>
      <c r="C1585" s="120" t="s">
        <v>202</v>
      </c>
      <c r="D1585" s="120" t="s">
        <v>68</v>
      </c>
      <c r="E1585" s="120" t="s">
        <v>176</v>
      </c>
      <c r="F1585" s="121">
        <v>0</v>
      </c>
      <c r="G1585" s="121">
        <v>0</v>
      </c>
      <c r="H1585" s="119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19">
        <v>1846</v>
      </c>
      <c r="B1586" s="120" t="s">
        <v>201</v>
      </c>
      <c r="C1586" s="120" t="s">
        <v>202</v>
      </c>
      <c r="D1586" s="120" t="s">
        <v>79</v>
      </c>
      <c r="E1586" s="120" t="s">
        <v>70</v>
      </c>
      <c r="F1586" s="121">
        <v>192</v>
      </c>
      <c r="G1586" s="121">
        <v>11</v>
      </c>
      <c r="H1586" s="119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19">
        <v>1848</v>
      </c>
      <c r="B1587" s="120" t="s">
        <v>201</v>
      </c>
      <c r="C1587" s="120" t="s">
        <v>202</v>
      </c>
      <c r="D1587" s="120" t="s">
        <v>116</v>
      </c>
      <c r="E1587" s="120" t="s">
        <v>170</v>
      </c>
      <c r="F1587" s="121">
        <v>266679</v>
      </c>
      <c r="G1587" s="121">
        <v>29957</v>
      </c>
      <c r="H1587" s="119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19">
        <v>1851</v>
      </c>
      <c r="B1588" s="120" t="s">
        <v>201</v>
      </c>
      <c r="C1588" s="120" t="s">
        <v>202</v>
      </c>
      <c r="D1588" s="120" t="s">
        <v>79</v>
      </c>
      <c r="E1588" s="120" t="s">
        <v>70</v>
      </c>
      <c r="F1588" s="121">
        <v>0</v>
      </c>
      <c r="G1588" s="121">
        <v>0</v>
      </c>
      <c r="H1588" s="119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19">
        <v>1851</v>
      </c>
      <c r="B1589" s="120" t="s">
        <v>201</v>
      </c>
      <c r="C1589" s="120" t="s">
        <v>202</v>
      </c>
      <c r="D1589" s="120" t="s">
        <v>79</v>
      </c>
      <c r="E1589" s="120" t="s">
        <v>38</v>
      </c>
      <c r="F1589" s="121">
        <v>0</v>
      </c>
      <c r="G1589" s="121">
        <v>0</v>
      </c>
      <c r="H1589" s="119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19">
        <v>1852</v>
      </c>
      <c r="B1590" s="120" t="s">
        <v>201</v>
      </c>
      <c r="C1590" s="120" t="s">
        <v>202</v>
      </c>
      <c r="D1590" s="120" t="s">
        <v>116</v>
      </c>
      <c r="E1590" s="120" t="s">
        <v>170</v>
      </c>
      <c r="F1590" s="121">
        <v>8963</v>
      </c>
      <c r="G1590" s="121">
        <v>1007</v>
      </c>
      <c r="H1590" s="119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19">
        <v>1852</v>
      </c>
      <c r="B1591" s="120" t="s">
        <v>201</v>
      </c>
      <c r="C1591" s="120" t="s">
        <v>202</v>
      </c>
      <c r="D1591" s="120" t="s">
        <v>79</v>
      </c>
      <c r="E1591" s="120" t="s">
        <v>70</v>
      </c>
      <c r="F1591" s="121">
        <v>72</v>
      </c>
      <c r="G1591" s="121">
        <v>5</v>
      </c>
      <c r="H1591" s="119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19">
        <v>1852</v>
      </c>
      <c r="B1592" s="120" t="s">
        <v>201</v>
      </c>
      <c r="C1592" s="120" t="s">
        <v>202</v>
      </c>
      <c r="D1592" s="120" t="s">
        <v>79</v>
      </c>
      <c r="E1592" s="120" t="s">
        <v>38</v>
      </c>
      <c r="F1592" s="121">
        <v>0</v>
      </c>
      <c r="G1592" s="121">
        <v>0</v>
      </c>
      <c r="H1592" s="119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19">
        <v>1853</v>
      </c>
      <c r="B1593" s="120" t="s">
        <v>201</v>
      </c>
      <c r="C1593" s="120" t="s">
        <v>202</v>
      </c>
      <c r="D1593" s="120" t="s">
        <v>79</v>
      </c>
      <c r="E1593" s="120" t="s">
        <v>70</v>
      </c>
      <c r="F1593" s="121">
        <v>341</v>
      </c>
      <c r="G1593" s="121">
        <v>20</v>
      </c>
      <c r="H1593" s="119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19">
        <v>1853</v>
      </c>
      <c r="B1594" s="120" t="s">
        <v>201</v>
      </c>
      <c r="C1594" s="120" t="s">
        <v>202</v>
      </c>
      <c r="D1594" s="120" t="s">
        <v>79</v>
      </c>
      <c r="E1594" s="120" t="s">
        <v>38</v>
      </c>
      <c r="F1594" s="121">
        <v>0</v>
      </c>
      <c r="G1594" s="121">
        <v>0</v>
      </c>
      <c r="H1594" s="119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19">
        <v>1855</v>
      </c>
      <c r="B1595" s="120" t="s">
        <v>201</v>
      </c>
      <c r="C1595" s="120" t="s">
        <v>202</v>
      </c>
      <c r="D1595" s="120" t="s">
        <v>79</v>
      </c>
      <c r="E1595" s="120" t="s">
        <v>70</v>
      </c>
      <c r="F1595" s="121">
        <v>744</v>
      </c>
      <c r="G1595" s="121">
        <v>-37.478</v>
      </c>
      <c r="H1595" s="119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19">
        <v>1855</v>
      </c>
      <c r="B1596" s="120" t="s">
        <v>201</v>
      </c>
      <c r="C1596" s="120" t="s">
        <v>202</v>
      </c>
      <c r="D1596" s="120" t="s">
        <v>79</v>
      </c>
      <c r="E1596" s="120" t="s">
        <v>38</v>
      </c>
      <c r="F1596" s="121">
        <v>606</v>
      </c>
      <c r="G1596" s="121">
        <v>-30.522</v>
      </c>
      <c r="H1596" s="119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19">
        <v>1856</v>
      </c>
      <c r="B1597" s="120" t="s">
        <v>201</v>
      </c>
      <c r="C1597" s="120" t="s">
        <v>202</v>
      </c>
      <c r="D1597" s="120" t="s">
        <v>116</v>
      </c>
      <c r="E1597" s="120" t="s">
        <v>170</v>
      </c>
      <c r="F1597" s="121">
        <v>50687</v>
      </c>
      <c r="G1597" s="121">
        <v>5694</v>
      </c>
      <c r="H1597" s="119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19">
        <v>1865</v>
      </c>
      <c r="B1598" s="120" t="s">
        <v>201</v>
      </c>
      <c r="C1598" s="120" t="s">
        <v>202</v>
      </c>
      <c r="D1598" s="120" t="s">
        <v>116</v>
      </c>
      <c r="E1598" s="120" t="s">
        <v>170</v>
      </c>
      <c r="F1598" s="121">
        <v>1303832</v>
      </c>
      <c r="G1598" s="121">
        <v>146465</v>
      </c>
      <c r="H1598" s="119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19">
        <v>1866</v>
      </c>
      <c r="B1599" s="120" t="s">
        <v>201</v>
      </c>
      <c r="C1599" s="120" t="s">
        <v>202</v>
      </c>
      <c r="D1599" s="120" t="s">
        <v>79</v>
      </c>
      <c r="E1599" s="120" t="s">
        <v>70</v>
      </c>
      <c r="F1599" s="121">
        <v>516</v>
      </c>
      <c r="G1599" s="121">
        <v>57</v>
      </c>
      <c r="H1599" s="119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19">
        <v>1866</v>
      </c>
      <c r="B1600" s="120" t="s">
        <v>201</v>
      </c>
      <c r="C1600" s="120" t="s">
        <v>202</v>
      </c>
      <c r="D1600" s="120" t="s">
        <v>68</v>
      </c>
      <c r="E1600" s="120" t="s">
        <v>54</v>
      </c>
      <c r="F1600" s="121">
        <v>0</v>
      </c>
      <c r="G1600" s="121">
        <v>0</v>
      </c>
      <c r="H1600" s="119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19">
        <v>1866</v>
      </c>
      <c r="B1601" s="120" t="s">
        <v>201</v>
      </c>
      <c r="C1601" s="120" t="s">
        <v>202</v>
      </c>
      <c r="D1601" s="120" t="s">
        <v>68</v>
      </c>
      <c r="E1601" s="120" t="s">
        <v>38</v>
      </c>
      <c r="F1601" s="121">
        <v>153356</v>
      </c>
      <c r="G1601" s="121">
        <v>1126</v>
      </c>
      <c r="H1601" s="119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19">
        <v>1866</v>
      </c>
      <c r="B1602" s="120" t="s">
        <v>201</v>
      </c>
      <c r="C1602" s="120" t="s">
        <v>202</v>
      </c>
      <c r="D1602" s="120" t="s">
        <v>68</v>
      </c>
      <c r="E1602" s="120" t="s">
        <v>166</v>
      </c>
      <c r="F1602" s="121">
        <v>0</v>
      </c>
      <c r="G1602" s="121">
        <v>0</v>
      </c>
      <c r="H1602" s="119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19">
        <v>1867</v>
      </c>
      <c r="B1603" s="120" t="s">
        <v>201</v>
      </c>
      <c r="C1603" s="120" t="s">
        <v>202</v>
      </c>
      <c r="D1603" s="120" t="s">
        <v>79</v>
      </c>
      <c r="E1603" s="120" t="s">
        <v>70</v>
      </c>
      <c r="F1603" s="121">
        <v>1247</v>
      </c>
      <c r="G1603" s="121">
        <v>33.505</v>
      </c>
      <c r="H1603" s="119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19">
        <v>1867</v>
      </c>
      <c r="B1604" s="120" t="s">
        <v>201</v>
      </c>
      <c r="C1604" s="120" t="s">
        <v>202</v>
      </c>
      <c r="D1604" s="120" t="s">
        <v>79</v>
      </c>
      <c r="E1604" s="120" t="s">
        <v>38</v>
      </c>
      <c r="F1604" s="121">
        <v>8766</v>
      </c>
      <c r="G1604" s="121">
        <v>235.495</v>
      </c>
      <c r="H1604" s="119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19">
        <v>1868</v>
      </c>
      <c r="B1605" s="120" t="s">
        <v>201</v>
      </c>
      <c r="C1605" s="120" t="s">
        <v>202</v>
      </c>
      <c r="D1605" s="120" t="s">
        <v>79</v>
      </c>
      <c r="E1605" s="120" t="s">
        <v>70</v>
      </c>
      <c r="F1605" s="121">
        <v>4751</v>
      </c>
      <c r="G1605" s="121">
        <v>115</v>
      </c>
      <c r="H1605" s="119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19">
        <v>1873</v>
      </c>
      <c r="B1606" s="120" t="s">
        <v>201</v>
      </c>
      <c r="C1606" s="120" t="s">
        <v>202</v>
      </c>
      <c r="D1606" s="120" t="s">
        <v>73</v>
      </c>
      <c r="E1606" s="120" t="s">
        <v>70</v>
      </c>
      <c r="F1606" s="121">
        <v>1140</v>
      </c>
      <c r="G1606" s="121">
        <v>56</v>
      </c>
      <c r="H1606" s="119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19">
        <v>1873</v>
      </c>
      <c r="B1607" s="120" t="s">
        <v>201</v>
      </c>
      <c r="C1607" s="120" t="s">
        <v>202</v>
      </c>
      <c r="D1607" s="120" t="s">
        <v>73</v>
      </c>
      <c r="E1607" s="120" t="s">
        <v>38</v>
      </c>
      <c r="F1607" s="121">
        <v>0</v>
      </c>
      <c r="G1607" s="121">
        <v>0</v>
      </c>
      <c r="H1607" s="119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19">
        <v>1874</v>
      </c>
      <c r="B1608" s="120" t="s">
        <v>201</v>
      </c>
      <c r="C1608" s="120" t="s">
        <v>202</v>
      </c>
      <c r="D1608" s="120" t="s">
        <v>79</v>
      </c>
      <c r="E1608" s="120" t="s">
        <v>70</v>
      </c>
      <c r="F1608" s="121">
        <v>83</v>
      </c>
      <c r="G1608" s="121">
        <v>7.84</v>
      </c>
      <c r="H1608" s="119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19">
        <v>1875</v>
      </c>
      <c r="B1609" s="120" t="s">
        <v>201</v>
      </c>
      <c r="C1609" s="120" t="s">
        <v>202</v>
      </c>
      <c r="D1609" s="120" t="s">
        <v>79</v>
      </c>
      <c r="E1609" s="120" t="s">
        <v>70</v>
      </c>
      <c r="F1609" s="121">
        <v>114</v>
      </c>
      <c r="G1609" s="121">
        <v>6.939</v>
      </c>
      <c r="H1609" s="119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19">
        <v>1875</v>
      </c>
      <c r="B1610" s="120" t="s">
        <v>201</v>
      </c>
      <c r="C1610" s="120" t="s">
        <v>202</v>
      </c>
      <c r="D1610" s="120" t="s">
        <v>79</v>
      </c>
      <c r="E1610" s="120" t="s">
        <v>38</v>
      </c>
      <c r="F1610" s="121">
        <v>61</v>
      </c>
      <c r="G1610" s="121">
        <v>3.841</v>
      </c>
      <c r="H1610" s="119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19">
        <v>1877</v>
      </c>
      <c r="B1611" s="120" t="s">
        <v>201</v>
      </c>
      <c r="C1611" s="120" t="s">
        <v>202</v>
      </c>
      <c r="D1611" s="120" t="s">
        <v>73</v>
      </c>
      <c r="E1611" s="120" t="s">
        <v>38</v>
      </c>
      <c r="F1611" s="121">
        <v>292237</v>
      </c>
      <c r="G1611" s="121">
        <v>26134</v>
      </c>
      <c r="H1611" s="119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19">
        <v>1877</v>
      </c>
      <c r="B1612" s="120" t="s">
        <v>201</v>
      </c>
      <c r="C1612" s="120" t="s">
        <v>202</v>
      </c>
      <c r="D1612" s="120" t="s">
        <v>79</v>
      </c>
      <c r="E1612" s="120" t="s">
        <v>70</v>
      </c>
      <c r="F1612" s="121">
        <v>0</v>
      </c>
      <c r="G1612" s="121">
        <v>0</v>
      </c>
      <c r="H1612" s="119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19">
        <v>1880</v>
      </c>
      <c r="B1613" s="120" t="s">
        <v>201</v>
      </c>
      <c r="C1613" s="120" t="s">
        <v>202</v>
      </c>
      <c r="D1613" s="120" t="s">
        <v>56</v>
      </c>
      <c r="E1613" s="120" t="s">
        <v>38</v>
      </c>
      <c r="F1613" s="121">
        <v>7269</v>
      </c>
      <c r="G1613" s="121">
        <v>702</v>
      </c>
      <c r="H1613" s="119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19">
        <v>1880</v>
      </c>
      <c r="B1614" s="120" t="s">
        <v>201</v>
      </c>
      <c r="C1614" s="120" t="s">
        <v>202</v>
      </c>
      <c r="D1614" s="120" t="s">
        <v>73</v>
      </c>
      <c r="E1614" s="120" t="s">
        <v>38</v>
      </c>
      <c r="F1614" s="121">
        <v>32688</v>
      </c>
      <c r="G1614" s="121">
        <v>2439</v>
      </c>
      <c r="H1614" s="119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19">
        <v>1881</v>
      </c>
      <c r="B1615" s="120" t="s">
        <v>201</v>
      </c>
      <c r="C1615" s="120" t="s">
        <v>202</v>
      </c>
      <c r="D1615" s="120" t="s">
        <v>73</v>
      </c>
      <c r="E1615" s="120" t="s">
        <v>70</v>
      </c>
      <c r="F1615" s="121">
        <v>0</v>
      </c>
      <c r="G1615" s="121">
        <v>0</v>
      </c>
      <c r="H1615" s="119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19">
        <v>1881</v>
      </c>
      <c r="B1616" s="120" t="s">
        <v>201</v>
      </c>
      <c r="C1616" s="120" t="s">
        <v>202</v>
      </c>
      <c r="D1616" s="120" t="s">
        <v>73</v>
      </c>
      <c r="E1616" s="120" t="s">
        <v>38</v>
      </c>
      <c r="F1616" s="121">
        <v>20357</v>
      </c>
      <c r="G1616" s="121">
        <v>1177</v>
      </c>
      <c r="H1616" s="119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19">
        <v>1881</v>
      </c>
      <c r="B1617" s="120" t="s">
        <v>201</v>
      </c>
      <c r="C1617" s="120" t="s">
        <v>202</v>
      </c>
      <c r="D1617" s="120" t="s">
        <v>79</v>
      </c>
      <c r="E1617" s="120" t="s">
        <v>70</v>
      </c>
      <c r="F1617" s="121">
        <v>0</v>
      </c>
      <c r="G1617" s="121">
        <v>0</v>
      </c>
      <c r="H1617" s="119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19">
        <v>1891</v>
      </c>
      <c r="B1618" s="120" t="s">
        <v>201</v>
      </c>
      <c r="C1618" s="120" t="s">
        <v>202</v>
      </c>
      <c r="D1618" s="120" t="s">
        <v>68</v>
      </c>
      <c r="E1618" s="120" t="s">
        <v>70</v>
      </c>
      <c r="F1618" s="121">
        <v>0</v>
      </c>
      <c r="G1618" s="121">
        <v>0</v>
      </c>
      <c r="H1618" s="119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19">
        <v>1891</v>
      </c>
      <c r="B1619" s="120" t="s">
        <v>201</v>
      </c>
      <c r="C1619" s="120" t="s">
        <v>202</v>
      </c>
      <c r="D1619" s="120" t="s">
        <v>68</v>
      </c>
      <c r="E1619" s="120" t="s">
        <v>38</v>
      </c>
      <c r="F1619" s="121">
        <v>281496</v>
      </c>
      <c r="G1619" s="121">
        <v>19455</v>
      </c>
      <c r="H1619" s="119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19">
        <v>1891</v>
      </c>
      <c r="B1620" s="120" t="s">
        <v>201</v>
      </c>
      <c r="C1620" s="120" t="s">
        <v>202</v>
      </c>
      <c r="D1620" s="120" t="s">
        <v>68</v>
      </c>
      <c r="E1620" s="120" t="s">
        <v>162</v>
      </c>
      <c r="F1620" s="121">
        <v>0</v>
      </c>
      <c r="G1620" s="121">
        <v>0</v>
      </c>
      <c r="H1620" s="119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19">
        <v>1892</v>
      </c>
      <c r="B1621" s="120" t="s">
        <v>201</v>
      </c>
      <c r="C1621" s="120" t="s">
        <v>202</v>
      </c>
      <c r="D1621" s="120" t="s">
        <v>116</v>
      </c>
      <c r="E1621" s="120" t="s">
        <v>170</v>
      </c>
      <c r="F1621" s="121">
        <v>982361</v>
      </c>
      <c r="G1621" s="121">
        <v>110353</v>
      </c>
      <c r="H1621" s="119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19">
        <v>1893</v>
      </c>
      <c r="B1622" s="120" t="s">
        <v>201</v>
      </c>
      <c r="C1622" s="120" t="s">
        <v>202</v>
      </c>
      <c r="D1622" s="120" t="s">
        <v>79</v>
      </c>
      <c r="E1622" s="120" t="s">
        <v>70</v>
      </c>
      <c r="F1622" s="121">
        <v>0</v>
      </c>
      <c r="G1622" s="121">
        <v>0</v>
      </c>
      <c r="H1622" s="119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19">
        <v>1893</v>
      </c>
      <c r="B1623" s="120" t="s">
        <v>201</v>
      </c>
      <c r="C1623" s="120" t="s">
        <v>202</v>
      </c>
      <c r="D1623" s="120" t="s">
        <v>68</v>
      </c>
      <c r="E1623" s="120" t="s">
        <v>70</v>
      </c>
      <c r="F1623" s="121">
        <v>0</v>
      </c>
      <c r="G1623" s="121">
        <v>0</v>
      </c>
      <c r="H1623" s="119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19">
        <v>1893</v>
      </c>
      <c r="B1624" s="120" t="s">
        <v>201</v>
      </c>
      <c r="C1624" s="120" t="s">
        <v>202</v>
      </c>
      <c r="D1624" s="120" t="s">
        <v>68</v>
      </c>
      <c r="E1624" s="120" t="s">
        <v>38</v>
      </c>
      <c r="F1624" s="121">
        <v>115051</v>
      </c>
      <c r="G1624" s="121">
        <v>10327.791</v>
      </c>
      <c r="H1624" s="119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19">
        <v>1893</v>
      </c>
      <c r="B1625" s="120" t="s">
        <v>201</v>
      </c>
      <c r="C1625" s="120" t="s">
        <v>202</v>
      </c>
      <c r="D1625" s="120" t="s">
        <v>68</v>
      </c>
      <c r="E1625" s="120" t="s">
        <v>162</v>
      </c>
      <c r="F1625" s="121">
        <v>51918402</v>
      </c>
      <c r="G1625" s="121">
        <v>4800652.2</v>
      </c>
      <c r="H1625" s="119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19">
        <v>1894</v>
      </c>
      <c r="B1626" s="120" t="s">
        <v>201</v>
      </c>
      <c r="C1626" s="120" t="s">
        <v>202</v>
      </c>
      <c r="D1626" s="120" t="s">
        <v>116</v>
      </c>
      <c r="E1626" s="120" t="s">
        <v>170</v>
      </c>
      <c r="F1626" s="121">
        <v>560844</v>
      </c>
      <c r="G1626" s="121">
        <v>63002</v>
      </c>
      <c r="H1626" s="119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19">
        <v>1895</v>
      </c>
      <c r="B1627" s="120" t="s">
        <v>201</v>
      </c>
      <c r="C1627" s="120" t="s">
        <v>202</v>
      </c>
      <c r="D1627" s="120" t="s">
        <v>116</v>
      </c>
      <c r="E1627" s="120" t="s">
        <v>170</v>
      </c>
      <c r="F1627" s="121">
        <v>109352</v>
      </c>
      <c r="G1627" s="121">
        <v>12284</v>
      </c>
      <c r="H1627" s="119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19">
        <v>1896</v>
      </c>
      <c r="B1628" s="120" t="s">
        <v>201</v>
      </c>
      <c r="C1628" s="120" t="s">
        <v>202</v>
      </c>
      <c r="D1628" s="120" t="s">
        <v>116</v>
      </c>
      <c r="E1628" s="120" t="s">
        <v>170</v>
      </c>
      <c r="F1628" s="121">
        <v>277662</v>
      </c>
      <c r="G1628" s="121">
        <v>31191</v>
      </c>
      <c r="H1628" s="119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19">
        <v>1897</v>
      </c>
      <c r="B1629" s="120" t="s">
        <v>205</v>
      </c>
      <c r="C1629" s="120" t="s">
        <v>210</v>
      </c>
      <c r="D1629" s="120" t="s">
        <v>68</v>
      </c>
      <c r="E1629" s="120" t="s">
        <v>38</v>
      </c>
      <c r="F1629" s="121">
        <v>419</v>
      </c>
      <c r="G1629" s="121">
        <v>66.998</v>
      </c>
      <c r="H1629" s="119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19">
        <v>1897</v>
      </c>
      <c r="B1630" s="120" t="s">
        <v>205</v>
      </c>
      <c r="C1630" s="120" t="s">
        <v>210</v>
      </c>
      <c r="D1630" s="120" t="s">
        <v>68</v>
      </c>
      <c r="E1630" s="120" t="s">
        <v>162</v>
      </c>
      <c r="F1630" s="121">
        <v>14954</v>
      </c>
      <c r="G1630" s="121">
        <v>2358.936</v>
      </c>
      <c r="H1630" s="119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19">
        <v>1897</v>
      </c>
      <c r="B1631" s="120" t="s">
        <v>205</v>
      </c>
      <c r="C1631" s="120" t="s">
        <v>210</v>
      </c>
      <c r="D1631" s="120" t="s">
        <v>68</v>
      </c>
      <c r="E1631" s="120" t="s">
        <v>176</v>
      </c>
      <c r="F1631" s="121">
        <v>124093</v>
      </c>
      <c r="G1631" s="121">
        <v>19391.066</v>
      </c>
      <c r="H1631" s="119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19">
        <v>1898</v>
      </c>
      <c r="B1632" s="120" t="s">
        <v>201</v>
      </c>
      <c r="C1632" s="120" t="s">
        <v>202</v>
      </c>
      <c r="D1632" s="120" t="s">
        <v>116</v>
      </c>
      <c r="E1632" s="120" t="s">
        <v>170</v>
      </c>
      <c r="F1632" s="121">
        <v>75328</v>
      </c>
      <c r="G1632" s="121">
        <v>8462</v>
      </c>
      <c r="H1632" s="119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19">
        <v>1899</v>
      </c>
      <c r="B1633" s="120" t="s">
        <v>201</v>
      </c>
      <c r="C1633" s="120" t="s">
        <v>202</v>
      </c>
      <c r="D1633" s="120" t="s">
        <v>116</v>
      </c>
      <c r="E1633" s="120" t="s">
        <v>170</v>
      </c>
      <c r="F1633" s="121">
        <v>64627</v>
      </c>
      <c r="G1633" s="121">
        <v>7260</v>
      </c>
      <c r="H1633" s="119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19">
        <v>1900</v>
      </c>
      <c r="B1634" s="120" t="s">
        <v>201</v>
      </c>
      <c r="C1634" s="120" t="s">
        <v>202</v>
      </c>
      <c r="D1634" s="120" t="s">
        <v>116</v>
      </c>
      <c r="E1634" s="120" t="s">
        <v>170</v>
      </c>
      <c r="F1634" s="121">
        <v>102639</v>
      </c>
      <c r="G1634" s="121">
        <v>11530</v>
      </c>
      <c r="H1634" s="119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19">
        <v>1901</v>
      </c>
      <c r="B1635" s="120" t="s">
        <v>201</v>
      </c>
      <c r="C1635" s="120" t="s">
        <v>202</v>
      </c>
      <c r="D1635" s="120" t="s">
        <v>116</v>
      </c>
      <c r="E1635" s="120" t="s">
        <v>170</v>
      </c>
      <c r="F1635" s="121">
        <v>3307511</v>
      </c>
      <c r="G1635" s="121">
        <v>371547</v>
      </c>
      <c r="H1635" s="119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19">
        <v>1902</v>
      </c>
      <c r="B1636" s="120" t="s">
        <v>201</v>
      </c>
      <c r="C1636" s="120" t="s">
        <v>202</v>
      </c>
      <c r="D1636" s="120" t="s">
        <v>116</v>
      </c>
      <c r="E1636" s="120" t="s">
        <v>170</v>
      </c>
      <c r="F1636" s="121">
        <v>221811</v>
      </c>
      <c r="G1636" s="121">
        <v>24917</v>
      </c>
      <c r="H1636" s="119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19">
        <v>1904</v>
      </c>
      <c r="B1637" s="120" t="s">
        <v>201</v>
      </c>
      <c r="C1637" s="120" t="s">
        <v>202</v>
      </c>
      <c r="D1637" s="120" t="s">
        <v>39</v>
      </c>
      <c r="E1637" s="120" t="s">
        <v>38</v>
      </c>
      <c r="F1637" s="121">
        <v>233632</v>
      </c>
      <c r="G1637" s="121">
        <v>446975</v>
      </c>
      <c r="H1637" s="119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19">
        <v>1904</v>
      </c>
      <c r="B1638" s="120" t="s">
        <v>201</v>
      </c>
      <c r="C1638" s="120" t="s">
        <v>202</v>
      </c>
      <c r="D1638" s="120" t="s">
        <v>61</v>
      </c>
      <c r="E1638" s="120" t="s">
        <v>70</v>
      </c>
      <c r="F1638" s="121">
        <v>0</v>
      </c>
      <c r="G1638" s="121">
        <v>0</v>
      </c>
      <c r="H1638" s="119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19">
        <v>1904</v>
      </c>
      <c r="B1639" s="120" t="s">
        <v>201</v>
      </c>
      <c r="C1639" s="120" t="s">
        <v>202</v>
      </c>
      <c r="D1639" s="120" t="s">
        <v>61</v>
      </c>
      <c r="E1639" s="120" t="s">
        <v>38</v>
      </c>
      <c r="F1639" s="121">
        <v>10954588</v>
      </c>
      <c r="G1639" s="121">
        <v>1040362</v>
      </c>
      <c r="H1639" s="119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19">
        <v>1904</v>
      </c>
      <c r="B1640" s="120" t="s">
        <v>201</v>
      </c>
      <c r="C1640" s="120" t="s">
        <v>202</v>
      </c>
      <c r="D1640" s="120" t="s">
        <v>73</v>
      </c>
      <c r="E1640" s="120" t="s">
        <v>38</v>
      </c>
      <c r="F1640" s="121">
        <v>2905438</v>
      </c>
      <c r="G1640" s="121">
        <v>292891</v>
      </c>
      <c r="H1640" s="119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19">
        <v>1910</v>
      </c>
      <c r="B1641" s="120" t="s">
        <v>201</v>
      </c>
      <c r="C1641" s="120" t="s">
        <v>202</v>
      </c>
      <c r="D1641" s="120" t="s">
        <v>73</v>
      </c>
      <c r="E1641" s="120" t="s">
        <v>70</v>
      </c>
      <c r="F1641" s="121">
        <v>0</v>
      </c>
      <c r="G1641" s="121">
        <v>-85.231</v>
      </c>
      <c r="H1641" s="119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19">
        <v>1910</v>
      </c>
      <c r="B1642" s="120" t="s">
        <v>201</v>
      </c>
      <c r="C1642" s="120" t="s">
        <v>202</v>
      </c>
      <c r="D1642" s="120" t="s">
        <v>73</v>
      </c>
      <c r="E1642" s="120" t="s">
        <v>38</v>
      </c>
      <c r="F1642" s="121">
        <v>0</v>
      </c>
      <c r="G1642" s="121">
        <v>-1019.769</v>
      </c>
      <c r="H1642" s="119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19">
        <v>1911</v>
      </c>
      <c r="B1643" s="120" t="s">
        <v>201</v>
      </c>
      <c r="C1643" s="120" t="s">
        <v>202</v>
      </c>
      <c r="D1643" s="120" t="s">
        <v>116</v>
      </c>
      <c r="E1643" s="120" t="s">
        <v>170</v>
      </c>
      <c r="F1643" s="121">
        <v>571322</v>
      </c>
      <c r="G1643" s="121">
        <v>64179</v>
      </c>
      <c r="H1643" s="119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19">
        <v>1912</v>
      </c>
      <c r="B1644" s="120" t="s">
        <v>201</v>
      </c>
      <c r="C1644" s="120" t="s">
        <v>202</v>
      </c>
      <c r="D1644" s="120" t="s">
        <v>39</v>
      </c>
      <c r="E1644" s="120" t="s">
        <v>38</v>
      </c>
      <c r="F1644" s="121">
        <v>938</v>
      </c>
      <c r="G1644" s="121">
        <v>1290331</v>
      </c>
      <c r="H1644" s="119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19">
        <v>1912</v>
      </c>
      <c r="B1645" s="120" t="s">
        <v>201</v>
      </c>
      <c r="C1645" s="120" t="s">
        <v>202</v>
      </c>
      <c r="D1645" s="120" t="s">
        <v>61</v>
      </c>
      <c r="E1645" s="120" t="s">
        <v>38</v>
      </c>
      <c r="F1645" s="121">
        <v>24094110</v>
      </c>
      <c r="G1645" s="121">
        <v>2206695</v>
      </c>
      <c r="H1645" s="119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19">
        <v>1915</v>
      </c>
      <c r="B1646" s="120" t="s">
        <v>201</v>
      </c>
      <c r="C1646" s="120" t="s">
        <v>202</v>
      </c>
      <c r="D1646" s="120" t="s">
        <v>68</v>
      </c>
      <c r="E1646" s="120" t="s">
        <v>70</v>
      </c>
      <c r="F1646" s="121">
        <v>911</v>
      </c>
      <c r="G1646" s="121">
        <v>5.508</v>
      </c>
      <c r="H1646" s="119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19">
        <v>1915</v>
      </c>
      <c r="B1647" s="120" t="s">
        <v>201</v>
      </c>
      <c r="C1647" s="120" t="s">
        <v>202</v>
      </c>
      <c r="D1647" s="120" t="s">
        <v>68</v>
      </c>
      <c r="E1647" s="120" t="s">
        <v>38</v>
      </c>
      <c r="F1647" s="121">
        <v>121951</v>
      </c>
      <c r="G1647" s="121">
        <v>3030.251</v>
      </c>
      <c r="H1647" s="119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19">
        <v>1915</v>
      </c>
      <c r="B1648" s="120" t="s">
        <v>201</v>
      </c>
      <c r="C1648" s="120" t="s">
        <v>202</v>
      </c>
      <c r="D1648" s="120" t="s">
        <v>68</v>
      </c>
      <c r="E1648" s="120" t="s">
        <v>162</v>
      </c>
      <c r="F1648" s="121">
        <v>17733798</v>
      </c>
      <c r="G1648" s="121">
        <v>1736143.2</v>
      </c>
      <c r="H1648" s="119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19">
        <v>1922</v>
      </c>
      <c r="B1649" s="120" t="s">
        <v>201</v>
      </c>
      <c r="C1649" s="120" t="s">
        <v>202</v>
      </c>
      <c r="D1649" s="120" t="s">
        <v>68</v>
      </c>
      <c r="E1649" s="120" t="s">
        <v>125</v>
      </c>
      <c r="F1649" s="121">
        <v>0</v>
      </c>
      <c r="G1649" s="121">
        <v>4964575</v>
      </c>
      <c r="H1649" s="119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19">
        <v>1925</v>
      </c>
      <c r="B1650" s="120" t="s">
        <v>201</v>
      </c>
      <c r="C1650" s="120" t="s">
        <v>202</v>
      </c>
      <c r="D1650" s="120" t="s">
        <v>68</v>
      </c>
      <c r="E1650" s="120" t="s">
        <v>125</v>
      </c>
      <c r="F1650" s="121">
        <v>0</v>
      </c>
      <c r="G1650" s="121">
        <v>4772562</v>
      </c>
      <c r="H1650" s="119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19">
        <v>1925</v>
      </c>
      <c r="B1651" s="120" t="s">
        <v>201</v>
      </c>
      <c r="C1651" s="120" t="s">
        <v>202</v>
      </c>
      <c r="D1651" s="120" t="s">
        <v>68</v>
      </c>
      <c r="E1651" s="120" t="s">
        <v>125</v>
      </c>
      <c r="F1651" s="121">
        <v>0</v>
      </c>
      <c r="G1651" s="121">
        <v>4367410</v>
      </c>
      <c r="H1651" s="119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19">
        <v>1926</v>
      </c>
      <c r="B1652" s="120" t="s">
        <v>201</v>
      </c>
      <c r="C1652" s="120" t="s">
        <v>202</v>
      </c>
      <c r="D1652" s="120" t="s">
        <v>68</v>
      </c>
      <c r="E1652" s="120" t="s">
        <v>105</v>
      </c>
      <c r="F1652" s="121">
        <v>1150990</v>
      </c>
      <c r="G1652" s="121">
        <v>61203.627</v>
      </c>
      <c r="H1652" s="119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19">
        <v>1926</v>
      </c>
      <c r="B1653" s="120" t="s">
        <v>201</v>
      </c>
      <c r="C1653" s="120" t="s">
        <v>202</v>
      </c>
      <c r="D1653" s="120" t="s">
        <v>68</v>
      </c>
      <c r="E1653" s="120" t="s">
        <v>110</v>
      </c>
      <c r="F1653" s="121">
        <v>1406788</v>
      </c>
      <c r="G1653" s="121">
        <v>74805.658</v>
      </c>
      <c r="H1653" s="119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19">
        <v>1926</v>
      </c>
      <c r="B1654" s="120" t="s">
        <v>201</v>
      </c>
      <c r="C1654" s="120" t="s">
        <v>202</v>
      </c>
      <c r="D1654" s="120" t="s">
        <v>68</v>
      </c>
      <c r="E1654" s="120" t="s">
        <v>38</v>
      </c>
      <c r="F1654" s="121">
        <v>18240</v>
      </c>
      <c r="G1654" s="121">
        <v>969.704</v>
      </c>
      <c r="H1654" s="119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19">
        <v>1926</v>
      </c>
      <c r="B1655" s="120" t="s">
        <v>201</v>
      </c>
      <c r="C1655" s="120" t="s">
        <v>202</v>
      </c>
      <c r="D1655" s="120" t="s">
        <v>68</v>
      </c>
      <c r="E1655" s="120" t="s">
        <v>176</v>
      </c>
      <c r="F1655" s="121">
        <v>458</v>
      </c>
      <c r="G1655" s="121">
        <v>24.667</v>
      </c>
      <c r="H1655" s="119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19">
        <v>1927</v>
      </c>
      <c r="B1656" s="120" t="s">
        <v>201</v>
      </c>
      <c r="C1656" s="120" t="s">
        <v>202</v>
      </c>
      <c r="D1656" s="120" t="s">
        <v>39</v>
      </c>
      <c r="E1656" s="120" t="s">
        <v>70</v>
      </c>
      <c r="F1656" s="121">
        <v>0</v>
      </c>
      <c r="G1656" s="121">
        <v>1.603</v>
      </c>
      <c r="H1656" s="119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19">
        <v>1927</v>
      </c>
      <c r="B1657" s="120" t="s">
        <v>201</v>
      </c>
      <c r="C1657" s="120" t="s">
        <v>202</v>
      </c>
      <c r="D1657" s="120" t="s">
        <v>39</v>
      </c>
      <c r="E1657" s="120" t="s">
        <v>38</v>
      </c>
      <c r="F1657" s="121">
        <v>0</v>
      </c>
      <c r="G1657" s="121">
        <v>1046223.4</v>
      </c>
      <c r="H1657" s="119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19">
        <v>1927</v>
      </c>
      <c r="B1658" s="120" t="s">
        <v>201</v>
      </c>
      <c r="C1658" s="120" t="s">
        <v>202</v>
      </c>
      <c r="D1658" s="120" t="s">
        <v>61</v>
      </c>
      <c r="E1658" s="120" t="s">
        <v>70</v>
      </c>
      <c r="F1658" s="121">
        <v>36</v>
      </c>
      <c r="G1658" s="121">
        <v>3.199</v>
      </c>
      <c r="H1658" s="119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19">
        <v>1927</v>
      </c>
      <c r="B1659" s="120" t="s">
        <v>201</v>
      </c>
      <c r="C1659" s="120" t="s">
        <v>202</v>
      </c>
      <c r="D1659" s="120" t="s">
        <v>61</v>
      </c>
      <c r="E1659" s="120" t="s">
        <v>38</v>
      </c>
      <c r="F1659" s="121">
        <v>22181261</v>
      </c>
      <c r="G1659" s="121">
        <v>2039332.8</v>
      </c>
      <c r="H1659" s="119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19">
        <v>1929</v>
      </c>
      <c r="B1660" s="120" t="s">
        <v>201</v>
      </c>
      <c r="C1660" s="120" t="s">
        <v>202</v>
      </c>
      <c r="D1660" s="120" t="s">
        <v>79</v>
      </c>
      <c r="E1660" s="120" t="s">
        <v>70</v>
      </c>
      <c r="F1660" s="121">
        <v>849</v>
      </c>
      <c r="G1660" s="121">
        <v>91.14</v>
      </c>
      <c r="H1660" s="119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19">
        <v>1934</v>
      </c>
      <c r="B1661" s="120" t="s">
        <v>201</v>
      </c>
      <c r="C1661" s="120" t="s">
        <v>202</v>
      </c>
      <c r="D1661" s="120" t="s">
        <v>68</v>
      </c>
      <c r="E1661" s="120" t="s">
        <v>105</v>
      </c>
      <c r="F1661" s="121">
        <v>984470</v>
      </c>
      <c r="G1661" s="121">
        <v>47314.744</v>
      </c>
      <c r="H1661" s="119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19">
        <v>1934</v>
      </c>
      <c r="B1662" s="120" t="s">
        <v>201</v>
      </c>
      <c r="C1662" s="120" t="s">
        <v>202</v>
      </c>
      <c r="D1662" s="120" t="s">
        <v>68</v>
      </c>
      <c r="E1662" s="120" t="s">
        <v>110</v>
      </c>
      <c r="F1662" s="121">
        <v>1203258</v>
      </c>
      <c r="G1662" s="121">
        <v>57829.817</v>
      </c>
      <c r="H1662" s="119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19">
        <v>1934</v>
      </c>
      <c r="B1663" s="120" t="s">
        <v>201</v>
      </c>
      <c r="C1663" s="120" t="s">
        <v>202</v>
      </c>
      <c r="D1663" s="120" t="s">
        <v>68</v>
      </c>
      <c r="E1663" s="120" t="s">
        <v>38</v>
      </c>
      <c r="F1663" s="121">
        <v>44147</v>
      </c>
      <c r="G1663" s="121">
        <v>2113.439</v>
      </c>
      <c r="H1663" s="119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19">
        <v>1956</v>
      </c>
      <c r="B1664" s="120" t="s">
        <v>201</v>
      </c>
      <c r="C1664" s="120" t="s">
        <v>202</v>
      </c>
      <c r="D1664" s="120" t="s">
        <v>79</v>
      </c>
      <c r="E1664" s="120" t="s">
        <v>70</v>
      </c>
      <c r="F1664" s="121">
        <v>836</v>
      </c>
      <c r="G1664" s="121">
        <v>91</v>
      </c>
      <c r="H1664" s="119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19">
        <v>1958</v>
      </c>
      <c r="B1665" s="120" t="s">
        <v>201</v>
      </c>
      <c r="C1665" s="120" t="s">
        <v>202</v>
      </c>
      <c r="D1665" s="120" t="s">
        <v>79</v>
      </c>
      <c r="E1665" s="120" t="s">
        <v>70</v>
      </c>
      <c r="F1665" s="121">
        <v>554</v>
      </c>
      <c r="G1665" s="121">
        <v>66</v>
      </c>
      <c r="H1665" s="119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19">
        <v>1958</v>
      </c>
      <c r="B1666" s="120" t="s">
        <v>201</v>
      </c>
      <c r="C1666" s="120" t="s">
        <v>202</v>
      </c>
      <c r="D1666" s="120" t="s">
        <v>79</v>
      </c>
      <c r="E1666" s="120" t="s">
        <v>38</v>
      </c>
      <c r="F1666" s="121">
        <v>0</v>
      </c>
      <c r="G1666" s="121">
        <v>0</v>
      </c>
      <c r="H1666" s="119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19">
        <v>1964</v>
      </c>
      <c r="B1667" s="120" t="s">
        <v>201</v>
      </c>
      <c r="C1667" s="120" t="s">
        <v>202</v>
      </c>
      <c r="D1667" s="120" t="s">
        <v>79</v>
      </c>
      <c r="E1667" s="120" t="s">
        <v>70</v>
      </c>
      <c r="F1667" s="121">
        <v>1011</v>
      </c>
      <c r="G1667" s="121">
        <v>106</v>
      </c>
      <c r="H1667" s="119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19">
        <v>1966</v>
      </c>
      <c r="B1668" s="120" t="s">
        <v>201</v>
      </c>
      <c r="C1668" s="120" t="s">
        <v>202</v>
      </c>
      <c r="D1668" s="120" t="s">
        <v>79</v>
      </c>
      <c r="E1668" s="120" t="s">
        <v>70</v>
      </c>
      <c r="F1668" s="121">
        <v>1150</v>
      </c>
      <c r="G1668" s="121">
        <v>115</v>
      </c>
      <c r="H1668" s="119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19">
        <v>1969</v>
      </c>
      <c r="B1669" s="120" t="s">
        <v>201</v>
      </c>
      <c r="C1669" s="120" t="s">
        <v>202</v>
      </c>
      <c r="D1669" s="120" t="s">
        <v>73</v>
      </c>
      <c r="E1669" s="120" t="s">
        <v>70</v>
      </c>
      <c r="F1669" s="121">
        <v>0</v>
      </c>
      <c r="G1669" s="121">
        <v>0</v>
      </c>
      <c r="H1669" s="119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19">
        <v>1969</v>
      </c>
      <c r="B1670" s="120" t="s">
        <v>201</v>
      </c>
      <c r="C1670" s="120" t="s">
        <v>202</v>
      </c>
      <c r="D1670" s="120" t="s">
        <v>79</v>
      </c>
      <c r="E1670" s="120" t="s">
        <v>70</v>
      </c>
      <c r="F1670" s="121">
        <v>90</v>
      </c>
      <c r="G1670" s="121">
        <v>9</v>
      </c>
      <c r="H1670" s="119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19">
        <v>1969</v>
      </c>
      <c r="B1671" s="120" t="s">
        <v>201</v>
      </c>
      <c r="C1671" s="120" t="s">
        <v>202</v>
      </c>
      <c r="D1671" s="120" t="s">
        <v>79</v>
      </c>
      <c r="E1671" s="120" t="s">
        <v>38</v>
      </c>
      <c r="F1671" s="121">
        <v>0</v>
      </c>
      <c r="G1671" s="121">
        <v>0</v>
      </c>
      <c r="H1671" s="119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19">
        <v>1970</v>
      </c>
      <c r="B1672" s="120" t="s">
        <v>201</v>
      </c>
      <c r="C1672" s="120" t="s">
        <v>202</v>
      </c>
      <c r="D1672" s="120" t="s">
        <v>73</v>
      </c>
      <c r="E1672" s="120" t="s">
        <v>70</v>
      </c>
      <c r="F1672" s="121">
        <v>685</v>
      </c>
      <c r="G1672" s="121">
        <v>36</v>
      </c>
      <c r="H1672" s="119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19">
        <v>1971</v>
      </c>
      <c r="B1673" s="120" t="s">
        <v>201</v>
      </c>
      <c r="C1673" s="120" t="s">
        <v>202</v>
      </c>
      <c r="D1673" s="120" t="s">
        <v>79</v>
      </c>
      <c r="E1673" s="120" t="s">
        <v>70</v>
      </c>
      <c r="F1673" s="121">
        <v>966</v>
      </c>
      <c r="G1673" s="121">
        <v>75.16</v>
      </c>
      <c r="H1673" s="119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19">
        <v>1971</v>
      </c>
      <c r="B1674" s="120" t="s">
        <v>201</v>
      </c>
      <c r="C1674" s="120" t="s">
        <v>202</v>
      </c>
      <c r="D1674" s="120" t="s">
        <v>79</v>
      </c>
      <c r="E1674" s="120" t="s">
        <v>90</v>
      </c>
      <c r="F1674" s="121">
        <v>315057</v>
      </c>
      <c r="G1674" s="121">
        <v>24555.84</v>
      </c>
      <c r="H1674" s="119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19">
        <v>1971</v>
      </c>
      <c r="B1675" s="120" t="s">
        <v>201</v>
      </c>
      <c r="C1675" s="120" t="s">
        <v>202</v>
      </c>
      <c r="D1675" s="120" t="s">
        <v>79</v>
      </c>
      <c r="E1675" s="120" t="s">
        <v>38</v>
      </c>
      <c r="F1675" s="121">
        <v>0</v>
      </c>
      <c r="G1675" s="121">
        <v>0</v>
      </c>
      <c r="H1675" s="119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19">
        <v>1972</v>
      </c>
      <c r="B1676" s="120" t="s">
        <v>201</v>
      </c>
      <c r="C1676" s="120" t="s">
        <v>202</v>
      </c>
      <c r="D1676" s="120" t="s">
        <v>79</v>
      </c>
      <c r="E1676" s="120" t="s">
        <v>70</v>
      </c>
      <c r="F1676" s="121">
        <v>167</v>
      </c>
      <c r="G1676" s="121">
        <v>12</v>
      </c>
      <c r="H1676" s="119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19">
        <v>1973</v>
      </c>
      <c r="B1677" s="120" t="s">
        <v>201</v>
      </c>
      <c r="C1677" s="120" t="s">
        <v>202</v>
      </c>
      <c r="D1677" s="120" t="s">
        <v>79</v>
      </c>
      <c r="E1677" s="120" t="s">
        <v>70</v>
      </c>
      <c r="F1677" s="121">
        <v>2424</v>
      </c>
      <c r="G1677" s="121">
        <v>271.074</v>
      </c>
      <c r="H1677" s="119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19">
        <v>1973</v>
      </c>
      <c r="B1678" s="120" t="s">
        <v>201</v>
      </c>
      <c r="C1678" s="120" t="s">
        <v>202</v>
      </c>
      <c r="D1678" s="120" t="s">
        <v>79</v>
      </c>
      <c r="E1678" s="120" t="s">
        <v>38</v>
      </c>
      <c r="F1678" s="121">
        <v>104956</v>
      </c>
      <c r="G1678" s="121">
        <v>11752.926</v>
      </c>
      <c r="H1678" s="119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19">
        <v>1975</v>
      </c>
      <c r="B1679" s="120" t="s">
        <v>201</v>
      </c>
      <c r="C1679" s="120" t="s">
        <v>202</v>
      </c>
      <c r="D1679" s="120" t="s">
        <v>79</v>
      </c>
      <c r="E1679" s="120" t="s">
        <v>70</v>
      </c>
      <c r="F1679" s="121">
        <v>2476</v>
      </c>
      <c r="G1679" s="121">
        <v>251.583</v>
      </c>
      <c r="H1679" s="119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19">
        <v>1975</v>
      </c>
      <c r="B1680" s="120" t="s">
        <v>201</v>
      </c>
      <c r="C1680" s="120" t="s">
        <v>202</v>
      </c>
      <c r="D1680" s="120" t="s">
        <v>79</v>
      </c>
      <c r="E1680" s="120" t="s">
        <v>38</v>
      </c>
      <c r="F1680" s="121">
        <v>90</v>
      </c>
      <c r="G1680" s="121">
        <v>9.417</v>
      </c>
      <c r="H1680" s="119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19">
        <v>1976</v>
      </c>
      <c r="B1681" s="120" t="s">
        <v>201</v>
      </c>
      <c r="C1681" s="120" t="s">
        <v>202</v>
      </c>
      <c r="D1681" s="120" t="s">
        <v>79</v>
      </c>
      <c r="E1681" s="120" t="s">
        <v>70</v>
      </c>
      <c r="F1681" s="121">
        <v>2099</v>
      </c>
      <c r="G1681" s="121">
        <v>225</v>
      </c>
      <c r="H1681" s="119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19">
        <v>1977</v>
      </c>
      <c r="B1682" s="120" t="s">
        <v>201</v>
      </c>
      <c r="C1682" s="120" t="s">
        <v>202</v>
      </c>
      <c r="D1682" s="120" t="s">
        <v>116</v>
      </c>
      <c r="E1682" s="120" t="s">
        <v>170</v>
      </c>
      <c r="F1682" s="121">
        <v>26083</v>
      </c>
      <c r="G1682" s="121">
        <v>2930</v>
      </c>
      <c r="H1682" s="119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19">
        <v>1979</v>
      </c>
      <c r="B1683" s="120" t="s">
        <v>205</v>
      </c>
      <c r="C1683" s="120" t="s">
        <v>202</v>
      </c>
      <c r="D1683" s="120" t="s">
        <v>68</v>
      </c>
      <c r="E1683" s="120" t="s">
        <v>54</v>
      </c>
      <c r="F1683" s="121">
        <v>0</v>
      </c>
      <c r="G1683" s="121">
        <v>0</v>
      </c>
      <c r="H1683" s="119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19">
        <v>1979</v>
      </c>
      <c r="B1684" s="120" t="s">
        <v>205</v>
      </c>
      <c r="C1684" s="120" t="s">
        <v>202</v>
      </c>
      <c r="D1684" s="120" t="s">
        <v>68</v>
      </c>
      <c r="E1684" s="120" t="s">
        <v>70</v>
      </c>
      <c r="F1684" s="121">
        <v>0</v>
      </c>
      <c r="G1684" s="121">
        <v>0</v>
      </c>
      <c r="H1684" s="119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19">
        <v>1979</v>
      </c>
      <c r="B1685" s="120" t="s">
        <v>205</v>
      </c>
      <c r="C1685" s="120" t="s">
        <v>202</v>
      </c>
      <c r="D1685" s="120" t="s">
        <v>68</v>
      </c>
      <c r="E1685" s="120" t="s">
        <v>95</v>
      </c>
      <c r="F1685" s="121">
        <v>0</v>
      </c>
      <c r="G1685" s="121">
        <v>0</v>
      </c>
      <c r="H1685" s="119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19">
        <v>1979</v>
      </c>
      <c r="B1686" s="120" t="s">
        <v>205</v>
      </c>
      <c r="C1686" s="120" t="s">
        <v>202</v>
      </c>
      <c r="D1686" s="120" t="s">
        <v>68</v>
      </c>
      <c r="E1686" s="120" t="s">
        <v>38</v>
      </c>
      <c r="F1686" s="121">
        <v>20408</v>
      </c>
      <c r="G1686" s="121">
        <v>2354.792</v>
      </c>
      <c r="H1686" s="119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19">
        <v>1979</v>
      </c>
      <c r="B1687" s="120" t="s">
        <v>205</v>
      </c>
      <c r="C1687" s="120" t="s">
        <v>202</v>
      </c>
      <c r="D1687" s="120" t="s">
        <v>68</v>
      </c>
      <c r="E1687" s="120" t="s">
        <v>162</v>
      </c>
      <c r="F1687" s="121">
        <v>70366</v>
      </c>
      <c r="G1687" s="121">
        <v>8119.759</v>
      </c>
      <c r="H1687" s="119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19">
        <v>1979</v>
      </c>
      <c r="B1688" s="120" t="s">
        <v>205</v>
      </c>
      <c r="C1688" s="120" t="s">
        <v>202</v>
      </c>
      <c r="D1688" s="120" t="s">
        <v>68</v>
      </c>
      <c r="E1688" s="120" t="s">
        <v>176</v>
      </c>
      <c r="F1688" s="121">
        <v>39183</v>
      </c>
      <c r="G1688" s="121">
        <v>4521.494</v>
      </c>
      <c r="H1688" s="119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19">
        <v>1980</v>
      </c>
      <c r="B1689" s="120" t="s">
        <v>201</v>
      </c>
      <c r="C1689" s="120" t="s">
        <v>202</v>
      </c>
      <c r="D1689" s="120" t="s">
        <v>56</v>
      </c>
      <c r="E1689" s="120" t="s">
        <v>70</v>
      </c>
      <c r="F1689" s="121">
        <v>0</v>
      </c>
      <c r="G1689" s="121">
        <v>0</v>
      </c>
      <c r="H1689" s="119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19">
        <v>1980</v>
      </c>
      <c r="B1690" s="120" t="s">
        <v>201</v>
      </c>
      <c r="C1690" s="120" t="s">
        <v>202</v>
      </c>
      <c r="D1690" s="120" t="s">
        <v>56</v>
      </c>
      <c r="E1690" s="120" t="s">
        <v>38</v>
      </c>
      <c r="F1690" s="121">
        <v>19137</v>
      </c>
      <c r="G1690" s="121">
        <v>1781</v>
      </c>
      <c r="H1690" s="119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19">
        <v>1980</v>
      </c>
      <c r="B1691" s="120" t="s">
        <v>201</v>
      </c>
      <c r="C1691" s="120" t="s">
        <v>202</v>
      </c>
      <c r="D1691" s="120" t="s">
        <v>79</v>
      </c>
      <c r="E1691" s="120" t="s">
        <v>70</v>
      </c>
      <c r="F1691" s="121">
        <v>238</v>
      </c>
      <c r="G1691" s="121">
        <v>28.026</v>
      </c>
      <c r="H1691" s="119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19">
        <v>1980</v>
      </c>
      <c r="B1692" s="120" t="s">
        <v>201</v>
      </c>
      <c r="C1692" s="120" t="s">
        <v>202</v>
      </c>
      <c r="D1692" s="120" t="s">
        <v>79</v>
      </c>
      <c r="E1692" s="120" t="s">
        <v>38</v>
      </c>
      <c r="F1692" s="121">
        <v>47439</v>
      </c>
      <c r="G1692" s="121">
        <v>5590.974</v>
      </c>
      <c r="H1692" s="119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19">
        <v>1982</v>
      </c>
      <c r="B1693" s="120" t="s">
        <v>201</v>
      </c>
      <c r="C1693" s="120" t="s">
        <v>202</v>
      </c>
      <c r="D1693" s="120" t="s">
        <v>79</v>
      </c>
      <c r="E1693" s="120" t="s">
        <v>70</v>
      </c>
      <c r="F1693" s="121">
        <v>320</v>
      </c>
      <c r="G1693" s="121">
        <v>31.46</v>
      </c>
      <c r="H1693" s="119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19">
        <v>1982</v>
      </c>
      <c r="B1694" s="120" t="s">
        <v>201</v>
      </c>
      <c r="C1694" s="120" t="s">
        <v>202</v>
      </c>
      <c r="D1694" s="120" t="s">
        <v>79</v>
      </c>
      <c r="E1694" s="120" t="s">
        <v>38</v>
      </c>
      <c r="F1694" s="121">
        <v>26</v>
      </c>
      <c r="G1694" s="121">
        <v>2.84</v>
      </c>
      <c r="H1694" s="119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19">
        <v>1983</v>
      </c>
      <c r="B1695" s="120" t="s">
        <v>201</v>
      </c>
      <c r="C1695" s="120" t="s">
        <v>202</v>
      </c>
      <c r="D1695" s="120" t="s">
        <v>79</v>
      </c>
      <c r="E1695" s="120" t="s">
        <v>70</v>
      </c>
      <c r="F1695" s="121">
        <v>253</v>
      </c>
      <c r="G1695" s="121">
        <v>23</v>
      </c>
      <c r="H1695" s="119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19">
        <v>1985</v>
      </c>
      <c r="B1696" s="120" t="s">
        <v>201</v>
      </c>
      <c r="C1696" s="120" t="s">
        <v>202</v>
      </c>
      <c r="D1696" s="120" t="s">
        <v>79</v>
      </c>
      <c r="E1696" s="120" t="s">
        <v>70</v>
      </c>
      <c r="F1696" s="121">
        <v>112</v>
      </c>
      <c r="G1696" s="121">
        <v>49</v>
      </c>
      <c r="H1696" s="119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19">
        <v>1985</v>
      </c>
      <c r="B1697" s="120" t="s">
        <v>201</v>
      </c>
      <c r="C1697" s="120" t="s">
        <v>202</v>
      </c>
      <c r="D1697" s="120" t="s">
        <v>79</v>
      </c>
      <c r="E1697" s="120" t="s">
        <v>38</v>
      </c>
      <c r="F1697" s="121">
        <v>0</v>
      </c>
      <c r="G1697" s="121">
        <v>0</v>
      </c>
      <c r="H1697" s="119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19">
        <v>1987</v>
      </c>
      <c r="B1698" s="120" t="s">
        <v>201</v>
      </c>
      <c r="C1698" s="120" t="s">
        <v>202</v>
      </c>
      <c r="D1698" s="120" t="s">
        <v>116</v>
      </c>
      <c r="E1698" s="120" t="s">
        <v>170</v>
      </c>
      <c r="F1698" s="121">
        <v>881</v>
      </c>
      <c r="G1698" s="121">
        <v>99</v>
      </c>
      <c r="H1698" s="119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19">
        <v>1987</v>
      </c>
      <c r="B1699" s="120" t="s">
        <v>201</v>
      </c>
      <c r="C1699" s="120" t="s">
        <v>202</v>
      </c>
      <c r="D1699" s="120" t="s">
        <v>79</v>
      </c>
      <c r="E1699" s="120" t="s">
        <v>70</v>
      </c>
      <c r="F1699" s="121">
        <v>48</v>
      </c>
      <c r="G1699" s="121">
        <v>5</v>
      </c>
      <c r="H1699" s="119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19">
        <v>1989</v>
      </c>
      <c r="B1700" s="120" t="s">
        <v>201</v>
      </c>
      <c r="C1700" s="120" t="s">
        <v>202</v>
      </c>
      <c r="D1700" s="120" t="s">
        <v>79</v>
      </c>
      <c r="E1700" s="120" t="s">
        <v>70</v>
      </c>
      <c r="F1700" s="121">
        <v>3237</v>
      </c>
      <c r="G1700" s="121">
        <v>350.714</v>
      </c>
      <c r="H1700" s="119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19">
        <v>1989</v>
      </c>
      <c r="B1701" s="120" t="s">
        <v>201</v>
      </c>
      <c r="C1701" s="120" t="s">
        <v>202</v>
      </c>
      <c r="D1701" s="120" t="s">
        <v>79</v>
      </c>
      <c r="E1701" s="120" t="s">
        <v>38</v>
      </c>
      <c r="F1701" s="121">
        <v>187</v>
      </c>
      <c r="G1701" s="121">
        <v>20.286</v>
      </c>
      <c r="H1701" s="119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19">
        <v>1990</v>
      </c>
      <c r="B1702" s="120" t="s">
        <v>201</v>
      </c>
      <c r="C1702" s="120" t="s">
        <v>202</v>
      </c>
      <c r="D1702" s="120" t="s">
        <v>79</v>
      </c>
      <c r="E1702" s="120" t="s">
        <v>70</v>
      </c>
      <c r="F1702" s="121">
        <v>230</v>
      </c>
      <c r="G1702" s="121">
        <v>18</v>
      </c>
      <c r="H1702" s="119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19">
        <v>1990</v>
      </c>
      <c r="B1703" s="120" t="s">
        <v>201</v>
      </c>
      <c r="C1703" s="120" t="s">
        <v>202</v>
      </c>
      <c r="D1703" s="120" t="s">
        <v>79</v>
      </c>
      <c r="E1703" s="120" t="s">
        <v>38</v>
      </c>
      <c r="F1703" s="121">
        <v>0</v>
      </c>
      <c r="G1703" s="121">
        <v>0</v>
      </c>
      <c r="H1703" s="119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19">
        <v>1993</v>
      </c>
      <c r="B1704" s="120" t="s">
        <v>201</v>
      </c>
      <c r="C1704" s="120" t="s">
        <v>202</v>
      </c>
      <c r="D1704" s="120" t="s">
        <v>73</v>
      </c>
      <c r="E1704" s="120" t="s">
        <v>70</v>
      </c>
      <c r="F1704" s="121">
        <v>1315</v>
      </c>
      <c r="G1704" s="121">
        <v>83</v>
      </c>
      <c r="H1704" s="119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19">
        <v>1994</v>
      </c>
      <c r="B1705" s="120" t="s">
        <v>201</v>
      </c>
      <c r="C1705" s="120" t="s">
        <v>202</v>
      </c>
      <c r="D1705" s="120" t="s">
        <v>79</v>
      </c>
      <c r="E1705" s="120" t="s">
        <v>70</v>
      </c>
      <c r="F1705" s="121">
        <v>651</v>
      </c>
      <c r="G1705" s="121">
        <v>62</v>
      </c>
      <c r="H1705" s="119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19">
        <v>1994</v>
      </c>
      <c r="B1706" s="120" t="s">
        <v>201</v>
      </c>
      <c r="C1706" s="120" t="s">
        <v>202</v>
      </c>
      <c r="D1706" s="120" t="s">
        <v>79</v>
      </c>
      <c r="E1706" s="120" t="s">
        <v>38</v>
      </c>
      <c r="F1706" s="121">
        <v>0</v>
      </c>
      <c r="G1706" s="121">
        <v>0</v>
      </c>
      <c r="H1706" s="119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19">
        <v>1997</v>
      </c>
      <c r="B1707" s="120" t="s">
        <v>201</v>
      </c>
      <c r="C1707" s="120" t="s">
        <v>202</v>
      </c>
      <c r="D1707" s="120" t="s">
        <v>79</v>
      </c>
      <c r="E1707" s="120" t="s">
        <v>70</v>
      </c>
      <c r="F1707" s="121">
        <v>4235</v>
      </c>
      <c r="G1707" s="121">
        <v>55.386</v>
      </c>
      <c r="H1707" s="119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19">
        <v>1997</v>
      </c>
      <c r="B1708" s="120" t="s">
        <v>201</v>
      </c>
      <c r="C1708" s="120" t="s">
        <v>202</v>
      </c>
      <c r="D1708" s="120" t="s">
        <v>79</v>
      </c>
      <c r="E1708" s="120" t="s">
        <v>38</v>
      </c>
      <c r="F1708" s="121">
        <v>1195</v>
      </c>
      <c r="G1708" s="121">
        <v>15.614</v>
      </c>
      <c r="H1708" s="119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19">
        <v>1998</v>
      </c>
      <c r="B1709" s="120" t="s">
        <v>201</v>
      </c>
      <c r="C1709" s="120" t="s">
        <v>202</v>
      </c>
      <c r="D1709" s="120" t="s">
        <v>79</v>
      </c>
      <c r="E1709" s="120" t="s">
        <v>70</v>
      </c>
      <c r="F1709" s="121">
        <v>789</v>
      </c>
      <c r="G1709" s="121">
        <v>73.905</v>
      </c>
      <c r="H1709" s="119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19">
        <v>1998</v>
      </c>
      <c r="B1710" s="120" t="s">
        <v>201</v>
      </c>
      <c r="C1710" s="120" t="s">
        <v>202</v>
      </c>
      <c r="D1710" s="120" t="s">
        <v>79</v>
      </c>
      <c r="E1710" s="120" t="s">
        <v>38</v>
      </c>
      <c r="F1710" s="121">
        <v>129</v>
      </c>
      <c r="G1710" s="121">
        <v>12.095</v>
      </c>
      <c r="H1710" s="119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19">
        <v>1998</v>
      </c>
      <c r="B1711" s="120" t="s">
        <v>201</v>
      </c>
      <c r="C1711" s="120" t="s">
        <v>202</v>
      </c>
      <c r="D1711" s="120" t="s">
        <v>128</v>
      </c>
      <c r="E1711" s="120" t="s">
        <v>180</v>
      </c>
      <c r="F1711" s="121">
        <v>24738</v>
      </c>
      <c r="G1711" s="121">
        <v>2779</v>
      </c>
      <c r="H1711" s="119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19">
        <v>1999</v>
      </c>
      <c r="B1712" s="120" t="s">
        <v>201</v>
      </c>
      <c r="C1712" s="120" t="s">
        <v>202</v>
      </c>
      <c r="D1712" s="120" t="s">
        <v>79</v>
      </c>
      <c r="E1712" s="120" t="s">
        <v>70</v>
      </c>
      <c r="F1712" s="121">
        <v>5142</v>
      </c>
      <c r="G1712" s="121">
        <v>-26.335</v>
      </c>
      <c r="H1712" s="119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19">
        <v>1999</v>
      </c>
      <c r="B1713" s="120" t="s">
        <v>201</v>
      </c>
      <c r="C1713" s="120" t="s">
        <v>202</v>
      </c>
      <c r="D1713" s="120" t="s">
        <v>79</v>
      </c>
      <c r="E1713" s="120" t="s">
        <v>38</v>
      </c>
      <c r="F1713" s="121">
        <v>7158</v>
      </c>
      <c r="G1713" s="121">
        <v>-36.665</v>
      </c>
      <c r="H1713" s="119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19">
        <v>2001</v>
      </c>
      <c r="B1714" s="120" t="s">
        <v>205</v>
      </c>
      <c r="C1714" s="120" t="s">
        <v>202</v>
      </c>
      <c r="D1714" s="120" t="s">
        <v>73</v>
      </c>
      <c r="E1714" s="120" t="s">
        <v>70</v>
      </c>
      <c r="F1714" s="121">
        <v>2952</v>
      </c>
      <c r="G1714" s="121">
        <v>678</v>
      </c>
      <c r="H1714" s="119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19">
        <v>2001</v>
      </c>
      <c r="B1715" s="120" t="s">
        <v>205</v>
      </c>
      <c r="C1715" s="120" t="s">
        <v>202</v>
      </c>
      <c r="D1715" s="120" t="s">
        <v>68</v>
      </c>
      <c r="E1715" s="120" t="s">
        <v>38</v>
      </c>
      <c r="F1715" s="121">
        <v>30340</v>
      </c>
      <c r="G1715" s="121">
        <v>4517</v>
      </c>
      <c r="H1715" s="119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19">
        <v>2004</v>
      </c>
      <c r="B1716" s="120" t="s">
        <v>201</v>
      </c>
      <c r="C1716" s="120" t="s">
        <v>202</v>
      </c>
      <c r="D1716" s="120" t="s">
        <v>79</v>
      </c>
      <c r="E1716" s="120" t="s">
        <v>70</v>
      </c>
      <c r="F1716" s="121">
        <v>406</v>
      </c>
      <c r="G1716" s="121">
        <v>48.872</v>
      </c>
      <c r="H1716" s="119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19">
        <v>2004</v>
      </c>
      <c r="B1717" s="120" t="s">
        <v>201</v>
      </c>
      <c r="C1717" s="120" t="s">
        <v>202</v>
      </c>
      <c r="D1717" s="120" t="s">
        <v>79</v>
      </c>
      <c r="E1717" s="120" t="s">
        <v>38</v>
      </c>
      <c r="F1717" s="121">
        <v>589</v>
      </c>
      <c r="G1717" s="121">
        <v>71.128</v>
      </c>
      <c r="H1717" s="119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19">
        <v>2005</v>
      </c>
      <c r="B1718" s="120" t="s">
        <v>201</v>
      </c>
      <c r="C1718" s="120" t="s">
        <v>202</v>
      </c>
      <c r="D1718" s="120" t="s">
        <v>79</v>
      </c>
      <c r="E1718" s="120" t="s">
        <v>70</v>
      </c>
      <c r="F1718" s="121">
        <v>7519</v>
      </c>
      <c r="G1718" s="121">
        <v>529</v>
      </c>
      <c r="H1718" s="119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19">
        <v>2005</v>
      </c>
      <c r="B1719" s="120" t="s">
        <v>201</v>
      </c>
      <c r="C1719" s="120" t="s">
        <v>202</v>
      </c>
      <c r="D1719" s="120" t="s">
        <v>79</v>
      </c>
      <c r="E1719" s="120" t="s">
        <v>38</v>
      </c>
      <c r="F1719" s="121">
        <v>0</v>
      </c>
      <c r="G1719" s="121">
        <v>0</v>
      </c>
      <c r="H1719" s="119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19">
        <v>2007</v>
      </c>
      <c r="B1720" s="120" t="s">
        <v>201</v>
      </c>
      <c r="C1720" s="120" t="s">
        <v>202</v>
      </c>
      <c r="D1720" s="120" t="s">
        <v>116</v>
      </c>
      <c r="E1720" s="120" t="s">
        <v>170</v>
      </c>
      <c r="F1720" s="121">
        <v>94522</v>
      </c>
      <c r="G1720" s="121">
        <v>10618</v>
      </c>
      <c r="H1720" s="119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19">
        <v>2009</v>
      </c>
      <c r="B1721" s="120" t="s">
        <v>201</v>
      </c>
      <c r="C1721" s="120" t="s">
        <v>202</v>
      </c>
      <c r="D1721" s="120" t="s">
        <v>116</v>
      </c>
      <c r="E1721" s="120" t="s">
        <v>170</v>
      </c>
      <c r="F1721" s="121">
        <v>34077</v>
      </c>
      <c r="G1721" s="121">
        <v>3828</v>
      </c>
      <c r="H1721" s="119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19">
        <v>2009</v>
      </c>
      <c r="B1722" s="120" t="s">
        <v>201</v>
      </c>
      <c r="C1722" s="120" t="s">
        <v>202</v>
      </c>
      <c r="D1722" s="120" t="s">
        <v>79</v>
      </c>
      <c r="E1722" s="120" t="s">
        <v>70</v>
      </c>
      <c r="F1722" s="121">
        <v>1795</v>
      </c>
      <c r="G1722" s="121">
        <v>207.99</v>
      </c>
      <c r="H1722" s="119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19">
        <v>2009</v>
      </c>
      <c r="B1723" s="120" t="s">
        <v>201</v>
      </c>
      <c r="C1723" s="120" t="s">
        <v>202</v>
      </c>
      <c r="D1723" s="120" t="s">
        <v>79</v>
      </c>
      <c r="E1723" s="120" t="s">
        <v>38</v>
      </c>
      <c r="F1723" s="121">
        <v>2087</v>
      </c>
      <c r="G1723" s="121">
        <v>242.01</v>
      </c>
      <c r="H1723" s="119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19">
        <v>2011</v>
      </c>
      <c r="B1724" s="120" t="s">
        <v>201</v>
      </c>
      <c r="C1724" s="120" t="s">
        <v>202</v>
      </c>
      <c r="D1724" s="120" t="s">
        <v>79</v>
      </c>
      <c r="E1724" s="120" t="s">
        <v>70</v>
      </c>
      <c r="F1724" s="121">
        <v>1033</v>
      </c>
      <c r="G1724" s="121">
        <v>128</v>
      </c>
      <c r="H1724" s="119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19">
        <v>2012</v>
      </c>
      <c r="B1725" s="120" t="s">
        <v>201</v>
      </c>
      <c r="C1725" s="120" t="s">
        <v>202</v>
      </c>
      <c r="D1725" s="120" t="s">
        <v>79</v>
      </c>
      <c r="E1725" s="120" t="s">
        <v>70</v>
      </c>
      <c r="F1725" s="121">
        <v>0</v>
      </c>
      <c r="G1725" s="121">
        <v>0</v>
      </c>
      <c r="H1725" s="119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19">
        <v>2013</v>
      </c>
      <c r="B1726" s="120" t="s">
        <v>201</v>
      </c>
      <c r="C1726" s="120" t="s">
        <v>202</v>
      </c>
      <c r="D1726" s="120" t="s">
        <v>79</v>
      </c>
      <c r="E1726" s="120" t="s">
        <v>70</v>
      </c>
      <c r="F1726" s="121">
        <v>2080</v>
      </c>
      <c r="G1726" s="121">
        <v>336.001</v>
      </c>
      <c r="H1726" s="119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19">
        <v>2013</v>
      </c>
      <c r="B1727" s="120" t="s">
        <v>201</v>
      </c>
      <c r="C1727" s="120" t="s">
        <v>202</v>
      </c>
      <c r="D1727" s="120" t="s">
        <v>79</v>
      </c>
      <c r="E1727" s="120" t="s">
        <v>38</v>
      </c>
      <c r="F1727" s="121">
        <v>13</v>
      </c>
      <c r="G1727" s="121">
        <v>2.099</v>
      </c>
      <c r="H1727" s="119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19">
        <v>2014</v>
      </c>
      <c r="B1728" s="120" t="s">
        <v>201</v>
      </c>
      <c r="C1728" s="120" t="s">
        <v>202</v>
      </c>
      <c r="D1728" s="120" t="s">
        <v>116</v>
      </c>
      <c r="E1728" s="120" t="s">
        <v>170</v>
      </c>
      <c r="F1728" s="121">
        <v>16286</v>
      </c>
      <c r="G1728" s="121">
        <v>1829.52</v>
      </c>
      <c r="H1728" s="119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19">
        <v>2014</v>
      </c>
      <c r="B1729" s="120" t="s">
        <v>201</v>
      </c>
      <c r="C1729" s="120" t="s">
        <v>202</v>
      </c>
      <c r="D1729" s="120" t="s">
        <v>79</v>
      </c>
      <c r="E1729" s="120" t="s">
        <v>70</v>
      </c>
      <c r="F1729" s="121">
        <v>232</v>
      </c>
      <c r="G1729" s="121">
        <v>21</v>
      </c>
      <c r="H1729" s="119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19">
        <v>2015</v>
      </c>
      <c r="B1730" s="120" t="s">
        <v>201</v>
      </c>
      <c r="C1730" s="120" t="s">
        <v>202</v>
      </c>
      <c r="D1730" s="120" t="s">
        <v>79</v>
      </c>
      <c r="E1730" s="120" t="s">
        <v>70</v>
      </c>
      <c r="F1730" s="121">
        <v>660</v>
      </c>
      <c r="G1730" s="121">
        <v>53</v>
      </c>
      <c r="H1730" s="119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19">
        <v>2015</v>
      </c>
      <c r="B1731" s="120" t="s">
        <v>201</v>
      </c>
      <c r="C1731" s="120" t="s">
        <v>202</v>
      </c>
      <c r="D1731" s="120" t="s">
        <v>79</v>
      </c>
      <c r="E1731" s="120" t="s">
        <v>38</v>
      </c>
      <c r="F1731" s="121">
        <v>0</v>
      </c>
      <c r="G1731" s="121">
        <v>0</v>
      </c>
      <c r="H1731" s="119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19">
        <v>2018</v>
      </c>
      <c r="B1732" s="120" t="s">
        <v>201</v>
      </c>
      <c r="C1732" s="120" t="s">
        <v>202</v>
      </c>
      <c r="D1732" s="120" t="s">
        <v>68</v>
      </c>
      <c r="E1732" s="120" t="s">
        <v>38</v>
      </c>
      <c r="F1732" s="121">
        <v>339944</v>
      </c>
      <c r="G1732" s="121">
        <v>9247.674</v>
      </c>
      <c r="H1732" s="119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19">
        <v>2018</v>
      </c>
      <c r="B1733" s="120" t="s">
        <v>201</v>
      </c>
      <c r="C1733" s="120" t="s">
        <v>202</v>
      </c>
      <c r="D1733" s="120" t="s">
        <v>68</v>
      </c>
      <c r="E1733" s="120" t="s">
        <v>162</v>
      </c>
      <c r="F1733" s="121">
        <v>626549</v>
      </c>
      <c r="G1733" s="121">
        <v>13017.067</v>
      </c>
      <c r="H1733" s="119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19">
        <v>2018</v>
      </c>
      <c r="B1734" s="120" t="s">
        <v>201</v>
      </c>
      <c r="C1734" s="120" t="s">
        <v>202</v>
      </c>
      <c r="D1734" s="120" t="s">
        <v>68</v>
      </c>
      <c r="E1734" s="120" t="s">
        <v>176</v>
      </c>
      <c r="F1734" s="121">
        <v>432595</v>
      </c>
      <c r="G1734" s="121">
        <v>13705.259</v>
      </c>
      <c r="H1734" s="119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19">
        <v>2020</v>
      </c>
      <c r="B1735" s="120" t="s">
        <v>201</v>
      </c>
      <c r="C1735" s="120" t="s">
        <v>202</v>
      </c>
      <c r="D1735" s="120" t="s">
        <v>79</v>
      </c>
      <c r="E1735" s="120" t="s">
        <v>70</v>
      </c>
      <c r="F1735" s="121">
        <v>847</v>
      </c>
      <c r="G1735" s="121">
        <v>198.747</v>
      </c>
      <c r="H1735" s="119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19">
        <v>2020</v>
      </c>
      <c r="B1736" s="120" t="s">
        <v>201</v>
      </c>
      <c r="C1736" s="120" t="s">
        <v>202</v>
      </c>
      <c r="D1736" s="120" t="s">
        <v>79</v>
      </c>
      <c r="E1736" s="120" t="s">
        <v>38</v>
      </c>
      <c r="F1736" s="121">
        <v>622</v>
      </c>
      <c r="G1736" s="121">
        <v>146.253</v>
      </c>
      <c r="H1736" s="119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19">
        <v>2021</v>
      </c>
      <c r="B1737" s="120" t="s">
        <v>201</v>
      </c>
      <c r="C1737" s="120" t="s">
        <v>202</v>
      </c>
      <c r="D1737" s="120" t="s">
        <v>79</v>
      </c>
      <c r="E1737" s="120" t="s">
        <v>70</v>
      </c>
      <c r="F1737" s="121">
        <v>126</v>
      </c>
      <c r="G1737" s="121">
        <v>12</v>
      </c>
      <c r="H1737" s="119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19">
        <v>2022</v>
      </c>
      <c r="B1738" s="120" t="s">
        <v>205</v>
      </c>
      <c r="C1738" s="120" t="s">
        <v>202</v>
      </c>
      <c r="D1738" s="120" t="s">
        <v>68</v>
      </c>
      <c r="E1738" s="120" t="s">
        <v>35</v>
      </c>
      <c r="F1738" s="121">
        <v>0</v>
      </c>
      <c r="G1738" s="121">
        <v>0</v>
      </c>
      <c r="H1738" s="119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19">
        <v>2022</v>
      </c>
      <c r="B1739" s="120" t="s">
        <v>205</v>
      </c>
      <c r="C1739" s="120" t="s">
        <v>202</v>
      </c>
      <c r="D1739" s="120" t="s">
        <v>68</v>
      </c>
      <c r="E1739" s="120" t="s">
        <v>38</v>
      </c>
      <c r="F1739" s="121">
        <v>0</v>
      </c>
      <c r="G1739" s="121">
        <v>0</v>
      </c>
      <c r="H1739" s="119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19">
        <v>2022</v>
      </c>
      <c r="B1740" s="120" t="s">
        <v>205</v>
      </c>
      <c r="C1740" s="120" t="s">
        <v>202</v>
      </c>
      <c r="D1740" s="120" t="s">
        <v>68</v>
      </c>
      <c r="E1740" s="120" t="s">
        <v>162</v>
      </c>
      <c r="F1740" s="121">
        <v>0</v>
      </c>
      <c r="G1740" s="121">
        <v>0</v>
      </c>
      <c r="H1740" s="119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19">
        <v>2022</v>
      </c>
      <c r="B1741" s="120" t="s">
        <v>205</v>
      </c>
      <c r="C1741" s="120" t="s">
        <v>202</v>
      </c>
      <c r="D1741" s="120" t="s">
        <v>128</v>
      </c>
      <c r="E1741" s="120" t="s">
        <v>180</v>
      </c>
      <c r="F1741" s="121">
        <v>55264</v>
      </c>
      <c r="G1741" s="121">
        <v>6208</v>
      </c>
      <c r="H1741" s="119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19">
        <v>2023</v>
      </c>
      <c r="B1742" s="120" t="s">
        <v>201</v>
      </c>
      <c r="C1742" s="120" t="s">
        <v>202</v>
      </c>
      <c r="D1742" s="120" t="s">
        <v>73</v>
      </c>
      <c r="E1742" s="120" t="s">
        <v>70</v>
      </c>
      <c r="F1742" s="121">
        <v>77</v>
      </c>
      <c r="G1742" s="121">
        <v>4</v>
      </c>
      <c r="H1742" s="119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19">
        <v>2023</v>
      </c>
      <c r="B1743" s="120" t="s">
        <v>201</v>
      </c>
      <c r="C1743" s="120" t="s">
        <v>202</v>
      </c>
      <c r="D1743" s="120" t="s">
        <v>79</v>
      </c>
      <c r="E1743" s="120" t="s">
        <v>70</v>
      </c>
      <c r="F1743" s="121">
        <v>290</v>
      </c>
      <c r="G1743" s="121">
        <v>26</v>
      </c>
      <c r="H1743" s="119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19">
        <v>2024</v>
      </c>
      <c r="B1744" s="120" t="s">
        <v>201</v>
      </c>
      <c r="C1744" s="120" t="s">
        <v>202</v>
      </c>
      <c r="D1744" s="120" t="s">
        <v>79</v>
      </c>
      <c r="E1744" s="120" t="s">
        <v>70</v>
      </c>
      <c r="F1744" s="121">
        <v>5651</v>
      </c>
      <c r="G1744" s="121">
        <v>573</v>
      </c>
      <c r="H1744" s="119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19">
        <v>2024</v>
      </c>
      <c r="B1745" s="120" t="s">
        <v>201</v>
      </c>
      <c r="C1745" s="120" t="s">
        <v>202</v>
      </c>
      <c r="D1745" s="120" t="s">
        <v>128</v>
      </c>
      <c r="E1745" s="120" t="s">
        <v>180</v>
      </c>
      <c r="F1745" s="121">
        <v>117006</v>
      </c>
      <c r="G1745" s="121">
        <v>13144</v>
      </c>
      <c r="H1745" s="119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19">
        <v>2038</v>
      </c>
      <c r="B1746" s="120" t="s">
        <v>201</v>
      </c>
      <c r="C1746" s="120" t="s">
        <v>202</v>
      </c>
      <c r="D1746" s="120" t="s">
        <v>73</v>
      </c>
      <c r="E1746" s="120" t="s">
        <v>70</v>
      </c>
      <c r="F1746" s="121">
        <v>9947</v>
      </c>
      <c r="G1746" s="121">
        <v>126.032</v>
      </c>
      <c r="H1746" s="119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19">
        <v>2038</v>
      </c>
      <c r="B1747" s="120" t="s">
        <v>201</v>
      </c>
      <c r="C1747" s="120" t="s">
        <v>202</v>
      </c>
      <c r="D1747" s="120" t="s">
        <v>73</v>
      </c>
      <c r="E1747" s="120" t="s">
        <v>38</v>
      </c>
      <c r="F1747" s="121">
        <v>42062</v>
      </c>
      <c r="G1747" s="121">
        <v>532.968</v>
      </c>
      <c r="H1747" s="119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19">
        <v>2039</v>
      </c>
      <c r="B1748" s="120" t="s">
        <v>201</v>
      </c>
      <c r="C1748" s="120" t="s">
        <v>202</v>
      </c>
      <c r="D1748" s="120" t="s">
        <v>73</v>
      </c>
      <c r="E1748" s="120" t="s">
        <v>70</v>
      </c>
      <c r="F1748" s="121">
        <v>31207</v>
      </c>
      <c r="G1748" s="121">
        <v>2794.756</v>
      </c>
      <c r="H1748" s="119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19">
        <v>2039</v>
      </c>
      <c r="B1749" s="120" t="s">
        <v>201</v>
      </c>
      <c r="C1749" s="120" t="s">
        <v>202</v>
      </c>
      <c r="D1749" s="120" t="s">
        <v>73</v>
      </c>
      <c r="E1749" s="120" t="s">
        <v>38</v>
      </c>
      <c r="F1749" s="121">
        <v>161370</v>
      </c>
      <c r="G1749" s="121">
        <v>13410.244</v>
      </c>
      <c r="H1749" s="119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19">
        <v>2039</v>
      </c>
      <c r="B1750" s="120" t="s">
        <v>201</v>
      </c>
      <c r="C1750" s="120" t="s">
        <v>202</v>
      </c>
      <c r="D1750" s="120" t="s">
        <v>68</v>
      </c>
      <c r="E1750" s="120" t="s">
        <v>70</v>
      </c>
      <c r="F1750" s="121">
        <v>0</v>
      </c>
      <c r="G1750" s="121">
        <v>0</v>
      </c>
      <c r="H1750" s="119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19">
        <v>2039</v>
      </c>
      <c r="B1751" s="120" t="s">
        <v>201</v>
      </c>
      <c r="C1751" s="120" t="s">
        <v>202</v>
      </c>
      <c r="D1751" s="120" t="s">
        <v>68</v>
      </c>
      <c r="E1751" s="120" t="s">
        <v>105</v>
      </c>
      <c r="F1751" s="121">
        <v>56093</v>
      </c>
      <c r="G1751" s="121">
        <v>2026.65</v>
      </c>
      <c r="H1751" s="119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19">
        <v>2039</v>
      </c>
      <c r="B1752" s="120" t="s">
        <v>201</v>
      </c>
      <c r="C1752" s="120" t="s">
        <v>202</v>
      </c>
      <c r="D1752" s="120" t="s">
        <v>68</v>
      </c>
      <c r="E1752" s="120" t="s">
        <v>110</v>
      </c>
      <c r="F1752" s="121">
        <v>68555</v>
      </c>
      <c r="G1752" s="121">
        <v>2476.886</v>
      </c>
      <c r="H1752" s="119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19">
        <v>2039</v>
      </c>
      <c r="B1753" s="120" t="s">
        <v>201</v>
      </c>
      <c r="C1753" s="120" t="s">
        <v>202</v>
      </c>
      <c r="D1753" s="120" t="s">
        <v>68</v>
      </c>
      <c r="E1753" s="120" t="s">
        <v>38</v>
      </c>
      <c r="F1753" s="121">
        <v>4552</v>
      </c>
      <c r="G1753" s="121">
        <v>164.464</v>
      </c>
      <c r="H1753" s="119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19">
        <v>2042</v>
      </c>
      <c r="B1754" s="120" t="s">
        <v>201</v>
      </c>
      <c r="C1754" s="120" t="s">
        <v>202</v>
      </c>
      <c r="D1754" s="120" t="s">
        <v>73</v>
      </c>
      <c r="E1754" s="120" t="s">
        <v>70</v>
      </c>
      <c r="F1754" s="121">
        <v>8460</v>
      </c>
      <c r="G1754" s="121">
        <v>494</v>
      </c>
      <c r="H1754" s="119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19">
        <v>2047</v>
      </c>
      <c r="B1755" s="120" t="s">
        <v>205</v>
      </c>
      <c r="C1755" s="120" t="s">
        <v>202</v>
      </c>
      <c r="D1755" s="120" t="s">
        <v>73</v>
      </c>
      <c r="E1755" s="120" t="s">
        <v>54</v>
      </c>
      <c r="F1755" s="121">
        <v>0</v>
      </c>
      <c r="G1755" s="121">
        <v>0</v>
      </c>
      <c r="H1755" s="119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19">
        <v>2047</v>
      </c>
      <c r="B1756" s="120" t="s">
        <v>205</v>
      </c>
      <c r="C1756" s="120" t="s">
        <v>202</v>
      </c>
      <c r="D1756" s="120" t="s">
        <v>73</v>
      </c>
      <c r="E1756" s="120" t="s">
        <v>70</v>
      </c>
      <c r="F1756" s="121">
        <v>0</v>
      </c>
      <c r="G1756" s="121">
        <v>0</v>
      </c>
      <c r="H1756" s="119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19">
        <v>2047</v>
      </c>
      <c r="B1757" s="120" t="s">
        <v>205</v>
      </c>
      <c r="C1757" s="120" t="s">
        <v>202</v>
      </c>
      <c r="D1757" s="120" t="s">
        <v>73</v>
      </c>
      <c r="E1757" s="120" t="s">
        <v>38</v>
      </c>
      <c r="F1757" s="121">
        <v>12392234</v>
      </c>
      <c r="G1757" s="121">
        <v>1080099</v>
      </c>
      <c r="H1757" s="119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19">
        <v>2048</v>
      </c>
      <c r="B1758" s="120" t="s">
        <v>201</v>
      </c>
      <c r="C1758" s="120" t="s">
        <v>202</v>
      </c>
      <c r="D1758" s="120" t="s">
        <v>73</v>
      </c>
      <c r="E1758" s="120" t="s">
        <v>38</v>
      </c>
      <c r="F1758" s="121">
        <v>97407</v>
      </c>
      <c r="G1758" s="121">
        <v>6202</v>
      </c>
      <c r="H1758" s="119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19">
        <v>2049</v>
      </c>
      <c r="B1759" s="120" t="s">
        <v>201</v>
      </c>
      <c r="C1759" s="120" t="s">
        <v>202</v>
      </c>
      <c r="D1759" s="120" t="s">
        <v>73</v>
      </c>
      <c r="E1759" s="120" t="s">
        <v>38</v>
      </c>
      <c r="F1759" s="121">
        <v>65349</v>
      </c>
      <c r="G1759" s="121">
        <v>4179</v>
      </c>
      <c r="H1759" s="119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19">
        <v>2049</v>
      </c>
      <c r="B1760" s="120" t="s">
        <v>201</v>
      </c>
      <c r="C1760" s="120" t="s">
        <v>202</v>
      </c>
      <c r="D1760" s="120" t="s">
        <v>68</v>
      </c>
      <c r="E1760" s="120" t="s">
        <v>38</v>
      </c>
      <c r="F1760" s="121">
        <v>27131022</v>
      </c>
      <c r="G1760" s="121">
        <v>2554373</v>
      </c>
      <c r="H1760" s="119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19">
        <v>2050</v>
      </c>
      <c r="B1761" s="120" t="s">
        <v>201</v>
      </c>
      <c r="C1761" s="120" t="s">
        <v>202</v>
      </c>
      <c r="D1761" s="120" t="s">
        <v>68</v>
      </c>
      <c r="E1761" s="120" t="s">
        <v>70</v>
      </c>
      <c r="F1761" s="121">
        <v>6480</v>
      </c>
      <c r="G1761" s="121">
        <v>600.256</v>
      </c>
      <c r="H1761" s="119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19">
        <v>2050</v>
      </c>
      <c r="B1762" s="120" t="s">
        <v>201</v>
      </c>
      <c r="C1762" s="120" t="s">
        <v>202</v>
      </c>
      <c r="D1762" s="120" t="s">
        <v>68</v>
      </c>
      <c r="E1762" s="120" t="s">
        <v>38</v>
      </c>
      <c r="F1762" s="121">
        <v>16372972</v>
      </c>
      <c r="G1762" s="121">
        <v>1537352.7</v>
      </c>
      <c r="H1762" s="119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19">
        <v>2050</v>
      </c>
      <c r="B1763" s="120" t="s">
        <v>201</v>
      </c>
      <c r="C1763" s="120" t="s">
        <v>202</v>
      </c>
      <c r="D1763" s="120" t="s">
        <v>68</v>
      </c>
      <c r="E1763" s="120" t="s">
        <v>152</v>
      </c>
      <c r="F1763" s="121">
        <v>0</v>
      </c>
      <c r="G1763" s="121">
        <v>0</v>
      </c>
      <c r="H1763" s="119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19">
        <v>2053</v>
      </c>
      <c r="B1764" s="120" t="s">
        <v>201</v>
      </c>
      <c r="C1764" s="120" t="s">
        <v>202</v>
      </c>
      <c r="D1764" s="120" t="s">
        <v>73</v>
      </c>
      <c r="E1764" s="120" t="s">
        <v>70</v>
      </c>
      <c r="F1764" s="121">
        <v>896</v>
      </c>
      <c r="G1764" s="121">
        <v>48</v>
      </c>
      <c r="H1764" s="119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19">
        <v>2053</v>
      </c>
      <c r="B1765" s="120" t="s">
        <v>201</v>
      </c>
      <c r="C1765" s="120" t="s">
        <v>202</v>
      </c>
      <c r="D1765" s="120" t="s">
        <v>68</v>
      </c>
      <c r="E1765" s="120" t="s">
        <v>70</v>
      </c>
      <c r="F1765" s="121">
        <v>0</v>
      </c>
      <c r="G1765" s="121">
        <v>0</v>
      </c>
      <c r="H1765" s="119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19">
        <v>2053</v>
      </c>
      <c r="B1766" s="120" t="s">
        <v>201</v>
      </c>
      <c r="C1766" s="120" t="s">
        <v>202</v>
      </c>
      <c r="D1766" s="120" t="s">
        <v>68</v>
      </c>
      <c r="E1766" s="120" t="s">
        <v>38</v>
      </c>
      <c r="F1766" s="121">
        <v>1153991</v>
      </c>
      <c r="G1766" s="121">
        <v>84407</v>
      </c>
      <c r="H1766" s="119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19">
        <v>2053</v>
      </c>
      <c r="B1767" s="120" t="s">
        <v>201</v>
      </c>
      <c r="C1767" s="120" t="s">
        <v>202</v>
      </c>
      <c r="D1767" s="120" t="s">
        <v>68</v>
      </c>
      <c r="E1767" s="120" t="s">
        <v>152</v>
      </c>
      <c r="F1767" s="121">
        <v>0</v>
      </c>
      <c r="G1767" s="121">
        <v>0</v>
      </c>
      <c r="H1767" s="119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19">
        <v>2059</v>
      </c>
      <c r="B1768" s="120" t="s">
        <v>201</v>
      </c>
      <c r="C1768" s="120" t="s">
        <v>202</v>
      </c>
      <c r="D1768" s="120" t="s">
        <v>39</v>
      </c>
      <c r="E1768" s="120" t="s">
        <v>70</v>
      </c>
      <c r="F1768" s="121">
        <v>0</v>
      </c>
      <c r="G1768" s="121">
        <v>0</v>
      </c>
      <c r="H1768" s="119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19">
        <v>2059</v>
      </c>
      <c r="B1769" s="120" t="s">
        <v>201</v>
      </c>
      <c r="C1769" s="120" t="s">
        <v>202</v>
      </c>
      <c r="D1769" s="120" t="s">
        <v>39</v>
      </c>
      <c r="E1769" s="120" t="s">
        <v>38</v>
      </c>
      <c r="F1769" s="121">
        <v>0</v>
      </c>
      <c r="G1769" s="121">
        <v>0</v>
      </c>
      <c r="H1769" s="119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19">
        <v>2059</v>
      </c>
      <c r="B1770" s="120" t="s">
        <v>201</v>
      </c>
      <c r="C1770" s="120" t="s">
        <v>202</v>
      </c>
      <c r="D1770" s="120" t="s">
        <v>56</v>
      </c>
      <c r="E1770" s="120" t="s">
        <v>70</v>
      </c>
      <c r="F1770" s="121">
        <v>0</v>
      </c>
      <c r="G1770" s="121">
        <v>0</v>
      </c>
      <c r="H1770" s="119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19">
        <v>2059</v>
      </c>
      <c r="B1771" s="120" t="s">
        <v>201</v>
      </c>
      <c r="C1771" s="120" t="s">
        <v>202</v>
      </c>
      <c r="D1771" s="120" t="s">
        <v>56</v>
      </c>
      <c r="E1771" s="120" t="s">
        <v>38</v>
      </c>
      <c r="F1771" s="121">
        <v>1259</v>
      </c>
      <c r="G1771" s="121">
        <v>117</v>
      </c>
      <c r="H1771" s="119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19">
        <v>2059</v>
      </c>
      <c r="B1772" s="120" t="s">
        <v>201</v>
      </c>
      <c r="C1772" s="120" t="s">
        <v>202</v>
      </c>
      <c r="D1772" s="120" t="s">
        <v>61</v>
      </c>
      <c r="E1772" s="120" t="s">
        <v>70</v>
      </c>
      <c r="F1772" s="121">
        <v>0</v>
      </c>
      <c r="G1772" s="121">
        <v>0</v>
      </c>
      <c r="H1772" s="119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19">
        <v>2059</v>
      </c>
      <c r="B1773" s="120" t="s">
        <v>201</v>
      </c>
      <c r="C1773" s="120" t="s">
        <v>202</v>
      </c>
      <c r="D1773" s="120" t="s">
        <v>61</v>
      </c>
      <c r="E1773" s="120" t="s">
        <v>38</v>
      </c>
      <c r="F1773" s="121">
        <v>500</v>
      </c>
      <c r="G1773" s="121">
        <v>38</v>
      </c>
      <c r="H1773" s="119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19">
        <v>2059</v>
      </c>
      <c r="B1774" s="120" t="s">
        <v>201</v>
      </c>
      <c r="C1774" s="120" t="s">
        <v>202</v>
      </c>
      <c r="D1774" s="120" t="s">
        <v>68</v>
      </c>
      <c r="E1774" s="120" t="s">
        <v>38</v>
      </c>
      <c r="F1774" s="121">
        <v>0</v>
      </c>
      <c r="G1774" s="121">
        <v>0</v>
      </c>
      <c r="H1774" s="119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19">
        <v>2067</v>
      </c>
      <c r="B1775" s="120" t="s">
        <v>201</v>
      </c>
      <c r="C1775" s="120" t="s">
        <v>202</v>
      </c>
      <c r="D1775" s="120" t="s">
        <v>39</v>
      </c>
      <c r="E1775" s="120" t="s">
        <v>70</v>
      </c>
      <c r="F1775" s="121">
        <v>0</v>
      </c>
      <c r="G1775" s="121">
        <v>0</v>
      </c>
      <c r="H1775" s="119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19">
        <v>2067</v>
      </c>
      <c r="B1776" s="120" t="s">
        <v>201</v>
      </c>
      <c r="C1776" s="120" t="s">
        <v>202</v>
      </c>
      <c r="D1776" s="120" t="s">
        <v>39</v>
      </c>
      <c r="E1776" s="120" t="s">
        <v>38</v>
      </c>
      <c r="F1776" s="121">
        <v>0</v>
      </c>
      <c r="G1776" s="121">
        <v>0</v>
      </c>
      <c r="H1776" s="119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19">
        <v>2067</v>
      </c>
      <c r="B1777" s="120" t="s">
        <v>201</v>
      </c>
      <c r="C1777" s="120" t="s">
        <v>202</v>
      </c>
      <c r="D1777" s="120" t="s">
        <v>61</v>
      </c>
      <c r="E1777" s="120" t="s">
        <v>70</v>
      </c>
      <c r="F1777" s="121">
        <v>0</v>
      </c>
      <c r="G1777" s="121">
        <v>0</v>
      </c>
      <c r="H1777" s="119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19">
        <v>2067</v>
      </c>
      <c r="B1778" s="120" t="s">
        <v>201</v>
      </c>
      <c r="C1778" s="120" t="s">
        <v>202</v>
      </c>
      <c r="D1778" s="120" t="s">
        <v>61</v>
      </c>
      <c r="E1778" s="120" t="s">
        <v>38</v>
      </c>
      <c r="F1778" s="121">
        <v>9171</v>
      </c>
      <c r="G1778" s="121">
        <v>437</v>
      </c>
      <c r="H1778" s="119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19">
        <v>2070</v>
      </c>
      <c r="B1779" s="120" t="s">
        <v>201</v>
      </c>
      <c r="C1779" s="120" t="s">
        <v>202</v>
      </c>
      <c r="D1779" s="120" t="s">
        <v>39</v>
      </c>
      <c r="E1779" s="120" t="s">
        <v>38</v>
      </c>
      <c r="F1779" s="121">
        <v>934428</v>
      </c>
      <c r="G1779" s="121">
        <v>459727</v>
      </c>
      <c r="H1779" s="119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19">
        <v>2070</v>
      </c>
      <c r="B1780" s="120" t="s">
        <v>201</v>
      </c>
      <c r="C1780" s="120" t="s">
        <v>202</v>
      </c>
      <c r="D1780" s="120" t="s">
        <v>61</v>
      </c>
      <c r="E1780" s="120" t="s">
        <v>38</v>
      </c>
      <c r="F1780" s="121">
        <v>8763131</v>
      </c>
      <c r="G1780" s="121">
        <v>701917</v>
      </c>
      <c r="H1780" s="119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19">
        <v>2070</v>
      </c>
      <c r="B1781" s="120" t="s">
        <v>201</v>
      </c>
      <c r="C1781" s="120" t="s">
        <v>202</v>
      </c>
      <c r="D1781" s="120" t="s">
        <v>73</v>
      </c>
      <c r="E1781" s="120" t="s">
        <v>70</v>
      </c>
      <c r="F1781" s="121">
        <v>0</v>
      </c>
      <c r="G1781" s="121">
        <v>0</v>
      </c>
      <c r="H1781" s="119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19">
        <v>2070</v>
      </c>
      <c r="B1782" s="120" t="s">
        <v>201</v>
      </c>
      <c r="C1782" s="120" t="s">
        <v>202</v>
      </c>
      <c r="D1782" s="120" t="s">
        <v>73</v>
      </c>
      <c r="E1782" s="120" t="s">
        <v>38</v>
      </c>
      <c r="F1782" s="121">
        <v>729710</v>
      </c>
      <c r="G1782" s="121">
        <v>58149</v>
      </c>
      <c r="H1782" s="119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19">
        <v>2070</v>
      </c>
      <c r="B1783" s="120" t="s">
        <v>201</v>
      </c>
      <c r="C1783" s="120" t="s">
        <v>202</v>
      </c>
      <c r="D1783" s="120" t="s">
        <v>68</v>
      </c>
      <c r="E1783" s="120" t="s">
        <v>38</v>
      </c>
      <c r="F1783" s="121">
        <v>187367</v>
      </c>
      <c r="G1783" s="121">
        <v>14256</v>
      </c>
      <c r="H1783" s="119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19">
        <v>2070</v>
      </c>
      <c r="B1784" s="120" t="s">
        <v>201</v>
      </c>
      <c r="C1784" s="120" t="s">
        <v>202</v>
      </c>
      <c r="D1784" s="120" t="s">
        <v>68</v>
      </c>
      <c r="E1784" s="120" t="s">
        <v>152</v>
      </c>
      <c r="F1784" s="121">
        <v>0</v>
      </c>
      <c r="G1784" s="121">
        <v>0</v>
      </c>
      <c r="H1784" s="119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19">
        <v>2076</v>
      </c>
      <c r="B1785" s="120" t="s">
        <v>201</v>
      </c>
      <c r="C1785" s="120" t="s">
        <v>202</v>
      </c>
      <c r="D1785" s="120" t="s">
        <v>68</v>
      </c>
      <c r="E1785" s="120" t="s">
        <v>54</v>
      </c>
      <c r="F1785" s="121">
        <v>558373</v>
      </c>
      <c r="G1785" s="121">
        <v>51165.934</v>
      </c>
      <c r="H1785" s="119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19">
        <v>2076</v>
      </c>
      <c r="B1786" s="120" t="s">
        <v>201</v>
      </c>
      <c r="C1786" s="120" t="s">
        <v>202</v>
      </c>
      <c r="D1786" s="120" t="s">
        <v>68</v>
      </c>
      <c r="E1786" s="120" t="s">
        <v>70</v>
      </c>
      <c r="F1786" s="121">
        <v>25333</v>
      </c>
      <c r="G1786" s="121">
        <v>2289.13</v>
      </c>
      <c r="H1786" s="119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19">
        <v>2076</v>
      </c>
      <c r="B1787" s="120" t="s">
        <v>201</v>
      </c>
      <c r="C1787" s="120" t="s">
        <v>202</v>
      </c>
      <c r="D1787" s="120" t="s">
        <v>68</v>
      </c>
      <c r="E1787" s="120" t="s">
        <v>162</v>
      </c>
      <c r="F1787" s="121">
        <v>8404881</v>
      </c>
      <c r="G1787" s="121">
        <v>775475.94</v>
      </c>
      <c r="H1787" s="119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19">
        <v>2076</v>
      </c>
      <c r="B1788" s="120" t="s">
        <v>201</v>
      </c>
      <c r="C1788" s="120" t="s">
        <v>202</v>
      </c>
      <c r="D1788" s="120" t="s">
        <v>68</v>
      </c>
      <c r="E1788" s="120" t="s">
        <v>166</v>
      </c>
      <c r="F1788" s="121">
        <v>0</v>
      </c>
      <c r="G1788" s="121">
        <v>0</v>
      </c>
      <c r="H1788" s="119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19">
        <v>2079</v>
      </c>
      <c r="B1789" s="120" t="s">
        <v>201</v>
      </c>
      <c r="C1789" s="120" t="s">
        <v>202</v>
      </c>
      <c r="D1789" s="120" t="s">
        <v>39</v>
      </c>
      <c r="E1789" s="120" t="s">
        <v>38</v>
      </c>
      <c r="F1789" s="121">
        <v>0</v>
      </c>
      <c r="G1789" s="121">
        <v>26852</v>
      </c>
      <c r="H1789" s="119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19">
        <v>2079</v>
      </c>
      <c r="B1790" s="120" t="s">
        <v>201</v>
      </c>
      <c r="C1790" s="120" t="s">
        <v>202</v>
      </c>
      <c r="D1790" s="120" t="s">
        <v>61</v>
      </c>
      <c r="E1790" s="120" t="s">
        <v>38</v>
      </c>
      <c r="F1790" s="121">
        <v>845430</v>
      </c>
      <c r="G1790" s="121">
        <v>69570</v>
      </c>
      <c r="H1790" s="119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19">
        <v>2079</v>
      </c>
      <c r="B1791" s="120" t="s">
        <v>201</v>
      </c>
      <c r="C1791" s="120" t="s">
        <v>202</v>
      </c>
      <c r="D1791" s="120" t="s">
        <v>73</v>
      </c>
      <c r="E1791" s="120" t="s">
        <v>38</v>
      </c>
      <c r="F1791" s="121">
        <v>1082659</v>
      </c>
      <c r="G1791" s="121">
        <v>82218</v>
      </c>
      <c r="H1791" s="119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19">
        <v>2079</v>
      </c>
      <c r="B1792" s="120" t="s">
        <v>201</v>
      </c>
      <c r="C1792" s="120" t="s">
        <v>202</v>
      </c>
      <c r="D1792" s="120" t="s">
        <v>68</v>
      </c>
      <c r="E1792" s="120" t="s">
        <v>38</v>
      </c>
      <c r="F1792" s="121">
        <v>145926</v>
      </c>
      <c r="G1792" s="121">
        <v>13973.129</v>
      </c>
      <c r="H1792" s="119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19">
        <v>2079</v>
      </c>
      <c r="B1793" s="120" t="s">
        <v>201</v>
      </c>
      <c r="C1793" s="120" t="s">
        <v>202</v>
      </c>
      <c r="D1793" s="120" t="s">
        <v>68</v>
      </c>
      <c r="E1793" s="120" t="s">
        <v>162</v>
      </c>
      <c r="F1793" s="121">
        <v>30020887</v>
      </c>
      <c r="G1793" s="121">
        <v>2899680.9</v>
      </c>
      <c r="H1793" s="119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19">
        <v>2080</v>
      </c>
      <c r="B1794" s="120" t="s">
        <v>201</v>
      </c>
      <c r="C1794" s="120" t="s">
        <v>202</v>
      </c>
      <c r="D1794" s="120" t="s">
        <v>68</v>
      </c>
      <c r="E1794" s="120" t="s">
        <v>70</v>
      </c>
      <c r="F1794" s="121">
        <v>0</v>
      </c>
      <c r="G1794" s="121">
        <v>0</v>
      </c>
      <c r="H1794" s="119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19">
        <v>2080</v>
      </c>
      <c r="B1795" s="120" t="s">
        <v>201</v>
      </c>
      <c r="C1795" s="120" t="s">
        <v>202</v>
      </c>
      <c r="D1795" s="120" t="s">
        <v>68</v>
      </c>
      <c r="E1795" s="120" t="s">
        <v>162</v>
      </c>
      <c r="F1795" s="121">
        <v>0</v>
      </c>
      <c r="G1795" s="121">
        <v>0</v>
      </c>
      <c r="H1795" s="119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19">
        <v>2081</v>
      </c>
      <c r="B1796" s="120" t="s">
        <v>201</v>
      </c>
      <c r="C1796" s="120" t="s">
        <v>202</v>
      </c>
      <c r="D1796" s="120" t="s">
        <v>73</v>
      </c>
      <c r="E1796" s="120" t="s">
        <v>70</v>
      </c>
      <c r="F1796" s="121">
        <v>204288</v>
      </c>
      <c r="G1796" s="121">
        <v>2540</v>
      </c>
      <c r="H1796" s="119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19">
        <v>2081</v>
      </c>
      <c r="B1797" s="120" t="s">
        <v>201</v>
      </c>
      <c r="C1797" s="120" t="s">
        <v>202</v>
      </c>
      <c r="D1797" s="120" t="s">
        <v>79</v>
      </c>
      <c r="E1797" s="120" t="s">
        <v>70</v>
      </c>
      <c r="F1797" s="121">
        <v>0</v>
      </c>
      <c r="G1797" s="121">
        <v>0</v>
      </c>
      <c r="H1797" s="119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19">
        <v>2082</v>
      </c>
      <c r="B1798" s="120" t="s">
        <v>201</v>
      </c>
      <c r="C1798" s="120" t="s">
        <v>202</v>
      </c>
      <c r="D1798" s="120" t="s">
        <v>73</v>
      </c>
      <c r="E1798" s="120" t="s">
        <v>70</v>
      </c>
      <c r="F1798" s="121">
        <v>4920</v>
      </c>
      <c r="G1798" s="121">
        <v>-202</v>
      </c>
      <c r="H1798" s="119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19">
        <v>2090</v>
      </c>
      <c r="B1799" s="120" t="s">
        <v>201</v>
      </c>
      <c r="C1799" s="120" t="s">
        <v>202</v>
      </c>
      <c r="D1799" s="120" t="s">
        <v>73</v>
      </c>
      <c r="E1799" s="120" t="s">
        <v>70</v>
      </c>
      <c r="F1799" s="121">
        <v>6156</v>
      </c>
      <c r="G1799" s="121">
        <v>59</v>
      </c>
      <c r="H1799" s="119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19">
        <v>2092</v>
      </c>
      <c r="B1800" s="120" t="s">
        <v>201</v>
      </c>
      <c r="C1800" s="120" t="s">
        <v>202</v>
      </c>
      <c r="D1800" s="120" t="s">
        <v>73</v>
      </c>
      <c r="E1800" s="120" t="s">
        <v>38</v>
      </c>
      <c r="F1800" s="121">
        <v>199477</v>
      </c>
      <c r="G1800" s="121">
        <v>8007</v>
      </c>
      <c r="H1800" s="119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19">
        <v>2094</v>
      </c>
      <c r="B1801" s="120" t="s">
        <v>201</v>
      </c>
      <c r="C1801" s="120" t="s">
        <v>202</v>
      </c>
      <c r="D1801" s="120" t="s">
        <v>68</v>
      </c>
      <c r="E1801" s="120" t="s">
        <v>146</v>
      </c>
      <c r="F1801" s="121">
        <v>0</v>
      </c>
      <c r="G1801" s="121">
        <v>0</v>
      </c>
      <c r="H1801" s="119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19">
        <v>2094</v>
      </c>
      <c r="B1802" s="120" t="s">
        <v>201</v>
      </c>
      <c r="C1802" s="120" t="s">
        <v>202</v>
      </c>
      <c r="D1802" s="120" t="s">
        <v>68</v>
      </c>
      <c r="E1802" s="120" t="s">
        <v>162</v>
      </c>
      <c r="F1802" s="121">
        <v>0</v>
      </c>
      <c r="G1802" s="121">
        <v>0</v>
      </c>
      <c r="H1802" s="119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19">
        <v>2094</v>
      </c>
      <c r="B1803" s="120" t="s">
        <v>201</v>
      </c>
      <c r="C1803" s="120" t="s">
        <v>202</v>
      </c>
      <c r="D1803" s="120" t="s">
        <v>68</v>
      </c>
      <c r="E1803" s="120" t="s">
        <v>166</v>
      </c>
      <c r="F1803" s="121">
        <v>0</v>
      </c>
      <c r="G1803" s="121">
        <v>0</v>
      </c>
      <c r="H1803" s="119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19">
        <v>2098</v>
      </c>
      <c r="B1804" s="120" t="s">
        <v>205</v>
      </c>
      <c r="C1804" s="120" t="s">
        <v>202</v>
      </c>
      <c r="D1804" s="120" t="s">
        <v>73</v>
      </c>
      <c r="E1804" s="120" t="s">
        <v>70</v>
      </c>
      <c r="F1804" s="121">
        <v>8873</v>
      </c>
      <c r="G1804" s="121">
        <v>1088.264</v>
      </c>
      <c r="H1804" s="119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19">
        <v>2098</v>
      </c>
      <c r="B1805" s="120" t="s">
        <v>205</v>
      </c>
      <c r="C1805" s="120" t="s">
        <v>202</v>
      </c>
      <c r="D1805" s="120" t="s">
        <v>73</v>
      </c>
      <c r="E1805" s="120" t="s">
        <v>38</v>
      </c>
      <c r="F1805" s="121">
        <v>74787</v>
      </c>
      <c r="G1805" s="121">
        <v>10186.736</v>
      </c>
      <c r="H1805" s="119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19">
        <v>2098</v>
      </c>
      <c r="B1806" s="120" t="s">
        <v>205</v>
      </c>
      <c r="C1806" s="120" t="s">
        <v>202</v>
      </c>
      <c r="D1806" s="120" t="s">
        <v>68</v>
      </c>
      <c r="E1806" s="120" t="s">
        <v>70</v>
      </c>
      <c r="F1806" s="121">
        <v>105</v>
      </c>
      <c r="G1806" s="121">
        <v>0</v>
      </c>
      <c r="H1806" s="119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19">
        <v>2098</v>
      </c>
      <c r="B1807" s="120" t="s">
        <v>205</v>
      </c>
      <c r="C1807" s="120" t="s">
        <v>202</v>
      </c>
      <c r="D1807" s="120" t="s">
        <v>68</v>
      </c>
      <c r="E1807" s="120" t="s">
        <v>38</v>
      </c>
      <c r="F1807" s="121">
        <v>65369</v>
      </c>
      <c r="G1807" s="121">
        <v>5926.8</v>
      </c>
      <c r="H1807" s="119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19">
        <v>2098</v>
      </c>
      <c r="B1808" s="120" t="s">
        <v>205</v>
      </c>
      <c r="C1808" s="120" t="s">
        <v>202</v>
      </c>
      <c r="D1808" s="120" t="s">
        <v>68</v>
      </c>
      <c r="E1808" s="120" t="s">
        <v>146</v>
      </c>
      <c r="F1808" s="121">
        <v>0</v>
      </c>
      <c r="G1808" s="121">
        <v>0</v>
      </c>
      <c r="H1808" s="119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19">
        <v>2098</v>
      </c>
      <c r="B1809" s="120" t="s">
        <v>205</v>
      </c>
      <c r="C1809" s="120" t="s">
        <v>202</v>
      </c>
      <c r="D1809" s="120" t="s">
        <v>68</v>
      </c>
      <c r="E1809" s="120" t="s">
        <v>162</v>
      </c>
      <c r="F1809" s="121">
        <v>52340</v>
      </c>
      <c r="G1809" s="121">
        <v>4051.2</v>
      </c>
      <c r="H1809" s="119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19">
        <v>2098</v>
      </c>
      <c r="B1810" s="120" t="s">
        <v>205</v>
      </c>
      <c r="C1810" s="120" t="s">
        <v>202</v>
      </c>
      <c r="D1810" s="120" t="s">
        <v>68</v>
      </c>
      <c r="E1810" s="120" t="s">
        <v>166</v>
      </c>
      <c r="F1810" s="121">
        <v>0</v>
      </c>
      <c r="G1810" s="121">
        <v>0</v>
      </c>
      <c r="H1810" s="119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19">
        <v>2099</v>
      </c>
      <c r="B1811" s="120" t="s">
        <v>201</v>
      </c>
      <c r="C1811" s="120" t="s">
        <v>202</v>
      </c>
      <c r="D1811" s="120" t="s">
        <v>116</v>
      </c>
      <c r="E1811" s="120" t="s">
        <v>170</v>
      </c>
      <c r="F1811" s="121">
        <v>7102</v>
      </c>
      <c r="G1811" s="121">
        <v>798</v>
      </c>
      <c r="H1811" s="119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19">
        <v>2103</v>
      </c>
      <c r="B1812" s="120" t="s">
        <v>201</v>
      </c>
      <c r="C1812" s="120" t="s">
        <v>202</v>
      </c>
      <c r="D1812" s="120" t="s">
        <v>68</v>
      </c>
      <c r="E1812" s="120" t="s">
        <v>70</v>
      </c>
      <c r="F1812" s="121">
        <v>106891</v>
      </c>
      <c r="G1812" s="121">
        <v>10746.902</v>
      </c>
      <c r="H1812" s="119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19">
        <v>2103</v>
      </c>
      <c r="B1813" s="120" t="s">
        <v>201</v>
      </c>
      <c r="C1813" s="120" t="s">
        <v>202</v>
      </c>
      <c r="D1813" s="120" t="s">
        <v>68</v>
      </c>
      <c r="E1813" s="120" t="s">
        <v>150</v>
      </c>
      <c r="F1813" s="121">
        <v>140644646</v>
      </c>
      <c r="G1813" s="121">
        <v>14110255</v>
      </c>
      <c r="H1813" s="119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19">
        <v>2103</v>
      </c>
      <c r="B1814" s="120" t="s">
        <v>201</v>
      </c>
      <c r="C1814" s="120" t="s">
        <v>202</v>
      </c>
      <c r="D1814" s="120" t="s">
        <v>68</v>
      </c>
      <c r="E1814" s="120" t="s">
        <v>162</v>
      </c>
      <c r="F1814" s="121">
        <v>0</v>
      </c>
      <c r="G1814" s="121">
        <v>0</v>
      </c>
      <c r="H1814" s="119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19">
        <v>2104</v>
      </c>
      <c r="B1815" s="120" t="s">
        <v>201</v>
      </c>
      <c r="C1815" s="120" t="s">
        <v>202</v>
      </c>
      <c r="D1815" s="120" t="s">
        <v>73</v>
      </c>
      <c r="E1815" s="120" t="s">
        <v>70</v>
      </c>
      <c r="F1815" s="121">
        <v>0</v>
      </c>
      <c r="G1815" s="121">
        <v>0</v>
      </c>
      <c r="H1815" s="119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19">
        <v>2104</v>
      </c>
      <c r="B1816" s="120" t="s">
        <v>201</v>
      </c>
      <c r="C1816" s="120" t="s">
        <v>202</v>
      </c>
      <c r="D1816" s="120" t="s">
        <v>73</v>
      </c>
      <c r="E1816" s="120" t="s">
        <v>38</v>
      </c>
      <c r="F1816" s="121">
        <v>0</v>
      </c>
      <c r="G1816" s="121">
        <v>0</v>
      </c>
      <c r="H1816" s="119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19">
        <v>2104</v>
      </c>
      <c r="B1817" s="120" t="s">
        <v>201</v>
      </c>
      <c r="C1817" s="120" t="s">
        <v>202</v>
      </c>
      <c r="D1817" s="120" t="s">
        <v>68</v>
      </c>
      <c r="E1817" s="120" t="s">
        <v>38</v>
      </c>
      <c r="F1817" s="121">
        <v>282774</v>
      </c>
      <c r="G1817" s="121">
        <v>16014.394</v>
      </c>
      <c r="H1817" s="119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19">
        <v>2104</v>
      </c>
      <c r="B1818" s="120" t="s">
        <v>201</v>
      </c>
      <c r="C1818" s="120" t="s">
        <v>202</v>
      </c>
      <c r="D1818" s="120" t="s">
        <v>68</v>
      </c>
      <c r="E1818" s="120" t="s">
        <v>142</v>
      </c>
      <c r="F1818" s="121">
        <v>0</v>
      </c>
      <c r="G1818" s="121">
        <v>0</v>
      </c>
      <c r="H1818" s="119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19">
        <v>2104</v>
      </c>
      <c r="B1819" s="120" t="s">
        <v>201</v>
      </c>
      <c r="C1819" s="120" t="s">
        <v>202</v>
      </c>
      <c r="D1819" s="120" t="s">
        <v>68</v>
      </c>
      <c r="E1819" s="120" t="s">
        <v>162</v>
      </c>
      <c r="F1819" s="121">
        <v>5822723</v>
      </c>
      <c r="G1819" s="121">
        <v>480931.61</v>
      </c>
      <c r="H1819" s="119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19">
        <v>2106</v>
      </c>
      <c r="B1820" s="120" t="s">
        <v>201</v>
      </c>
      <c r="C1820" s="120" t="s">
        <v>202</v>
      </c>
      <c r="D1820" s="120" t="s">
        <v>116</v>
      </c>
      <c r="E1820" s="120" t="s">
        <v>170</v>
      </c>
      <c r="F1820" s="121">
        <v>10824476</v>
      </c>
      <c r="G1820" s="121">
        <v>1215960</v>
      </c>
      <c r="H1820" s="119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19">
        <v>2107</v>
      </c>
      <c r="B1821" s="120" t="s">
        <v>201</v>
      </c>
      <c r="C1821" s="120" t="s">
        <v>202</v>
      </c>
      <c r="D1821" s="120" t="s">
        <v>68</v>
      </c>
      <c r="E1821" s="120" t="s">
        <v>54</v>
      </c>
      <c r="F1821" s="121">
        <v>0</v>
      </c>
      <c r="G1821" s="121">
        <v>0</v>
      </c>
      <c r="H1821" s="119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19">
        <v>2107</v>
      </c>
      <c r="B1822" s="120" t="s">
        <v>201</v>
      </c>
      <c r="C1822" s="120" t="s">
        <v>202</v>
      </c>
      <c r="D1822" s="120" t="s">
        <v>68</v>
      </c>
      <c r="E1822" s="120" t="s">
        <v>70</v>
      </c>
      <c r="F1822" s="121">
        <v>50372</v>
      </c>
      <c r="G1822" s="121">
        <v>4116.264</v>
      </c>
      <c r="H1822" s="119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19">
        <v>2107</v>
      </c>
      <c r="B1823" s="120" t="s">
        <v>201</v>
      </c>
      <c r="C1823" s="120" t="s">
        <v>202</v>
      </c>
      <c r="D1823" s="120" t="s">
        <v>68</v>
      </c>
      <c r="E1823" s="120" t="s">
        <v>150</v>
      </c>
      <c r="F1823" s="121">
        <v>44793291</v>
      </c>
      <c r="G1823" s="121">
        <v>3881449.7</v>
      </c>
      <c r="H1823" s="119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19">
        <v>2107</v>
      </c>
      <c r="B1824" s="120" t="s">
        <v>201</v>
      </c>
      <c r="C1824" s="120" t="s">
        <v>202</v>
      </c>
      <c r="D1824" s="120" t="s">
        <v>68</v>
      </c>
      <c r="E1824" s="120" t="s">
        <v>162</v>
      </c>
      <c r="F1824" s="121">
        <v>0</v>
      </c>
      <c r="G1824" s="121">
        <v>0</v>
      </c>
      <c r="H1824" s="119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19">
        <v>2108</v>
      </c>
      <c r="B1825" s="120" t="s">
        <v>201</v>
      </c>
      <c r="C1825" s="120" t="s">
        <v>202</v>
      </c>
      <c r="D1825" s="120" t="s">
        <v>57</v>
      </c>
      <c r="E1825" s="120" t="s">
        <v>170</v>
      </c>
      <c r="F1825" s="121">
        <v>0</v>
      </c>
      <c r="G1825" s="121">
        <v>-19611</v>
      </c>
      <c r="H1825" s="119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19">
        <v>2113</v>
      </c>
      <c r="B1826" s="120" t="s">
        <v>201</v>
      </c>
      <c r="C1826" s="120" t="s">
        <v>202</v>
      </c>
      <c r="D1826" s="120" t="s">
        <v>79</v>
      </c>
      <c r="E1826" s="120" t="s">
        <v>70</v>
      </c>
      <c r="F1826" s="121">
        <v>0</v>
      </c>
      <c r="G1826" s="121">
        <v>0</v>
      </c>
      <c r="H1826" s="119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19">
        <v>2115</v>
      </c>
      <c r="B1827" s="120" t="s">
        <v>201</v>
      </c>
      <c r="C1827" s="120" t="s">
        <v>202</v>
      </c>
      <c r="D1827" s="120" t="s">
        <v>79</v>
      </c>
      <c r="E1827" s="120" t="s">
        <v>70</v>
      </c>
      <c r="F1827" s="121">
        <v>827</v>
      </c>
      <c r="G1827" s="121">
        <v>71</v>
      </c>
      <c r="H1827" s="119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19">
        <v>2115</v>
      </c>
      <c r="B1828" s="120" t="s">
        <v>201</v>
      </c>
      <c r="C1828" s="120" t="s">
        <v>202</v>
      </c>
      <c r="D1828" s="120" t="s">
        <v>79</v>
      </c>
      <c r="E1828" s="120" t="s">
        <v>38</v>
      </c>
      <c r="F1828" s="121">
        <v>0</v>
      </c>
      <c r="G1828" s="121">
        <v>0</v>
      </c>
      <c r="H1828" s="119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19">
        <v>2120</v>
      </c>
      <c r="B1829" s="120" t="s">
        <v>201</v>
      </c>
      <c r="C1829" s="120" t="s">
        <v>202</v>
      </c>
      <c r="D1829" s="120" t="s">
        <v>79</v>
      </c>
      <c r="E1829" s="120" t="s">
        <v>70</v>
      </c>
      <c r="F1829" s="121">
        <v>0</v>
      </c>
      <c r="G1829" s="121">
        <v>0</v>
      </c>
      <c r="H1829" s="119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19">
        <v>2120</v>
      </c>
      <c r="B1830" s="120" t="s">
        <v>201</v>
      </c>
      <c r="C1830" s="120" t="s">
        <v>202</v>
      </c>
      <c r="D1830" s="120" t="s">
        <v>79</v>
      </c>
      <c r="E1830" s="120" t="s">
        <v>38</v>
      </c>
      <c r="F1830" s="121">
        <v>0</v>
      </c>
      <c r="G1830" s="121">
        <v>0</v>
      </c>
      <c r="H1830" s="119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19">
        <v>2121</v>
      </c>
      <c r="B1831" s="120" t="s">
        <v>201</v>
      </c>
      <c r="C1831" s="120" t="s">
        <v>202</v>
      </c>
      <c r="D1831" s="120" t="s">
        <v>79</v>
      </c>
      <c r="E1831" s="120" t="s">
        <v>70</v>
      </c>
      <c r="F1831" s="121">
        <v>4386</v>
      </c>
      <c r="G1831" s="121">
        <v>-92.241</v>
      </c>
      <c r="H1831" s="119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19">
        <v>2121</v>
      </c>
      <c r="B1832" s="120" t="s">
        <v>201</v>
      </c>
      <c r="C1832" s="120" t="s">
        <v>202</v>
      </c>
      <c r="D1832" s="120" t="s">
        <v>79</v>
      </c>
      <c r="E1832" s="120" t="s">
        <v>38</v>
      </c>
      <c r="F1832" s="121">
        <v>4551</v>
      </c>
      <c r="G1832" s="121">
        <v>-95.759</v>
      </c>
      <c r="H1832" s="119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19">
        <v>2122</v>
      </c>
      <c r="B1833" s="120" t="s">
        <v>201</v>
      </c>
      <c r="C1833" s="120" t="s">
        <v>202</v>
      </c>
      <c r="D1833" s="120" t="s">
        <v>73</v>
      </c>
      <c r="E1833" s="120" t="s">
        <v>70</v>
      </c>
      <c r="F1833" s="121">
        <v>11623</v>
      </c>
      <c r="G1833" s="121">
        <v>750.257</v>
      </c>
      <c r="H1833" s="119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19">
        <v>2122</v>
      </c>
      <c r="B1834" s="120" t="s">
        <v>201</v>
      </c>
      <c r="C1834" s="120" t="s">
        <v>202</v>
      </c>
      <c r="D1834" s="120" t="s">
        <v>73</v>
      </c>
      <c r="E1834" s="120" t="s">
        <v>38</v>
      </c>
      <c r="F1834" s="121">
        <v>68379</v>
      </c>
      <c r="G1834" s="121">
        <v>4413.743</v>
      </c>
      <c r="H1834" s="119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19">
        <v>2122</v>
      </c>
      <c r="B1835" s="120" t="s">
        <v>201</v>
      </c>
      <c r="C1835" s="120" t="s">
        <v>202</v>
      </c>
      <c r="D1835" s="120" t="s">
        <v>79</v>
      </c>
      <c r="E1835" s="120" t="s">
        <v>70</v>
      </c>
      <c r="F1835" s="121">
        <v>650</v>
      </c>
      <c r="G1835" s="121">
        <v>52</v>
      </c>
      <c r="H1835" s="119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19">
        <v>2123</v>
      </c>
      <c r="B1836" s="120" t="s">
        <v>201</v>
      </c>
      <c r="C1836" s="120" t="s">
        <v>202</v>
      </c>
      <c r="D1836" s="120" t="s">
        <v>73</v>
      </c>
      <c r="E1836" s="120" t="s">
        <v>70</v>
      </c>
      <c r="F1836" s="121">
        <v>0</v>
      </c>
      <c r="G1836" s="121">
        <v>0</v>
      </c>
      <c r="H1836" s="119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19">
        <v>2123</v>
      </c>
      <c r="B1837" s="120" t="s">
        <v>201</v>
      </c>
      <c r="C1837" s="120" t="s">
        <v>202</v>
      </c>
      <c r="D1837" s="120" t="s">
        <v>73</v>
      </c>
      <c r="E1837" s="120" t="s">
        <v>38</v>
      </c>
      <c r="F1837" s="121">
        <v>9331</v>
      </c>
      <c r="G1837" s="121">
        <v>476</v>
      </c>
      <c r="H1837" s="119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19">
        <v>2123</v>
      </c>
      <c r="B1838" s="120" t="s">
        <v>201</v>
      </c>
      <c r="C1838" s="120" t="s">
        <v>202</v>
      </c>
      <c r="D1838" s="120" t="s">
        <v>79</v>
      </c>
      <c r="E1838" s="120" t="s">
        <v>70</v>
      </c>
      <c r="F1838" s="121">
        <v>93</v>
      </c>
      <c r="G1838" s="121">
        <v>5.853</v>
      </c>
      <c r="H1838" s="119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19">
        <v>2123</v>
      </c>
      <c r="B1839" s="120" t="s">
        <v>201</v>
      </c>
      <c r="C1839" s="120" t="s">
        <v>202</v>
      </c>
      <c r="D1839" s="120" t="s">
        <v>79</v>
      </c>
      <c r="E1839" s="120" t="s">
        <v>90</v>
      </c>
      <c r="F1839" s="121">
        <v>215544</v>
      </c>
      <c r="G1839" s="121">
        <v>13595.147</v>
      </c>
      <c r="H1839" s="119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19">
        <v>2123</v>
      </c>
      <c r="B1840" s="120" t="s">
        <v>201</v>
      </c>
      <c r="C1840" s="120" t="s">
        <v>202</v>
      </c>
      <c r="D1840" s="120" t="s">
        <v>68</v>
      </c>
      <c r="E1840" s="120" t="s">
        <v>54</v>
      </c>
      <c r="F1840" s="121">
        <v>0</v>
      </c>
      <c r="G1840" s="121">
        <v>0</v>
      </c>
      <c r="H1840" s="119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19">
        <v>2123</v>
      </c>
      <c r="B1841" s="120" t="s">
        <v>201</v>
      </c>
      <c r="C1841" s="120" t="s">
        <v>202</v>
      </c>
      <c r="D1841" s="120" t="s">
        <v>68</v>
      </c>
      <c r="E1841" s="120" t="s">
        <v>70</v>
      </c>
      <c r="F1841" s="121">
        <v>0</v>
      </c>
      <c r="G1841" s="121">
        <v>0</v>
      </c>
      <c r="H1841" s="119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19">
        <v>2123</v>
      </c>
      <c r="B1842" s="120" t="s">
        <v>201</v>
      </c>
      <c r="C1842" s="120" t="s">
        <v>202</v>
      </c>
      <c r="D1842" s="120" t="s">
        <v>68</v>
      </c>
      <c r="E1842" s="120" t="s">
        <v>38</v>
      </c>
      <c r="F1842" s="121">
        <v>297354</v>
      </c>
      <c r="G1842" s="121">
        <v>22479</v>
      </c>
      <c r="H1842" s="119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19">
        <v>2124</v>
      </c>
      <c r="B1843" s="120" t="s">
        <v>201</v>
      </c>
      <c r="C1843" s="120" t="s">
        <v>202</v>
      </c>
      <c r="D1843" s="120" t="s">
        <v>116</v>
      </c>
      <c r="E1843" s="120" t="s">
        <v>170</v>
      </c>
      <c r="F1843" s="121">
        <v>647522</v>
      </c>
      <c r="G1843" s="121">
        <v>72739</v>
      </c>
      <c r="H1843" s="119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19">
        <v>2126</v>
      </c>
      <c r="B1844" s="120" t="s">
        <v>201</v>
      </c>
      <c r="C1844" s="120" t="s">
        <v>202</v>
      </c>
      <c r="D1844" s="120" t="s">
        <v>73</v>
      </c>
      <c r="E1844" s="120" t="s">
        <v>70</v>
      </c>
      <c r="F1844" s="121">
        <v>0</v>
      </c>
      <c r="G1844" s="121">
        <v>0</v>
      </c>
      <c r="H1844" s="119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19">
        <v>2126</v>
      </c>
      <c r="B1845" s="120" t="s">
        <v>201</v>
      </c>
      <c r="C1845" s="120" t="s">
        <v>202</v>
      </c>
      <c r="D1845" s="120" t="s">
        <v>73</v>
      </c>
      <c r="E1845" s="120" t="s">
        <v>38</v>
      </c>
      <c r="F1845" s="121">
        <v>4453</v>
      </c>
      <c r="G1845" s="121">
        <v>205</v>
      </c>
      <c r="H1845" s="119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19">
        <v>2126</v>
      </c>
      <c r="B1846" s="120" t="s">
        <v>201</v>
      </c>
      <c r="C1846" s="120" t="s">
        <v>202</v>
      </c>
      <c r="D1846" s="120" t="s">
        <v>79</v>
      </c>
      <c r="E1846" s="120" t="s">
        <v>70</v>
      </c>
      <c r="F1846" s="121">
        <v>0</v>
      </c>
      <c r="G1846" s="121">
        <v>0</v>
      </c>
      <c r="H1846" s="119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19">
        <v>2126</v>
      </c>
      <c r="B1847" s="120" t="s">
        <v>201</v>
      </c>
      <c r="C1847" s="120" t="s">
        <v>202</v>
      </c>
      <c r="D1847" s="120" t="s">
        <v>79</v>
      </c>
      <c r="E1847" s="120" t="s">
        <v>38</v>
      </c>
      <c r="F1847" s="121">
        <v>0</v>
      </c>
      <c r="G1847" s="121">
        <v>0</v>
      </c>
      <c r="H1847" s="119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19">
        <v>2127</v>
      </c>
      <c r="B1848" s="120" t="s">
        <v>201</v>
      </c>
      <c r="C1848" s="120" t="s">
        <v>202</v>
      </c>
      <c r="D1848" s="120" t="s">
        <v>79</v>
      </c>
      <c r="E1848" s="120" t="s">
        <v>70</v>
      </c>
      <c r="F1848" s="121">
        <v>0</v>
      </c>
      <c r="G1848" s="121">
        <v>0</v>
      </c>
      <c r="H1848" s="119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19">
        <v>2131</v>
      </c>
      <c r="B1849" s="120" t="s">
        <v>201</v>
      </c>
      <c r="C1849" s="120" t="s">
        <v>202</v>
      </c>
      <c r="D1849" s="120" t="s">
        <v>73</v>
      </c>
      <c r="E1849" s="120" t="s">
        <v>70</v>
      </c>
      <c r="F1849" s="121">
        <v>254</v>
      </c>
      <c r="G1849" s="121">
        <v>17.731</v>
      </c>
      <c r="H1849" s="119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19">
        <v>2131</v>
      </c>
      <c r="B1850" s="120" t="s">
        <v>201</v>
      </c>
      <c r="C1850" s="120" t="s">
        <v>202</v>
      </c>
      <c r="D1850" s="120" t="s">
        <v>73</v>
      </c>
      <c r="E1850" s="120" t="s">
        <v>38</v>
      </c>
      <c r="F1850" s="121">
        <v>73783</v>
      </c>
      <c r="G1850" s="121">
        <v>5166.269</v>
      </c>
      <c r="H1850" s="119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19">
        <v>2131</v>
      </c>
      <c r="B1851" s="120" t="s">
        <v>201</v>
      </c>
      <c r="C1851" s="120" t="s">
        <v>202</v>
      </c>
      <c r="D1851" s="120" t="s">
        <v>79</v>
      </c>
      <c r="E1851" s="120" t="s">
        <v>70</v>
      </c>
      <c r="F1851" s="121">
        <v>72</v>
      </c>
      <c r="G1851" s="121">
        <v>6</v>
      </c>
      <c r="H1851" s="119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19">
        <v>2131</v>
      </c>
      <c r="B1852" s="120" t="s">
        <v>201</v>
      </c>
      <c r="C1852" s="120" t="s">
        <v>202</v>
      </c>
      <c r="D1852" s="120" t="s">
        <v>79</v>
      </c>
      <c r="E1852" s="120" t="s">
        <v>38</v>
      </c>
      <c r="F1852" s="121">
        <v>0</v>
      </c>
      <c r="G1852" s="121">
        <v>0</v>
      </c>
      <c r="H1852" s="119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19">
        <v>2132</v>
      </c>
      <c r="B1853" s="120" t="s">
        <v>201</v>
      </c>
      <c r="C1853" s="120" t="s">
        <v>202</v>
      </c>
      <c r="D1853" s="120" t="s">
        <v>68</v>
      </c>
      <c r="E1853" s="120" t="s">
        <v>54</v>
      </c>
      <c r="F1853" s="121">
        <v>0</v>
      </c>
      <c r="G1853" s="121">
        <v>0</v>
      </c>
      <c r="H1853" s="119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19">
        <v>2132</v>
      </c>
      <c r="B1854" s="120" t="s">
        <v>201</v>
      </c>
      <c r="C1854" s="120" t="s">
        <v>202</v>
      </c>
      <c r="D1854" s="120" t="s">
        <v>68</v>
      </c>
      <c r="E1854" s="120" t="s">
        <v>70</v>
      </c>
      <c r="F1854" s="121">
        <v>0</v>
      </c>
      <c r="G1854" s="121">
        <v>0</v>
      </c>
      <c r="H1854" s="119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19">
        <v>2132</v>
      </c>
      <c r="B1855" s="120" t="s">
        <v>201</v>
      </c>
      <c r="C1855" s="120" t="s">
        <v>202</v>
      </c>
      <c r="D1855" s="120" t="s">
        <v>68</v>
      </c>
      <c r="E1855" s="120" t="s">
        <v>38</v>
      </c>
      <c r="F1855" s="121">
        <v>283675</v>
      </c>
      <c r="G1855" s="121">
        <v>20803</v>
      </c>
      <c r="H1855" s="119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19">
        <v>2134</v>
      </c>
      <c r="B1856" s="120" t="s">
        <v>201</v>
      </c>
      <c r="C1856" s="120" t="s">
        <v>202</v>
      </c>
      <c r="D1856" s="120" t="s">
        <v>73</v>
      </c>
      <c r="E1856" s="120" t="s">
        <v>70</v>
      </c>
      <c r="F1856" s="121">
        <v>22438</v>
      </c>
      <c r="G1856" s="121">
        <v>870</v>
      </c>
      <c r="H1856" s="119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19">
        <v>2135</v>
      </c>
      <c r="B1857" s="120" t="s">
        <v>201</v>
      </c>
      <c r="C1857" s="120" t="s">
        <v>202</v>
      </c>
      <c r="D1857" s="120" t="s">
        <v>73</v>
      </c>
      <c r="E1857" s="120" t="s">
        <v>70</v>
      </c>
      <c r="F1857" s="121">
        <v>277</v>
      </c>
      <c r="G1857" s="121">
        <v>10.47</v>
      </c>
      <c r="H1857" s="119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19">
        <v>2135</v>
      </c>
      <c r="B1858" s="120" t="s">
        <v>201</v>
      </c>
      <c r="C1858" s="120" t="s">
        <v>202</v>
      </c>
      <c r="D1858" s="120" t="s">
        <v>73</v>
      </c>
      <c r="E1858" s="120" t="s">
        <v>38</v>
      </c>
      <c r="F1858" s="121">
        <v>247410</v>
      </c>
      <c r="G1858" s="121">
        <v>9352.53</v>
      </c>
      <c r="H1858" s="119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19">
        <v>2136</v>
      </c>
      <c r="B1859" s="120" t="s">
        <v>201</v>
      </c>
      <c r="C1859" s="120" t="s">
        <v>202</v>
      </c>
      <c r="D1859" s="120" t="s">
        <v>73</v>
      </c>
      <c r="E1859" s="120" t="s">
        <v>70</v>
      </c>
      <c r="F1859" s="121">
        <v>30403</v>
      </c>
      <c r="G1859" s="121">
        <v>1247</v>
      </c>
      <c r="H1859" s="119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19">
        <v>2137</v>
      </c>
      <c r="B1860" s="120" t="s">
        <v>201</v>
      </c>
      <c r="C1860" s="120" t="s">
        <v>202</v>
      </c>
      <c r="D1860" s="120" t="s">
        <v>79</v>
      </c>
      <c r="E1860" s="120" t="s">
        <v>70</v>
      </c>
      <c r="F1860" s="121">
        <v>1295</v>
      </c>
      <c r="G1860" s="121">
        <v>76.23</v>
      </c>
      <c r="H1860" s="119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19">
        <v>2137</v>
      </c>
      <c r="B1861" s="120" t="s">
        <v>201</v>
      </c>
      <c r="C1861" s="120" t="s">
        <v>202</v>
      </c>
      <c r="D1861" s="120" t="s">
        <v>79</v>
      </c>
      <c r="E1861" s="120" t="s">
        <v>38</v>
      </c>
      <c r="F1861" s="121">
        <v>1117</v>
      </c>
      <c r="G1861" s="121">
        <v>65.77</v>
      </c>
      <c r="H1861" s="119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19">
        <v>2138</v>
      </c>
      <c r="B1862" s="120" t="s">
        <v>201</v>
      </c>
      <c r="C1862" s="120" t="s">
        <v>202</v>
      </c>
      <c r="D1862" s="120" t="s">
        <v>79</v>
      </c>
      <c r="E1862" s="120" t="s">
        <v>70</v>
      </c>
      <c r="F1862" s="121">
        <v>48</v>
      </c>
      <c r="G1862" s="121">
        <v>4</v>
      </c>
      <c r="H1862" s="119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19">
        <v>2138</v>
      </c>
      <c r="B1863" s="120" t="s">
        <v>201</v>
      </c>
      <c r="C1863" s="120" t="s">
        <v>202</v>
      </c>
      <c r="D1863" s="120" t="s">
        <v>79</v>
      </c>
      <c r="E1863" s="120" t="s">
        <v>38</v>
      </c>
      <c r="F1863" s="121">
        <v>0</v>
      </c>
      <c r="G1863" s="121">
        <v>0</v>
      </c>
      <c r="H1863" s="119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19">
        <v>2139</v>
      </c>
      <c r="B1864" s="120" t="s">
        <v>201</v>
      </c>
      <c r="C1864" s="120" t="s">
        <v>202</v>
      </c>
      <c r="D1864" s="120" t="s">
        <v>79</v>
      </c>
      <c r="E1864" s="120" t="s">
        <v>70</v>
      </c>
      <c r="F1864" s="121">
        <v>1074</v>
      </c>
      <c r="G1864" s="121">
        <v>100.68</v>
      </c>
      <c r="H1864" s="119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19">
        <v>2139</v>
      </c>
      <c r="B1865" s="120" t="s">
        <v>201</v>
      </c>
      <c r="C1865" s="120" t="s">
        <v>202</v>
      </c>
      <c r="D1865" s="120" t="s">
        <v>79</v>
      </c>
      <c r="E1865" s="120" t="s">
        <v>38</v>
      </c>
      <c r="F1865" s="121">
        <v>19686</v>
      </c>
      <c r="G1865" s="121">
        <v>1848.32</v>
      </c>
      <c r="H1865" s="119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19">
        <v>2140</v>
      </c>
      <c r="B1866" s="120" t="s">
        <v>201</v>
      </c>
      <c r="C1866" s="120" t="s">
        <v>202</v>
      </c>
      <c r="D1866" s="120" t="s">
        <v>79</v>
      </c>
      <c r="E1866" s="120" t="s">
        <v>70</v>
      </c>
      <c r="F1866" s="121">
        <v>30</v>
      </c>
      <c r="G1866" s="121">
        <v>0</v>
      </c>
      <c r="H1866" s="119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19">
        <v>2141</v>
      </c>
      <c r="B1867" s="120" t="s">
        <v>201</v>
      </c>
      <c r="C1867" s="120" t="s">
        <v>202</v>
      </c>
      <c r="D1867" s="120" t="s">
        <v>79</v>
      </c>
      <c r="E1867" s="120" t="s">
        <v>70</v>
      </c>
      <c r="F1867" s="121">
        <v>0</v>
      </c>
      <c r="G1867" s="121">
        <v>0</v>
      </c>
      <c r="H1867" s="119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19">
        <v>2141</v>
      </c>
      <c r="B1868" s="120" t="s">
        <v>201</v>
      </c>
      <c r="C1868" s="120" t="s">
        <v>202</v>
      </c>
      <c r="D1868" s="120" t="s">
        <v>79</v>
      </c>
      <c r="E1868" s="120" t="s">
        <v>38</v>
      </c>
      <c r="F1868" s="121">
        <v>0</v>
      </c>
      <c r="G1868" s="121">
        <v>0</v>
      </c>
      <c r="H1868" s="119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19">
        <v>2142</v>
      </c>
      <c r="B1869" s="120" t="s">
        <v>201</v>
      </c>
      <c r="C1869" s="120" t="s">
        <v>202</v>
      </c>
      <c r="D1869" s="120" t="s">
        <v>79</v>
      </c>
      <c r="E1869" s="120" t="s">
        <v>70</v>
      </c>
      <c r="F1869" s="121">
        <v>824</v>
      </c>
      <c r="G1869" s="121">
        <v>80</v>
      </c>
      <c r="H1869" s="119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19">
        <v>2142</v>
      </c>
      <c r="B1870" s="120" t="s">
        <v>201</v>
      </c>
      <c r="C1870" s="120" t="s">
        <v>202</v>
      </c>
      <c r="D1870" s="120" t="s">
        <v>79</v>
      </c>
      <c r="E1870" s="120" t="s">
        <v>38</v>
      </c>
      <c r="F1870" s="121">
        <v>0</v>
      </c>
      <c r="G1870" s="121">
        <v>0</v>
      </c>
      <c r="H1870" s="119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19">
        <v>2144</v>
      </c>
      <c r="B1871" s="120" t="s">
        <v>201</v>
      </c>
      <c r="C1871" s="120" t="s">
        <v>202</v>
      </c>
      <c r="D1871" s="120" t="s">
        <v>73</v>
      </c>
      <c r="E1871" s="120" t="s">
        <v>54</v>
      </c>
      <c r="F1871" s="121">
        <v>0</v>
      </c>
      <c r="G1871" s="121">
        <v>0</v>
      </c>
      <c r="H1871" s="119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19">
        <v>2144</v>
      </c>
      <c r="B1872" s="120" t="s">
        <v>201</v>
      </c>
      <c r="C1872" s="120" t="s">
        <v>202</v>
      </c>
      <c r="D1872" s="120" t="s">
        <v>73</v>
      </c>
      <c r="E1872" s="120" t="s">
        <v>70</v>
      </c>
      <c r="F1872" s="121">
        <v>6433</v>
      </c>
      <c r="G1872" s="121">
        <v>401.367</v>
      </c>
      <c r="H1872" s="119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19">
        <v>2144</v>
      </c>
      <c r="B1873" s="120" t="s">
        <v>201</v>
      </c>
      <c r="C1873" s="120" t="s">
        <v>202</v>
      </c>
      <c r="D1873" s="120" t="s">
        <v>73</v>
      </c>
      <c r="E1873" s="120" t="s">
        <v>38</v>
      </c>
      <c r="F1873" s="121">
        <v>90960</v>
      </c>
      <c r="G1873" s="121">
        <v>5674.633</v>
      </c>
      <c r="H1873" s="119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19">
        <v>2144</v>
      </c>
      <c r="B1874" s="120" t="s">
        <v>201</v>
      </c>
      <c r="C1874" s="120" t="s">
        <v>202</v>
      </c>
      <c r="D1874" s="120" t="s">
        <v>79</v>
      </c>
      <c r="E1874" s="120" t="s">
        <v>70</v>
      </c>
      <c r="F1874" s="121">
        <v>656</v>
      </c>
      <c r="G1874" s="121">
        <v>67.255</v>
      </c>
      <c r="H1874" s="119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19">
        <v>2144</v>
      </c>
      <c r="B1875" s="120" t="s">
        <v>201</v>
      </c>
      <c r="C1875" s="120" t="s">
        <v>202</v>
      </c>
      <c r="D1875" s="120" t="s">
        <v>79</v>
      </c>
      <c r="E1875" s="120" t="s">
        <v>38</v>
      </c>
      <c r="F1875" s="121">
        <v>2607</v>
      </c>
      <c r="G1875" s="121">
        <v>266.745</v>
      </c>
      <c r="H1875" s="119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19">
        <v>2145</v>
      </c>
      <c r="B1876" s="120" t="s">
        <v>201</v>
      </c>
      <c r="C1876" s="120" t="s">
        <v>202</v>
      </c>
      <c r="D1876" s="120" t="s">
        <v>79</v>
      </c>
      <c r="E1876" s="120" t="s">
        <v>70</v>
      </c>
      <c r="F1876" s="121">
        <v>0</v>
      </c>
      <c r="G1876" s="121">
        <v>0</v>
      </c>
      <c r="H1876" s="119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19">
        <v>2145</v>
      </c>
      <c r="B1877" s="120" t="s">
        <v>201</v>
      </c>
      <c r="C1877" s="120" t="s">
        <v>202</v>
      </c>
      <c r="D1877" s="120" t="s">
        <v>79</v>
      </c>
      <c r="E1877" s="120" t="s">
        <v>38</v>
      </c>
      <c r="F1877" s="121">
        <v>0</v>
      </c>
      <c r="G1877" s="121">
        <v>0</v>
      </c>
      <c r="H1877" s="119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19">
        <v>2146</v>
      </c>
      <c r="B1878" s="120" t="s">
        <v>201</v>
      </c>
      <c r="C1878" s="120" t="s">
        <v>202</v>
      </c>
      <c r="D1878" s="120" t="s">
        <v>79</v>
      </c>
      <c r="E1878" s="120" t="s">
        <v>70</v>
      </c>
      <c r="F1878" s="121">
        <v>0</v>
      </c>
      <c r="G1878" s="121">
        <v>0</v>
      </c>
      <c r="H1878" s="119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19">
        <v>2146</v>
      </c>
      <c r="B1879" s="120" t="s">
        <v>201</v>
      </c>
      <c r="C1879" s="120" t="s">
        <v>202</v>
      </c>
      <c r="D1879" s="120" t="s">
        <v>79</v>
      </c>
      <c r="E1879" s="120" t="s">
        <v>38</v>
      </c>
      <c r="F1879" s="121">
        <v>0</v>
      </c>
      <c r="G1879" s="121">
        <v>0</v>
      </c>
      <c r="H1879" s="119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19">
        <v>2161</v>
      </c>
      <c r="B1880" s="120" t="s">
        <v>201</v>
      </c>
      <c r="C1880" s="120" t="s">
        <v>202</v>
      </c>
      <c r="D1880" s="120" t="s">
        <v>73</v>
      </c>
      <c r="E1880" s="120" t="s">
        <v>70</v>
      </c>
      <c r="F1880" s="121">
        <v>99162</v>
      </c>
      <c r="G1880" s="121">
        <v>7127.794</v>
      </c>
      <c r="H1880" s="119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19">
        <v>2161</v>
      </c>
      <c r="B1881" s="120" t="s">
        <v>201</v>
      </c>
      <c r="C1881" s="120" t="s">
        <v>202</v>
      </c>
      <c r="D1881" s="120" t="s">
        <v>73</v>
      </c>
      <c r="E1881" s="120" t="s">
        <v>38</v>
      </c>
      <c r="F1881" s="121">
        <v>1737372</v>
      </c>
      <c r="G1881" s="121">
        <v>126487.21</v>
      </c>
      <c r="H1881" s="119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19">
        <v>2161</v>
      </c>
      <c r="B1882" s="120" t="s">
        <v>201</v>
      </c>
      <c r="C1882" s="120" t="s">
        <v>202</v>
      </c>
      <c r="D1882" s="120" t="s">
        <v>68</v>
      </c>
      <c r="E1882" s="120" t="s">
        <v>54</v>
      </c>
      <c r="F1882" s="121">
        <v>0</v>
      </c>
      <c r="G1882" s="121">
        <v>0</v>
      </c>
      <c r="H1882" s="119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19">
        <v>2161</v>
      </c>
      <c r="B1883" s="120" t="s">
        <v>201</v>
      </c>
      <c r="C1883" s="120" t="s">
        <v>202</v>
      </c>
      <c r="D1883" s="120" t="s">
        <v>68</v>
      </c>
      <c r="E1883" s="120" t="s">
        <v>70</v>
      </c>
      <c r="F1883" s="121">
        <v>0</v>
      </c>
      <c r="G1883" s="121">
        <v>0</v>
      </c>
      <c r="H1883" s="119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19">
        <v>2161</v>
      </c>
      <c r="B1884" s="120" t="s">
        <v>201</v>
      </c>
      <c r="C1884" s="120" t="s">
        <v>202</v>
      </c>
      <c r="D1884" s="120" t="s">
        <v>68</v>
      </c>
      <c r="E1884" s="120" t="s">
        <v>38</v>
      </c>
      <c r="F1884" s="121">
        <v>0</v>
      </c>
      <c r="G1884" s="121">
        <v>0</v>
      </c>
      <c r="H1884" s="119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19">
        <v>2161</v>
      </c>
      <c r="B1885" s="120" t="s">
        <v>201</v>
      </c>
      <c r="C1885" s="120" t="s">
        <v>202</v>
      </c>
      <c r="D1885" s="120" t="s">
        <v>68</v>
      </c>
      <c r="E1885" s="120" t="s">
        <v>162</v>
      </c>
      <c r="F1885" s="121">
        <v>0</v>
      </c>
      <c r="G1885" s="121">
        <v>0</v>
      </c>
      <c r="H1885" s="119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19">
        <v>2161</v>
      </c>
      <c r="B1886" s="120" t="s">
        <v>201</v>
      </c>
      <c r="C1886" s="120" t="s">
        <v>202</v>
      </c>
      <c r="D1886" s="120" t="s">
        <v>68</v>
      </c>
      <c r="E1886" s="120" t="s">
        <v>176</v>
      </c>
      <c r="F1886" s="121">
        <v>0</v>
      </c>
      <c r="G1886" s="121">
        <v>0</v>
      </c>
      <c r="H1886" s="119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19">
        <v>2164</v>
      </c>
      <c r="B1887" s="120" t="s">
        <v>201</v>
      </c>
      <c r="C1887" s="120" t="s">
        <v>202</v>
      </c>
      <c r="D1887" s="120" t="s">
        <v>79</v>
      </c>
      <c r="E1887" s="120" t="s">
        <v>70</v>
      </c>
      <c r="F1887" s="121">
        <v>84</v>
      </c>
      <c r="G1887" s="121">
        <v>7</v>
      </c>
      <c r="H1887" s="119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19">
        <v>2164</v>
      </c>
      <c r="B1888" s="120" t="s">
        <v>201</v>
      </c>
      <c r="C1888" s="120" t="s">
        <v>202</v>
      </c>
      <c r="D1888" s="120" t="s">
        <v>79</v>
      </c>
      <c r="E1888" s="120" t="s">
        <v>38</v>
      </c>
      <c r="F1888" s="121">
        <v>0</v>
      </c>
      <c r="G1888" s="121">
        <v>0</v>
      </c>
      <c r="H1888" s="119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19">
        <v>2166</v>
      </c>
      <c r="B1889" s="120" t="s">
        <v>201</v>
      </c>
      <c r="C1889" s="120" t="s">
        <v>202</v>
      </c>
      <c r="D1889" s="120" t="s">
        <v>116</v>
      </c>
      <c r="E1889" s="120" t="s">
        <v>170</v>
      </c>
      <c r="F1889" s="121">
        <v>7302863</v>
      </c>
      <c r="G1889" s="121">
        <v>820362</v>
      </c>
      <c r="H1889" s="119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19">
        <v>2167</v>
      </c>
      <c r="B1890" s="120" t="s">
        <v>201</v>
      </c>
      <c r="C1890" s="120" t="s">
        <v>202</v>
      </c>
      <c r="D1890" s="120" t="s">
        <v>68</v>
      </c>
      <c r="E1890" s="120" t="s">
        <v>70</v>
      </c>
      <c r="F1890" s="121">
        <v>48943</v>
      </c>
      <c r="G1890" s="121">
        <v>4872.32</v>
      </c>
      <c r="H1890" s="119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19">
        <v>2167</v>
      </c>
      <c r="B1891" s="120" t="s">
        <v>201</v>
      </c>
      <c r="C1891" s="120" t="s">
        <v>202</v>
      </c>
      <c r="D1891" s="120" t="s">
        <v>68</v>
      </c>
      <c r="E1891" s="120" t="s">
        <v>150</v>
      </c>
      <c r="F1891" s="121">
        <v>69035013</v>
      </c>
      <c r="G1891" s="121">
        <v>6875680.7</v>
      </c>
      <c r="H1891" s="119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19">
        <v>2167</v>
      </c>
      <c r="B1892" s="120" t="s">
        <v>201</v>
      </c>
      <c r="C1892" s="120" t="s">
        <v>202</v>
      </c>
      <c r="D1892" s="120" t="s">
        <v>68</v>
      </c>
      <c r="E1892" s="120" t="s">
        <v>162</v>
      </c>
      <c r="F1892" s="121">
        <v>0</v>
      </c>
      <c r="G1892" s="121">
        <v>0</v>
      </c>
      <c r="H1892" s="119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19">
        <v>2168</v>
      </c>
      <c r="B1893" s="120" t="s">
        <v>201</v>
      </c>
      <c r="C1893" s="120" t="s">
        <v>202</v>
      </c>
      <c r="D1893" s="120" t="s">
        <v>68</v>
      </c>
      <c r="E1893" s="120" t="s">
        <v>70</v>
      </c>
      <c r="F1893" s="121">
        <v>28807</v>
      </c>
      <c r="G1893" s="121">
        <v>2919.483</v>
      </c>
      <c r="H1893" s="119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19">
        <v>2168</v>
      </c>
      <c r="B1894" s="120" t="s">
        <v>201</v>
      </c>
      <c r="C1894" s="120" t="s">
        <v>202</v>
      </c>
      <c r="D1894" s="120" t="s">
        <v>68</v>
      </c>
      <c r="E1894" s="120" t="s">
        <v>150</v>
      </c>
      <c r="F1894" s="121">
        <v>79693500</v>
      </c>
      <c r="G1894" s="121">
        <v>8119332.5</v>
      </c>
      <c r="H1894" s="119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19">
        <v>2168</v>
      </c>
      <c r="B1895" s="120" t="s">
        <v>201</v>
      </c>
      <c r="C1895" s="120" t="s">
        <v>202</v>
      </c>
      <c r="D1895" s="120" t="s">
        <v>68</v>
      </c>
      <c r="E1895" s="120" t="s">
        <v>162</v>
      </c>
      <c r="F1895" s="121">
        <v>0</v>
      </c>
      <c r="G1895" s="121">
        <v>0</v>
      </c>
      <c r="H1895" s="119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19">
        <v>2176</v>
      </c>
      <c r="B1896" s="120" t="s">
        <v>201</v>
      </c>
      <c r="C1896" s="120" t="s">
        <v>202</v>
      </c>
      <c r="D1896" s="120" t="s">
        <v>73</v>
      </c>
      <c r="E1896" s="120" t="s">
        <v>70</v>
      </c>
      <c r="F1896" s="121">
        <v>7007</v>
      </c>
      <c r="G1896" s="121">
        <v>278.397</v>
      </c>
      <c r="H1896" s="119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19">
        <v>2176</v>
      </c>
      <c r="B1897" s="120" t="s">
        <v>201</v>
      </c>
      <c r="C1897" s="120" t="s">
        <v>202</v>
      </c>
      <c r="D1897" s="120" t="s">
        <v>73</v>
      </c>
      <c r="E1897" s="120" t="s">
        <v>38</v>
      </c>
      <c r="F1897" s="121">
        <v>30202</v>
      </c>
      <c r="G1897" s="121">
        <v>1199.603</v>
      </c>
      <c r="H1897" s="119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19">
        <v>2177</v>
      </c>
      <c r="B1898" s="120" t="s">
        <v>201</v>
      </c>
      <c r="C1898" s="120" t="s">
        <v>202</v>
      </c>
      <c r="D1898" s="120" t="s">
        <v>73</v>
      </c>
      <c r="E1898" s="120" t="s">
        <v>70</v>
      </c>
      <c r="F1898" s="121">
        <v>0</v>
      </c>
      <c r="G1898" s="121">
        <v>0</v>
      </c>
      <c r="H1898" s="119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19">
        <v>2177</v>
      </c>
      <c r="B1899" s="120" t="s">
        <v>201</v>
      </c>
      <c r="C1899" s="120" t="s">
        <v>202</v>
      </c>
      <c r="D1899" s="120" t="s">
        <v>73</v>
      </c>
      <c r="E1899" s="120" t="s">
        <v>38</v>
      </c>
      <c r="F1899" s="121">
        <v>6449</v>
      </c>
      <c r="G1899" s="121">
        <v>236</v>
      </c>
      <c r="H1899" s="119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19">
        <v>2181</v>
      </c>
      <c r="B1900" s="120" t="s">
        <v>201</v>
      </c>
      <c r="C1900" s="120" t="s">
        <v>202</v>
      </c>
      <c r="D1900" s="120" t="s">
        <v>116</v>
      </c>
      <c r="E1900" s="120" t="s">
        <v>170</v>
      </c>
      <c r="F1900" s="121">
        <v>1265935</v>
      </c>
      <c r="G1900" s="121">
        <v>142208</v>
      </c>
      <c r="H1900" s="119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19">
        <v>2182</v>
      </c>
      <c r="B1901" s="120" t="s">
        <v>201</v>
      </c>
      <c r="C1901" s="120" t="s">
        <v>202</v>
      </c>
      <c r="D1901" s="120" t="s">
        <v>116</v>
      </c>
      <c r="E1901" s="120" t="s">
        <v>170</v>
      </c>
      <c r="F1901" s="121">
        <v>2902800</v>
      </c>
      <c r="G1901" s="121">
        <v>326084</v>
      </c>
      <c r="H1901" s="119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19">
        <v>2185</v>
      </c>
      <c r="B1902" s="120" t="s">
        <v>201</v>
      </c>
      <c r="C1902" s="120" t="s">
        <v>202</v>
      </c>
      <c r="D1902" s="120" t="s">
        <v>116</v>
      </c>
      <c r="E1902" s="120" t="s">
        <v>170</v>
      </c>
      <c r="F1902" s="121">
        <v>1122400</v>
      </c>
      <c r="G1902" s="121">
        <v>126084</v>
      </c>
      <c r="H1902" s="119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19">
        <v>2186</v>
      </c>
      <c r="B1903" s="120" t="s">
        <v>201</v>
      </c>
      <c r="C1903" s="120" t="s">
        <v>202</v>
      </c>
      <c r="D1903" s="120" t="s">
        <v>116</v>
      </c>
      <c r="E1903" s="120" t="s">
        <v>170</v>
      </c>
      <c r="F1903" s="121">
        <v>3070238</v>
      </c>
      <c r="G1903" s="121">
        <v>344893</v>
      </c>
      <c r="H1903" s="119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19">
        <v>2188</v>
      </c>
      <c r="B1904" s="120" t="s">
        <v>201</v>
      </c>
      <c r="C1904" s="120" t="s">
        <v>202</v>
      </c>
      <c r="D1904" s="120" t="s">
        <v>116</v>
      </c>
      <c r="E1904" s="120" t="s">
        <v>170</v>
      </c>
      <c r="F1904" s="121">
        <v>7450653</v>
      </c>
      <c r="G1904" s="121">
        <v>836964</v>
      </c>
      <c r="H1904" s="119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19">
        <v>2191</v>
      </c>
      <c r="B1905" s="120" t="s">
        <v>201</v>
      </c>
      <c r="C1905" s="120" t="s">
        <v>202</v>
      </c>
      <c r="D1905" s="120" t="s">
        <v>116</v>
      </c>
      <c r="E1905" s="120" t="s">
        <v>170</v>
      </c>
      <c r="F1905" s="121">
        <v>2837174</v>
      </c>
      <c r="G1905" s="121">
        <v>318712</v>
      </c>
      <c r="H1905" s="119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19">
        <v>2192</v>
      </c>
      <c r="B1906" s="120" t="s">
        <v>201</v>
      </c>
      <c r="C1906" s="120" t="s">
        <v>202</v>
      </c>
      <c r="D1906" s="120" t="s">
        <v>116</v>
      </c>
      <c r="E1906" s="120" t="s">
        <v>170</v>
      </c>
      <c r="F1906" s="121">
        <v>514554</v>
      </c>
      <c r="G1906" s="121">
        <v>57802</v>
      </c>
      <c r="H1906" s="119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19">
        <v>2193</v>
      </c>
      <c r="B1907" s="120" t="s">
        <v>201</v>
      </c>
      <c r="C1907" s="120" t="s">
        <v>202</v>
      </c>
      <c r="D1907" s="120" t="s">
        <v>116</v>
      </c>
      <c r="E1907" s="120" t="s">
        <v>170</v>
      </c>
      <c r="F1907" s="121">
        <v>4035900</v>
      </c>
      <c r="G1907" s="121">
        <v>453370</v>
      </c>
      <c r="H1907" s="119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19">
        <v>2194</v>
      </c>
      <c r="B1908" s="120" t="s">
        <v>201</v>
      </c>
      <c r="C1908" s="120" t="s">
        <v>202</v>
      </c>
      <c r="D1908" s="120" t="s">
        <v>116</v>
      </c>
      <c r="E1908" s="120" t="s">
        <v>170</v>
      </c>
      <c r="F1908" s="121">
        <v>4309646</v>
      </c>
      <c r="G1908" s="121">
        <v>484121</v>
      </c>
      <c r="H1908" s="119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19">
        <v>2195</v>
      </c>
      <c r="B1909" s="120" t="s">
        <v>201</v>
      </c>
      <c r="C1909" s="120" t="s">
        <v>202</v>
      </c>
      <c r="D1909" s="120" t="s">
        <v>116</v>
      </c>
      <c r="E1909" s="120" t="s">
        <v>170</v>
      </c>
      <c r="F1909" s="121">
        <v>3997694</v>
      </c>
      <c r="G1909" s="121">
        <v>449078</v>
      </c>
      <c r="H1909" s="119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19">
        <v>2196</v>
      </c>
      <c r="B1910" s="120" t="s">
        <v>201</v>
      </c>
      <c r="C1910" s="120" t="s">
        <v>202</v>
      </c>
      <c r="D1910" s="120" t="s">
        <v>79</v>
      </c>
      <c r="E1910" s="120" t="s">
        <v>70</v>
      </c>
      <c r="F1910" s="121">
        <v>1726</v>
      </c>
      <c r="G1910" s="121">
        <v>148</v>
      </c>
      <c r="H1910" s="119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19">
        <v>2199</v>
      </c>
      <c r="B1911" s="120" t="s">
        <v>201</v>
      </c>
      <c r="C1911" s="120" t="s">
        <v>202</v>
      </c>
      <c r="D1911" s="120" t="s">
        <v>116</v>
      </c>
      <c r="E1911" s="120" t="s">
        <v>170</v>
      </c>
      <c r="F1911" s="121">
        <v>14007413</v>
      </c>
      <c r="G1911" s="121">
        <v>1573513</v>
      </c>
      <c r="H1911" s="119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19">
        <v>2203</v>
      </c>
      <c r="B1912" s="120" t="s">
        <v>201</v>
      </c>
      <c r="C1912" s="120" t="s">
        <v>202</v>
      </c>
      <c r="D1912" s="120" t="s">
        <v>116</v>
      </c>
      <c r="E1912" s="120" t="s">
        <v>170</v>
      </c>
      <c r="F1912" s="121">
        <v>5865893</v>
      </c>
      <c r="G1912" s="121">
        <v>658941</v>
      </c>
      <c r="H1912" s="119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19">
        <v>2204</v>
      </c>
      <c r="B1913" s="120" t="s">
        <v>201</v>
      </c>
      <c r="C1913" s="120" t="s">
        <v>202</v>
      </c>
      <c r="D1913" s="120" t="s">
        <v>116</v>
      </c>
      <c r="E1913" s="120" t="s">
        <v>170</v>
      </c>
      <c r="F1913" s="121">
        <v>8136303</v>
      </c>
      <c r="G1913" s="121">
        <v>913986</v>
      </c>
      <c r="H1913" s="119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19">
        <v>2214</v>
      </c>
      <c r="B1914" s="120" t="s">
        <v>201</v>
      </c>
      <c r="C1914" s="120" t="s">
        <v>202</v>
      </c>
      <c r="D1914" s="120" t="s">
        <v>79</v>
      </c>
      <c r="E1914" s="120" t="s">
        <v>70</v>
      </c>
      <c r="F1914" s="121">
        <v>153</v>
      </c>
      <c r="G1914" s="121">
        <v>11.919</v>
      </c>
      <c r="H1914" s="119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19">
        <v>2214</v>
      </c>
      <c r="B1915" s="120" t="s">
        <v>201</v>
      </c>
      <c r="C1915" s="120" t="s">
        <v>202</v>
      </c>
      <c r="D1915" s="120" t="s">
        <v>79</v>
      </c>
      <c r="E1915" s="120" t="s">
        <v>38</v>
      </c>
      <c r="F1915" s="121">
        <v>1</v>
      </c>
      <c r="G1915" s="121">
        <v>0.081</v>
      </c>
      <c r="H1915" s="119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19">
        <v>2215</v>
      </c>
      <c r="B1916" s="120" t="s">
        <v>201</v>
      </c>
      <c r="C1916" s="120" t="s">
        <v>202</v>
      </c>
      <c r="D1916" s="120" t="s">
        <v>79</v>
      </c>
      <c r="E1916" s="120" t="s">
        <v>70</v>
      </c>
      <c r="F1916" s="121">
        <v>638</v>
      </c>
      <c r="G1916" s="121">
        <v>63.483</v>
      </c>
      <c r="H1916" s="119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19">
        <v>2215</v>
      </c>
      <c r="B1917" s="120" t="s">
        <v>201</v>
      </c>
      <c r="C1917" s="120" t="s">
        <v>202</v>
      </c>
      <c r="D1917" s="120" t="s">
        <v>79</v>
      </c>
      <c r="E1917" s="120" t="s">
        <v>38</v>
      </c>
      <c r="F1917" s="121">
        <v>970</v>
      </c>
      <c r="G1917" s="121">
        <v>96.517</v>
      </c>
      <c r="H1917" s="119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19">
        <v>2216</v>
      </c>
      <c r="B1918" s="120" t="s">
        <v>201</v>
      </c>
      <c r="C1918" s="120" t="s">
        <v>202</v>
      </c>
      <c r="D1918" s="120" t="s">
        <v>79</v>
      </c>
      <c r="E1918" s="120" t="s">
        <v>70</v>
      </c>
      <c r="F1918" s="121">
        <v>0</v>
      </c>
      <c r="G1918" s="121">
        <v>0</v>
      </c>
      <c r="H1918" s="119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19">
        <v>2221</v>
      </c>
      <c r="B1919" s="120" t="s">
        <v>201</v>
      </c>
      <c r="C1919" s="120" t="s">
        <v>202</v>
      </c>
      <c r="D1919" s="120" t="s">
        <v>79</v>
      </c>
      <c r="E1919" s="120" t="s">
        <v>70</v>
      </c>
      <c r="F1919" s="121">
        <v>306</v>
      </c>
      <c r="G1919" s="121">
        <v>0.047</v>
      </c>
      <c r="H1919" s="119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19">
        <v>2221</v>
      </c>
      <c r="B1920" s="120" t="s">
        <v>201</v>
      </c>
      <c r="C1920" s="120" t="s">
        <v>202</v>
      </c>
      <c r="D1920" s="120" t="s">
        <v>79</v>
      </c>
      <c r="E1920" s="120" t="s">
        <v>38</v>
      </c>
      <c r="F1920" s="121">
        <v>355815</v>
      </c>
      <c r="G1920" s="121">
        <v>55.953</v>
      </c>
      <c r="H1920" s="119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19">
        <v>2222</v>
      </c>
      <c r="B1921" s="120" t="s">
        <v>201</v>
      </c>
      <c r="C1921" s="120" t="s">
        <v>202</v>
      </c>
      <c r="D1921" s="120" t="s">
        <v>79</v>
      </c>
      <c r="E1921" s="120" t="s">
        <v>70</v>
      </c>
      <c r="F1921" s="121">
        <v>330</v>
      </c>
      <c r="G1921" s="121">
        <v>26</v>
      </c>
      <c r="H1921" s="119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19">
        <v>2222</v>
      </c>
      <c r="B1922" s="120" t="s">
        <v>201</v>
      </c>
      <c r="C1922" s="120" t="s">
        <v>202</v>
      </c>
      <c r="D1922" s="120" t="s">
        <v>79</v>
      </c>
      <c r="E1922" s="120" t="s">
        <v>38</v>
      </c>
      <c r="F1922" s="121">
        <v>0</v>
      </c>
      <c r="G1922" s="121">
        <v>0</v>
      </c>
      <c r="H1922" s="119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19">
        <v>2223</v>
      </c>
      <c r="B1923" s="120" t="s">
        <v>201</v>
      </c>
      <c r="C1923" s="120" t="s">
        <v>202</v>
      </c>
      <c r="D1923" s="120" t="s">
        <v>79</v>
      </c>
      <c r="E1923" s="120" t="s">
        <v>70</v>
      </c>
      <c r="F1923" s="121">
        <v>58</v>
      </c>
      <c r="G1923" s="121">
        <v>4</v>
      </c>
      <c r="H1923" s="119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19">
        <v>2225</v>
      </c>
      <c r="B1924" s="120" t="s">
        <v>201</v>
      </c>
      <c r="C1924" s="120" t="s">
        <v>202</v>
      </c>
      <c r="D1924" s="120" t="s">
        <v>79</v>
      </c>
      <c r="E1924" s="120" t="s">
        <v>70</v>
      </c>
      <c r="F1924" s="121">
        <v>6</v>
      </c>
      <c r="G1924" s="121">
        <v>0</v>
      </c>
      <c r="H1924" s="119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19">
        <v>2226</v>
      </c>
      <c r="B1925" s="120" t="s">
        <v>201</v>
      </c>
      <c r="C1925" s="120" t="s">
        <v>202</v>
      </c>
      <c r="D1925" s="120" t="s">
        <v>68</v>
      </c>
      <c r="E1925" s="120" t="s">
        <v>38</v>
      </c>
      <c r="F1925" s="121">
        <v>12081</v>
      </c>
      <c r="G1925" s="121">
        <v>892</v>
      </c>
      <c r="H1925" s="119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19">
        <v>2226</v>
      </c>
      <c r="B1926" s="120" t="s">
        <v>201</v>
      </c>
      <c r="C1926" s="120" t="s">
        <v>202</v>
      </c>
      <c r="D1926" s="120" t="s">
        <v>68</v>
      </c>
      <c r="E1926" s="120" t="s">
        <v>152</v>
      </c>
      <c r="F1926" s="121">
        <v>0</v>
      </c>
      <c r="G1926" s="121">
        <v>0</v>
      </c>
      <c r="H1926" s="119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19">
        <v>2227</v>
      </c>
      <c r="B1927" s="120" t="s">
        <v>201</v>
      </c>
      <c r="C1927" s="120" t="s">
        <v>202</v>
      </c>
      <c r="D1927" s="120" t="s">
        <v>116</v>
      </c>
      <c r="E1927" s="120" t="s">
        <v>170</v>
      </c>
      <c r="F1927" s="121">
        <v>1179674</v>
      </c>
      <c r="G1927" s="121">
        <v>132518</v>
      </c>
      <c r="H1927" s="119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19">
        <v>2228</v>
      </c>
      <c r="B1928" s="120" t="s">
        <v>201</v>
      </c>
      <c r="C1928" s="120" t="s">
        <v>202</v>
      </c>
      <c r="D1928" s="120" t="s">
        <v>116</v>
      </c>
      <c r="E1928" s="120" t="s">
        <v>170</v>
      </c>
      <c r="F1928" s="121">
        <v>998839</v>
      </c>
      <c r="G1928" s="121">
        <v>112204</v>
      </c>
      <c r="H1928" s="119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19">
        <v>2229</v>
      </c>
      <c r="B1929" s="120" t="s">
        <v>201</v>
      </c>
      <c r="C1929" s="120" t="s">
        <v>202</v>
      </c>
      <c r="D1929" s="120" t="s">
        <v>116</v>
      </c>
      <c r="E1929" s="120" t="s">
        <v>170</v>
      </c>
      <c r="F1929" s="121">
        <v>1258957</v>
      </c>
      <c r="G1929" s="121">
        <v>141424</v>
      </c>
      <c r="H1929" s="119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19">
        <v>2230</v>
      </c>
      <c r="B1930" s="120" t="s">
        <v>201</v>
      </c>
      <c r="C1930" s="120" t="s">
        <v>202</v>
      </c>
      <c r="D1930" s="120" t="s">
        <v>79</v>
      </c>
      <c r="E1930" s="120" t="s">
        <v>70</v>
      </c>
      <c r="F1930" s="121">
        <v>96</v>
      </c>
      <c r="G1930" s="121">
        <v>7</v>
      </c>
      <c r="H1930" s="119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19">
        <v>2232</v>
      </c>
      <c r="B1931" s="120" t="s">
        <v>201</v>
      </c>
      <c r="C1931" s="120" t="s">
        <v>202</v>
      </c>
      <c r="D1931" s="120" t="s">
        <v>79</v>
      </c>
      <c r="E1931" s="120" t="s">
        <v>70</v>
      </c>
      <c r="F1931" s="121">
        <v>47</v>
      </c>
      <c r="G1931" s="121">
        <v>3.671</v>
      </c>
      <c r="H1931" s="119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19">
        <v>2232</v>
      </c>
      <c r="B1932" s="120" t="s">
        <v>201</v>
      </c>
      <c r="C1932" s="120" t="s">
        <v>202</v>
      </c>
      <c r="D1932" s="120" t="s">
        <v>79</v>
      </c>
      <c r="E1932" s="120" t="s">
        <v>38</v>
      </c>
      <c r="F1932" s="121">
        <v>443</v>
      </c>
      <c r="G1932" s="121">
        <v>34.329</v>
      </c>
      <c r="H1932" s="119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19">
        <v>2233</v>
      </c>
      <c r="B1933" s="120" t="s">
        <v>201</v>
      </c>
      <c r="C1933" s="120" t="s">
        <v>202</v>
      </c>
      <c r="D1933" s="120" t="s">
        <v>79</v>
      </c>
      <c r="E1933" s="120" t="s">
        <v>70</v>
      </c>
      <c r="F1933" s="121">
        <v>215</v>
      </c>
      <c r="G1933" s="121">
        <v>22</v>
      </c>
      <c r="H1933" s="119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19">
        <v>2233</v>
      </c>
      <c r="B1934" s="120" t="s">
        <v>201</v>
      </c>
      <c r="C1934" s="120" t="s">
        <v>202</v>
      </c>
      <c r="D1934" s="120" t="s">
        <v>79</v>
      </c>
      <c r="E1934" s="120" t="s">
        <v>38</v>
      </c>
      <c r="F1934" s="121">
        <v>0</v>
      </c>
      <c r="G1934" s="121">
        <v>0</v>
      </c>
      <c r="H1934" s="119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19">
        <v>2234</v>
      </c>
      <c r="B1935" s="120" t="s">
        <v>201</v>
      </c>
      <c r="C1935" s="120" t="s">
        <v>202</v>
      </c>
      <c r="D1935" s="120" t="s">
        <v>79</v>
      </c>
      <c r="E1935" s="120" t="s">
        <v>70</v>
      </c>
      <c r="F1935" s="121">
        <v>0</v>
      </c>
      <c r="G1935" s="121">
        <v>0</v>
      </c>
      <c r="H1935" s="119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19">
        <v>2235</v>
      </c>
      <c r="B1936" s="120" t="s">
        <v>201</v>
      </c>
      <c r="C1936" s="120" t="s">
        <v>202</v>
      </c>
      <c r="D1936" s="120" t="s">
        <v>79</v>
      </c>
      <c r="E1936" s="120" t="s">
        <v>70</v>
      </c>
      <c r="F1936" s="121">
        <v>17</v>
      </c>
      <c r="G1936" s="121">
        <v>1.261</v>
      </c>
      <c r="H1936" s="119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19">
        <v>2235</v>
      </c>
      <c r="B1937" s="120" t="s">
        <v>201</v>
      </c>
      <c r="C1937" s="120" t="s">
        <v>202</v>
      </c>
      <c r="D1937" s="120" t="s">
        <v>79</v>
      </c>
      <c r="E1937" s="120" t="s">
        <v>38</v>
      </c>
      <c r="F1937" s="121">
        <v>62</v>
      </c>
      <c r="G1937" s="121">
        <v>4.739</v>
      </c>
      <c r="H1937" s="119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19">
        <v>2237</v>
      </c>
      <c r="B1938" s="120" t="s">
        <v>201</v>
      </c>
      <c r="C1938" s="120" t="s">
        <v>202</v>
      </c>
      <c r="D1938" s="120" t="s">
        <v>79</v>
      </c>
      <c r="E1938" s="120" t="s">
        <v>70</v>
      </c>
      <c r="F1938" s="121">
        <v>132</v>
      </c>
      <c r="G1938" s="121">
        <v>11.606</v>
      </c>
      <c r="H1938" s="119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19">
        <v>2237</v>
      </c>
      <c r="B1939" s="120" t="s">
        <v>201</v>
      </c>
      <c r="C1939" s="120" t="s">
        <v>202</v>
      </c>
      <c r="D1939" s="120" t="s">
        <v>79</v>
      </c>
      <c r="E1939" s="120" t="s">
        <v>38</v>
      </c>
      <c r="F1939" s="121">
        <v>1663</v>
      </c>
      <c r="G1939" s="121">
        <v>151.394</v>
      </c>
      <c r="H1939" s="119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19">
        <v>2238</v>
      </c>
      <c r="B1940" s="120" t="s">
        <v>201</v>
      </c>
      <c r="C1940" s="120" t="s">
        <v>202</v>
      </c>
      <c r="D1940" s="120" t="s">
        <v>79</v>
      </c>
      <c r="E1940" s="120" t="s">
        <v>70</v>
      </c>
      <c r="F1940" s="121">
        <v>23</v>
      </c>
      <c r="G1940" s="121">
        <v>1.327</v>
      </c>
      <c r="H1940" s="119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19">
        <v>2238</v>
      </c>
      <c r="B1941" s="120" t="s">
        <v>201</v>
      </c>
      <c r="C1941" s="120" t="s">
        <v>202</v>
      </c>
      <c r="D1941" s="120" t="s">
        <v>79</v>
      </c>
      <c r="E1941" s="120" t="s">
        <v>38</v>
      </c>
      <c r="F1941" s="121">
        <v>134</v>
      </c>
      <c r="G1941" s="121">
        <v>7.673</v>
      </c>
      <c r="H1941" s="119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19">
        <v>2240</v>
      </c>
      <c r="B1942" s="120" t="s">
        <v>201</v>
      </c>
      <c r="C1942" s="120" t="s">
        <v>202</v>
      </c>
      <c r="D1942" s="120" t="s">
        <v>73</v>
      </c>
      <c r="E1942" s="120" t="s">
        <v>70</v>
      </c>
      <c r="F1942" s="121">
        <v>0</v>
      </c>
      <c r="G1942" s="121">
        <v>0</v>
      </c>
      <c r="H1942" s="119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19">
        <v>2240</v>
      </c>
      <c r="B1943" s="120" t="s">
        <v>201</v>
      </c>
      <c r="C1943" s="120" t="s">
        <v>202</v>
      </c>
      <c r="D1943" s="120" t="s">
        <v>73</v>
      </c>
      <c r="E1943" s="120" t="s">
        <v>38</v>
      </c>
      <c r="F1943" s="121">
        <v>56084</v>
      </c>
      <c r="G1943" s="121">
        <v>3824</v>
      </c>
      <c r="H1943" s="119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19">
        <v>2240</v>
      </c>
      <c r="B1944" s="120" t="s">
        <v>201</v>
      </c>
      <c r="C1944" s="120" t="s">
        <v>202</v>
      </c>
      <c r="D1944" s="120" t="s">
        <v>101</v>
      </c>
      <c r="E1944" s="120" t="s">
        <v>92</v>
      </c>
      <c r="F1944" s="121">
        <v>35091</v>
      </c>
      <c r="G1944" s="121">
        <v>3942</v>
      </c>
      <c r="H1944" s="119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19">
        <v>2240</v>
      </c>
      <c r="B1945" s="120" t="s">
        <v>201</v>
      </c>
      <c r="C1945" s="120" t="s">
        <v>202</v>
      </c>
      <c r="D1945" s="120" t="s">
        <v>68</v>
      </c>
      <c r="E1945" s="120" t="s">
        <v>38</v>
      </c>
      <c r="F1945" s="121">
        <v>164840</v>
      </c>
      <c r="G1945" s="121">
        <v>13572.263</v>
      </c>
      <c r="H1945" s="119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19">
        <v>2240</v>
      </c>
      <c r="B1946" s="120" t="s">
        <v>201</v>
      </c>
      <c r="C1946" s="120" t="s">
        <v>202</v>
      </c>
      <c r="D1946" s="120" t="s">
        <v>68</v>
      </c>
      <c r="E1946" s="120" t="s">
        <v>162</v>
      </c>
      <c r="F1946" s="121">
        <v>5248249</v>
      </c>
      <c r="G1946" s="121">
        <v>433260.74</v>
      </c>
      <c r="H1946" s="119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19">
        <v>2240</v>
      </c>
      <c r="B1947" s="120" t="s">
        <v>201</v>
      </c>
      <c r="C1947" s="120" t="s">
        <v>202</v>
      </c>
      <c r="D1947" s="120" t="s">
        <v>128</v>
      </c>
      <c r="E1947" s="120" t="s">
        <v>180</v>
      </c>
      <c r="F1947" s="121">
        <v>1731493</v>
      </c>
      <c r="G1947" s="121">
        <v>194506</v>
      </c>
      <c r="H1947" s="119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19">
        <v>2241</v>
      </c>
      <c r="B1948" s="120" t="s">
        <v>201</v>
      </c>
      <c r="C1948" s="120" t="s">
        <v>202</v>
      </c>
      <c r="D1948" s="120" t="s">
        <v>73</v>
      </c>
      <c r="E1948" s="120" t="s">
        <v>70</v>
      </c>
      <c r="F1948" s="121">
        <v>7685</v>
      </c>
      <c r="G1948" s="121">
        <v>349.799</v>
      </c>
      <c r="H1948" s="119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19">
        <v>2241</v>
      </c>
      <c r="B1949" s="120" t="s">
        <v>201</v>
      </c>
      <c r="C1949" s="120" t="s">
        <v>202</v>
      </c>
      <c r="D1949" s="120" t="s">
        <v>73</v>
      </c>
      <c r="E1949" s="120" t="s">
        <v>38</v>
      </c>
      <c r="F1949" s="121">
        <v>109086</v>
      </c>
      <c r="G1949" s="121">
        <v>4965.201</v>
      </c>
      <c r="H1949" s="119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19">
        <v>2241</v>
      </c>
      <c r="B1950" s="120" t="s">
        <v>201</v>
      </c>
      <c r="C1950" s="120" t="s">
        <v>202</v>
      </c>
      <c r="D1950" s="120" t="s">
        <v>73</v>
      </c>
      <c r="E1950" s="120" t="s">
        <v>152</v>
      </c>
      <c r="F1950" s="121">
        <v>0</v>
      </c>
      <c r="G1950" s="121">
        <v>0</v>
      </c>
      <c r="H1950" s="119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19">
        <v>2243</v>
      </c>
      <c r="B1951" s="120" t="s">
        <v>201</v>
      </c>
      <c r="C1951" s="120" t="s">
        <v>202</v>
      </c>
      <c r="D1951" s="120" t="s">
        <v>73</v>
      </c>
      <c r="E1951" s="120" t="s">
        <v>70</v>
      </c>
      <c r="F1951" s="121">
        <v>0</v>
      </c>
      <c r="G1951" s="121">
        <v>0</v>
      </c>
      <c r="H1951" s="119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19">
        <v>2243</v>
      </c>
      <c r="B1952" s="120" t="s">
        <v>201</v>
      </c>
      <c r="C1952" s="120" t="s">
        <v>202</v>
      </c>
      <c r="D1952" s="120" t="s">
        <v>73</v>
      </c>
      <c r="E1952" s="120" t="s">
        <v>38</v>
      </c>
      <c r="F1952" s="121">
        <v>632</v>
      </c>
      <c r="G1952" s="121">
        <v>-466</v>
      </c>
      <c r="H1952" s="119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19">
        <v>2244</v>
      </c>
      <c r="B1953" s="120" t="s">
        <v>201</v>
      </c>
      <c r="C1953" s="120" t="s">
        <v>202</v>
      </c>
      <c r="D1953" s="120" t="s">
        <v>68</v>
      </c>
      <c r="E1953" s="120" t="s">
        <v>70</v>
      </c>
      <c r="F1953" s="121">
        <v>0</v>
      </c>
      <c r="G1953" s="121">
        <v>0</v>
      </c>
      <c r="H1953" s="119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19">
        <v>2244</v>
      </c>
      <c r="B1954" s="120" t="s">
        <v>201</v>
      </c>
      <c r="C1954" s="120" t="s">
        <v>202</v>
      </c>
      <c r="D1954" s="120" t="s">
        <v>68</v>
      </c>
      <c r="E1954" s="120" t="s">
        <v>38</v>
      </c>
      <c r="F1954" s="121">
        <v>6102</v>
      </c>
      <c r="G1954" s="121">
        <v>-274</v>
      </c>
      <c r="H1954" s="119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19">
        <v>2248</v>
      </c>
      <c r="B1955" s="120" t="s">
        <v>201</v>
      </c>
      <c r="C1955" s="120" t="s">
        <v>202</v>
      </c>
      <c r="D1955" s="120" t="s">
        <v>79</v>
      </c>
      <c r="E1955" s="120" t="s">
        <v>70</v>
      </c>
      <c r="F1955" s="121">
        <v>584</v>
      </c>
      <c r="G1955" s="121">
        <v>49</v>
      </c>
      <c r="H1955" s="119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19">
        <v>2248</v>
      </c>
      <c r="B1956" s="120" t="s">
        <v>201</v>
      </c>
      <c r="C1956" s="120" t="s">
        <v>202</v>
      </c>
      <c r="D1956" s="120" t="s">
        <v>79</v>
      </c>
      <c r="E1956" s="120" t="s">
        <v>38</v>
      </c>
      <c r="F1956" s="121">
        <v>0</v>
      </c>
      <c r="G1956" s="121">
        <v>0</v>
      </c>
      <c r="H1956" s="119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19">
        <v>2249</v>
      </c>
      <c r="B1957" s="120" t="s">
        <v>201</v>
      </c>
      <c r="C1957" s="120" t="s">
        <v>202</v>
      </c>
      <c r="D1957" s="120" t="s">
        <v>79</v>
      </c>
      <c r="E1957" s="120" t="s">
        <v>70</v>
      </c>
      <c r="F1957" s="121">
        <v>18</v>
      </c>
      <c r="G1957" s="121">
        <v>4.304</v>
      </c>
      <c r="H1957" s="119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19">
        <v>2249</v>
      </c>
      <c r="B1958" s="120" t="s">
        <v>201</v>
      </c>
      <c r="C1958" s="120" t="s">
        <v>202</v>
      </c>
      <c r="D1958" s="120" t="s">
        <v>79</v>
      </c>
      <c r="E1958" s="120" t="s">
        <v>38</v>
      </c>
      <c r="F1958" s="121">
        <v>7</v>
      </c>
      <c r="G1958" s="121">
        <v>1.696</v>
      </c>
      <c r="H1958" s="119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19">
        <v>2250</v>
      </c>
      <c r="B1959" s="120" t="s">
        <v>201</v>
      </c>
      <c r="C1959" s="120" t="s">
        <v>202</v>
      </c>
      <c r="D1959" s="120" t="s">
        <v>73</v>
      </c>
      <c r="E1959" s="120" t="s">
        <v>70</v>
      </c>
      <c r="F1959" s="121">
        <v>1278</v>
      </c>
      <c r="G1959" s="121">
        <v>49.536</v>
      </c>
      <c r="H1959" s="119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19">
        <v>2250</v>
      </c>
      <c r="B1960" s="120" t="s">
        <v>201</v>
      </c>
      <c r="C1960" s="120" t="s">
        <v>202</v>
      </c>
      <c r="D1960" s="120" t="s">
        <v>73</v>
      </c>
      <c r="E1960" s="120" t="s">
        <v>38</v>
      </c>
      <c r="F1960" s="121">
        <v>35254</v>
      </c>
      <c r="G1960" s="121">
        <v>1366.464</v>
      </c>
      <c r="H1960" s="119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19">
        <v>2253</v>
      </c>
      <c r="B1961" s="120" t="s">
        <v>201</v>
      </c>
      <c r="C1961" s="120" t="s">
        <v>202</v>
      </c>
      <c r="D1961" s="120" t="s">
        <v>79</v>
      </c>
      <c r="E1961" s="120" t="s">
        <v>70</v>
      </c>
      <c r="F1961" s="121">
        <v>0</v>
      </c>
      <c r="G1961" s="121">
        <v>0</v>
      </c>
      <c r="H1961" s="119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19">
        <v>2255</v>
      </c>
      <c r="B1962" s="120" t="s">
        <v>201</v>
      </c>
      <c r="C1962" s="120" t="s">
        <v>202</v>
      </c>
      <c r="D1962" s="120" t="s">
        <v>79</v>
      </c>
      <c r="E1962" s="120" t="s">
        <v>70</v>
      </c>
      <c r="F1962" s="121">
        <v>1241</v>
      </c>
      <c r="G1962" s="121">
        <v>-37.754</v>
      </c>
      <c r="H1962" s="119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19">
        <v>2255</v>
      </c>
      <c r="B1963" s="120" t="s">
        <v>201</v>
      </c>
      <c r="C1963" s="120" t="s">
        <v>202</v>
      </c>
      <c r="D1963" s="120" t="s">
        <v>79</v>
      </c>
      <c r="E1963" s="120" t="s">
        <v>38</v>
      </c>
      <c r="F1963" s="121">
        <v>7088</v>
      </c>
      <c r="G1963" s="121">
        <v>-216.246</v>
      </c>
      <c r="H1963" s="119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19">
        <v>2256</v>
      </c>
      <c r="B1964" s="120" t="s">
        <v>201</v>
      </c>
      <c r="C1964" s="120" t="s">
        <v>202</v>
      </c>
      <c r="D1964" s="120" t="s">
        <v>79</v>
      </c>
      <c r="E1964" s="120" t="s">
        <v>70</v>
      </c>
      <c r="F1964" s="121">
        <v>245</v>
      </c>
      <c r="G1964" s="121">
        <v>-254.698</v>
      </c>
      <c r="H1964" s="119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19">
        <v>2256</v>
      </c>
      <c r="B1965" s="120" t="s">
        <v>201</v>
      </c>
      <c r="C1965" s="120" t="s">
        <v>202</v>
      </c>
      <c r="D1965" s="120" t="s">
        <v>79</v>
      </c>
      <c r="E1965" s="120" t="s">
        <v>38</v>
      </c>
      <c r="F1965" s="121">
        <v>82</v>
      </c>
      <c r="G1965" s="121">
        <v>-86.302</v>
      </c>
      <c r="H1965" s="119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19">
        <v>2260</v>
      </c>
      <c r="B1966" s="120" t="s">
        <v>201</v>
      </c>
      <c r="C1966" s="120" t="s">
        <v>202</v>
      </c>
      <c r="D1966" s="120" t="s">
        <v>116</v>
      </c>
      <c r="E1966" s="120" t="s">
        <v>170</v>
      </c>
      <c r="F1966" s="121">
        <v>688996</v>
      </c>
      <c r="G1966" s="121">
        <v>77398</v>
      </c>
      <c r="H1966" s="119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19">
        <v>2265</v>
      </c>
      <c r="B1967" s="120" t="s">
        <v>201</v>
      </c>
      <c r="C1967" s="120" t="s">
        <v>202</v>
      </c>
      <c r="D1967" s="120" t="s">
        <v>73</v>
      </c>
      <c r="E1967" s="120" t="s">
        <v>70</v>
      </c>
      <c r="F1967" s="121">
        <v>956</v>
      </c>
      <c r="G1967" s="121">
        <v>78.99</v>
      </c>
      <c r="H1967" s="119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19">
        <v>2265</v>
      </c>
      <c r="B1968" s="120" t="s">
        <v>201</v>
      </c>
      <c r="C1968" s="120" t="s">
        <v>202</v>
      </c>
      <c r="D1968" s="120" t="s">
        <v>73</v>
      </c>
      <c r="E1968" s="120" t="s">
        <v>38</v>
      </c>
      <c r="F1968" s="121">
        <v>60117</v>
      </c>
      <c r="G1968" s="121">
        <v>4962.01</v>
      </c>
      <c r="H1968" s="119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19">
        <v>2266</v>
      </c>
      <c r="B1969" s="120" t="s">
        <v>201</v>
      </c>
      <c r="C1969" s="120" t="s">
        <v>202</v>
      </c>
      <c r="D1969" s="120" t="s">
        <v>73</v>
      </c>
      <c r="E1969" s="120" t="s">
        <v>70</v>
      </c>
      <c r="F1969" s="121">
        <v>12317</v>
      </c>
      <c r="G1969" s="121">
        <v>925</v>
      </c>
      <c r="H1969" s="119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19">
        <v>2268</v>
      </c>
      <c r="B1970" s="120" t="s">
        <v>201</v>
      </c>
      <c r="C1970" s="120" t="s">
        <v>202</v>
      </c>
      <c r="D1970" s="120" t="s">
        <v>116</v>
      </c>
      <c r="E1970" s="120" t="s">
        <v>170</v>
      </c>
      <c r="F1970" s="121">
        <v>3595</v>
      </c>
      <c r="G1970" s="121">
        <v>404</v>
      </c>
      <c r="H1970" s="119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19">
        <v>2271</v>
      </c>
      <c r="B1971" s="120" t="s">
        <v>201</v>
      </c>
      <c r="C1971" s="120" t="s">
        <v>202</v>
      </c>
      <c r="D1971" s="120" t="s">
        <v>73</v>
      </c>
      <c r="E1971" s="120" t="s">
        <v>70</v>
      </c>
      <c r="F1971" s="121">
        <v>9237</v>
      </c>
      <c r="G1971" s="121">
        <v>717</v>
      </c>
      <c r="H1971" s="119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19">
        <v>2273</v>
      </c>
      <c r="B1972" s="120" t="s">
        <v>201</v>
      </c>
      <c r="C1972" s="120" t="s">
        <v>202</v>
      </c>
      <c r="D1972" s="120" t="s">
        <v>116</v>
      </c>
      <c r="E1972" s="120" t="s">
        <v>170</v>
      </c>
      <c r="F1972" s="121">
        <v>137074</v>
      </c>
      <c r="G1972" s="121">
        <v>15398</v>
      </c>
      <c r="H1972" s="119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19">
        <v>2274</v>
      </c>
      <c r="B1973" s="120" t="s">
        <v>201</v>
      </c>
      <c r="C1973" s="120" t="s">
        <v>202</v>
      </c>
      <c r="D1973" s="120" t="s">
        <v>116</v>
      </c>
      <c r="E1973" s="120" t="s">
        <v>170</v>
      </c>
      <c r="F1973" s="121">
        <v>1023525</v>
      </c>
      <c r="G1973" s="121">
        <v>114977</v>
      </c>
      <c r="H1973" s="119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19">
        <v>2277</v>
      </c>
      <c r="B1974" s="120" t="s">
        <v>201</v>
      </c>
      <c r="C1974" s="120" t="s">
        <v>202</v>
      </c>
      <c r="D1974" s="120" t="s">
        <v>68</v>
      </c>
      <c r="E1974" s="120" t="s">
        <v>38</v>
      </c>
      <c r="F1974" s="121">
        <v>21921</v>
      </c>
      <c r="G1974" s="121">
        <v>1850.019</v>
      </c>
      <c r="H1974" s="119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19">
        <v>2277</v>
      </c>
      <c r="B1975" s="120" t="s">
        <v>201</v>
      </c>
      <c r="C1975" s="120" t="s">
        <v>202</v>
      </c>
      <c r="D1975" s="120" t="s">
        <v>68</v>
      </c>
      <c r="E1975" s="120" t="s">
        <v>162</v>
      </c>
      <c r="F1975" s="121">
        <v>8660484</v>
      </c>
      <c r="G1975" s="121">
        <v>736657.98</v>
      </c>
      <c r="H1975" s="119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19">
        <v>2278</v>
      </c>
      <c r="B1976" s="120" t="s">
        <v>201</v>
      </c>
      <c r="C1976" s="120" t="s">
        <v>202</v>
      </c>
      <c r="D1976" s="120" t="s">
        <v>116</v>
      </c>
      <c r="E1976" s="120" t="s">
        <v>170</v>
      </c>
      <c r="F1976" s="121">
        <v>28273</v>
      </c>
      <c r="G1976" s="121">
        <v>3176</v>
      </c>
      <c r="H1976" s="119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19">
        <v>2290</v>
      </c>
      <c r="B1977" s="120" t="s">
        <v>201</v>
      </c>
      <c r="C1977" s="120" t="s">
        <v>202</v>
      </c>
      <c r="D1977" s="120" t="s">
        <v>73</v>
      </c>
      <c r="E1977" s="120" t="s">
        <v>70</v>
      </c>
      <c r="F1977" s="121">
        <v>59019</v>
      </c>
      <c r="G1977" s="121">
        <v>3066</v>
      </c>
      <c r="H1977" s="119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19">
        <v>2291</v>
      </c>
      <c r="B1978" s="120" t="s">
        <v>201</v>
      </c>
      <c r="C1978" s="120" t="s">
        <v>202</v>
      </c>
      <c r="D1978" s="120" t="s">
        <v>68</v>
      </c>
      <c r="E1978" s="120" t="s">
        <v>38</v>
      </c>
      <c r="F1978" s="121">
        <v>837236</v>
      </c>
      <c r="G1978" s="121">
        <v>75429.093</v>
      </c>
      <c r="H1978" s="119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19">
        <v>2291</v>
      </c>
      <c r="B1979" s="120" t="s">
        <v>201</v>
      </c>
      <c r="C1979" s="120" t="s">
        <v>202</v>
      </c>
      <c r="D1979" s="120" t="s">
        <v>68</v>
      </c>
      <c r="E1979" s="120" t="s">
        <v>162</v>
      </c>
      <c r="F1979" s="121">
        <v>19816908</v>
      </c>
      <c r="G1979" s="121">
        <v>1797866.9</v>
      </c>
      <c r="H1979" s="119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19">
        <v>2292</v>
      </c>
      <c r="B1980" s="120" t="s">
        <v>201</v>
      </c>
      <c r="C1980" s="120" t="s">
        <v>202</v>
      </c>
      <c r="D1980" s="120" t="s">
        <v>73</v>
      </c>
      <c r="E1980" s="120" t="s">
        <v>70</v>
      </c>
      <c r="F1980" s="121">
        <v>37537</v>
      </c>
      <c r="G1980" s="121">
        <v>2787.451</v>
      </c>
      <c r="H1980" s="119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19">
        <v>2292</v>
      </c>
      <c r="B1981" s="120" t="s">
        <v>201</v>
      </c>
      <c r="C1981" s="120" t="s">
        <v>202</v>
      </c>
      <c r="D1981" s="120" t="s">
        <v>73</v>
      </c>
      <c r="E1981" s="120" t="s">
        <v>38</v>
      </c>
      <c r="F1981" s="121">
        <v>1211803</v>
      </c>
      <c r="G1981" s="121">
        <v>89985.549</v>
      </c>
      <c r="H1981" s="119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19">
        <v>2292</v>
      </c>
      <c r="B1982" s="120" t="s">
        <v>201</v>
      </c>
      <c r="C1982" s="120" t="s">
        <v>202</v>
      </c>
      <c r="D1982" s="120" t="s">
        <v>79</v>
      </c>
      <c r="E1982" s="120" t="s">
        <v>70</v>
      </c>
      <c r="F1982" s="121">
        <v>120</v>
      </c>
      <c r="G1982" s="121">
        <v>12</v>
      </c>
      <c r="H1982" s="119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19">
        <v>2294</v>
      </c>
      <c r="B1983" s="120" t="s">
        <v>201</v>
      </c>
      <c r="C1983" s="120" t="s">
        <v>202</v>
      </c>
      <c r="D1983" s="120" t="s">
        <v>79</v>
      </c>
      <c r="E1983" s="120" t="s">
        <v>70</v>
      </c>
      <c r="F1983" s="121">
        <v>916</v>
      </c>
      <c r="G1983" s="121">
        <v>93.202</v>
      </c>
      <c r="H1983" s="119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19">
        <v>2294</v>
      </c>
      <c r="B1984" s="120" t="s">
        <v>201</v>
      </c>
      <c r="C1984" s="120" t="s">
        <v>202</v>
      </c>
      <c r="D1984" s="120" t="s">
        <v>79</v>
      </c>
      <c r="E1984" s="120" t="s">
        <v>38</v>
      </c>
      <c r="F1984" s="121">
        <v>116</v>
      </c>
      <c r="G1984" s="121">
        <v>11.798</v>
      </c>
      <c r="H1984" s="119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19">
        <v>2295</v>
      </c>
      <c r="B1985" s="120" t="s">
        <v>201</v>
      </c>
      <c r="C1985" s="120" t="s">
        <v>202</v>
      </c>
      <c r="D1985" s="120" t="s">
        <v>79</v>
      </c>
      <c r="E1985" s="120" t="s">
        <v>70</v>
      </c>
      <c r="F1985" s="121">
        <v>59</v>
      </c>
      <c r="G1985" s="121">
        <v>4.827</v>
      </c>
      <c r="H1985" s="119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19">
        <v>2295</v>
      </c>
      <c r="B1986" s="120" t="s">
        <v>201</v>
      </c>
      <c r="C1986" s="120" t="s">
        <v>202</v>
      </c>
      <c r="D1986" s="120" t="s">
        <v>79</v>
      </c>
      <c r="E1986" s="120" t="s">
        <v>38</v>
      </c>
      <c r="F1986" s="121">
        <v>591</v>
      </c>
      <c r="G1986" s="121">
        <v>48.173</v>
      </c>
      <c r="H1986" s="119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19">
        <v>2296</v>
      </c>
      <c r="B1987" s="120" t="s">
        <v>201</v>
      </c>
      <c r="C1987" s="120" t="s">
        <v>202</v>
      </c>
      <c r="D1987" s="120" t="s">
        <v>79</v>
      </c>
      <c r="E1987" s="120" t="s">
        <v>70</v>
      </c>
      <c r="F1987" s="121">
        <v>234</v>
      </c>
      <c r="G1987" s="121">
        <v>140.858</v>
      </c>
      <c r="H1987" s="119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19">
        <v>2296</v>
      </c>
      <c r="B1988" s="120" t="s">
        <v>201</v>
      </c>
      <c r="C1988" s="120" t="s">
        <v>202</v>
      </c>
      <c r="D1988" s="120" t="s">
        <v>79</v>
      </c>
      <c r="E1988" s="120" t="s">
        <v>38</v>
      </c>
      <c r="F1988" s="121">
        <v>156</v>
      </c>
      <c r="G1988" s="121">
        <v>95.142</v>
      </c>
      <c r="H1988" s="119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19">
        <v>2297</v>
      </c>
      <c r="B1989" s="120" t="s">
        <v>201</v>
      </c>
      <c r="C1989" s="120" t="s">
        <v>202</v>
      </c>
      <c r="D1989" s="120" t="s">
        <v>79</v>
      </c>
      <c r="E1989" s="120" t="s">
        <v>70</v>
      </c>
      <c r="F1989" s="121">
        <v>23</v>
      </c>
      <c r="G1989" s="121">
        <v>3</v>
      </c>
      <c r="H1989" s="119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19">
        <v>2299</v>
      </c>
      <c r="B1990" s="120" t="s">
        <v>201</v>
      </c>
      <c r="C1990" s="120" t="s">
        <v>202</v>
      </c>
      <c r="D1990" s="120" t="s">
        <v>79</v>
      </c>
      <c r="E1990" s="120" t="s">
        <v>70</v>
      </c>
      <c r="F1990" s="121">
        <v>1054</v>
      </c>
      <c r="G1990" s="121">
        <v>88</v>
      </c>
      <c r="H1990" s="119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19">
        <v>2299</v>
      </c>
      <c r="B1991" s="120" t="s">
        <v>201</v>
      </c>
      <c r="C1991" s="120" t="s">
        <v>202</v>
      </c>
      <c r="D1991" s="120" t="s">
        <v>79</v>
      </c>
      <c r="E1991" s="120" t="s">
        <v>38</v>
      </c>
      <c r="F1991" s="121">
        <v>0</v>
      </c>
      <c r="G1991" s="121">
        <v>0</v>
      </c>
      <c r="H1991" s="119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19">
        <v>2300</v>
      </c>
      <c r="B1992" s="120" t="s">
        <v>201</v>
      </c>
      <c r="C1992" s="120" t="s">
        <v>202</v>
      </c>
      <c r="D1992" s="120" t="s">
        <v>79</v>
      </c>
      <c r="E1992" s="120" t="s">
        <v>70</v>
      </c>
      <c r="F1992" s="121">
        <v>18</v>
      </c>
      <c r="G1992" s="121">
        <v>1</v>
      </c>
      <c r="H1992" s="119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19">
        <v>2300</v>
      </c>
      <c r="B1993" s="120" t="s">
        <v>201</v>
      </c>
      <c r="C1993" s="120" t="s">
        <v>202</v>
      </c>
      <c r="D1993" s="120" t="s">
        <v>79</v>
      </c>
      <c r="E1993" s="120" t="s">
        <v>38</v>
      </c>
      <c r="F1993" s="121">
        <v>0</v>
      </c>
      <c r="G1993" s="121">
        <v>0</v>
      </c>
      <c r="H1993" s="119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19">
        <v>2302</v>
      </c>
      <c r="B1994" s="120" t="s">
        <v>201</v>
      </c>
      <c r="C1994" s="120" t="s">
        <v>202</v>
      </c>
      <c r="D1994" s="120" t="s">
        <v>79</v>
      </c>
      <c r="E1994" s="120" t="s">
        <v>70</v>
      </c>
      <c r="F1994" s="121">
        <v>36</v>
      </c>
      <c r="G1994" s="121">
        <v>2</v>
      </c>
      <c r="H1994" s="119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19">
        <v>2302</v>
      </c>
      <c r="B1995" s="120" t="s">
        <v>201</v>
      </c>
      <c r="C1995" s="120" t="s">
        <v>202</v>
      </c>
      <c r="D1995" s="120" t="s">
        <v>79</v>
      </c>
      <c r="E1995" s="120" t="s">
        <v>38</v>
      </c>
      <c r="F1995" s="121">
        <v>0</v>
      </c>
      <c r="G1995" s="121">
        <v>0</v>
      </c>
      <c r="H1995" s="119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19">
        <v>2303</v>
      </c>
      <c r="B1996" s="120" t="s">
        <v>201</v>
      </c>
      <c r="C1996" s="120" t="s">
        <v>202</v>
      </c>
      <c r="D1996" s="120" t="s">
        <v>116</v>
      </c>
      <c r="E1996" s="120" t="s">
        <v>170</v>
      </c>
      <c r="F1996" s="121">
        <v>0</v>
      </c>
      <c r="G1996" s="121">
        <v>0</v>
      </c>
      <c r="H1996" s="119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19">
        <v>2303</v>
      </c>
      <c r="B1997" s="120" t="s">
        <v>201</v>
      </c>
      <c r="C1997" s="120" t="s">
        <v>202</v>
      </c>
      <c r="D1997" s="120" t="s">
        <v>79</v>
      </c>
      <c r="E1997" s="120" t="s">
        <v>70</v>
      </c>
      <c r="F1997" s="121">
        <v>153</v>
      </c>
      <c r="G1997" s="121">
        <v>13</v>
      </c>
      <c r="H1997" s="119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19">
        <v>2305</v>
      </c>
      <c r="B1998" s="120" t="s">
        <v>201</v>
      </c>
      <c r="C1998" s="120" t="s">
        <v>202</v>
      </c>
      <c r="D1998" s="120" t="s">
        <v>79</v>
      </c>
      <c r="E1998" s="120" t="s">
        <v>70</v>
      </c>
      <c r="F1998" s="121">
        <v>36</v>
      </c>
      <c r="G1998" s="121">
        <v>2.168</v>
      </c>
      <c r="H1998" s="119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19">
        <v>2305</v>
      </c>
      <c r="B1999" s="120" t="s">
        <v>201</v>
      </c>
      <c r="C1999" s="120" t="s">
        <v>202</v>
      </c>
      <c r="D1999" s="120" t="s">
        <v>79</v>
      </c>
      <c r="E1999" s="120" t="s">
        <v>38</v>
      </c>
      <c r="F1999" s="121">
        <v>112</v>
      </c>
      <c r="G1999" s="121">
        <v>6.832</v>
      </c>
      <c r="H1999" s="119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19">
        <v>2308</v>
      </c>
      <c r="B2000" s="120" t="s">
        <v>201</v>
      </c>
      <c r="C2000" s="120" t="s">
        <v>202</v>
      </c>
      <c r="D2000" s="120" t="s">
        <v>79</v>
      </c>
      <c r="E2000" s="120" t="s">
        <v>70</v>
      </c>
      <c r="F2000" s="121">
        <v>407</v>
      </c>
      <c r="G2000" s="121">
        <v>36.139</v>
      </c>
      <c r="H2000" s="119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19">
        <v>2308</v>
      </c>
      <c r="B2001" s="120" t="s">
        <v>201</v>
      </c>
      <c r="C2001" s="120" t="s">
        <v>202</v>
      </c>
      <c r="D2001" s="120" t="s">
        <v>79</v>
      </c>
      <c r="E2001" s="120" t="s">
        <v>38</v>
      </c>
      <c r="F2001" s="121">
        <v>235</v>
      </c>
      <c r="G2001" s="121">
        <v>20.861</v>
      </c>
      <c r="H2001" s="119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19">
        <v>2310</v>
      </c>
      <c r="B2002" s="120" t="s">
        <v>201</v>
      </c>
      <c r="C2002" s="120" t="s">
        <v>202</v>
      </c>
      <c r="D2002" s="120" t="s">
        <v>79</v>
      </c>
      <c r="E2002" s="120" t="s">
        <v>70</v>
      </c>
      <c r="F2002" s="121">
        <v>23</v>
      </c>
      <c r="G2002" s="121">
        <v>2.277</v>
      </c>
      <c r="H2002" s="119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19">
        <v>2310</v>
      </c>
      <c r="B2003" s="120" t="s">
        <v>201</v>
      </c>
      <c r="C2003" s="120" t="s">
        <v>202</v>
      </c>
      <c r="D2003" s="120" t="s">
        <v>79</v>
      </c>
      <c r="E2003" s="120" t="s">
        <v>38</v>
      </c>
      <c r="F2003" s="121">
        <v>151</v>
      </c>
      <c r="G2003" s="121">
        <v>14.723</v>
      </c>
      <c r="H2003" s="119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19">
        <v>2311</v>
      </c>
      <c r="B2004" s="120" t="s">
        <v>201</v>
      </c>
      <c r="C2004" s="120" t="s">
        <v>202</v>
      </c>
      <c r="D2004" s="120" t="s">
        <v>79</v>
      </c>
      <c r="E2004" s="120" t="s">
        <v>70</v>
      </c>
      <c r="F2004" s="121">
        <v>6</v>
      </c>
      <c r="G2004" s="121">
        <v>5</v>
      </c>
      <c r="H2004" s="119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19">
        <v>2311</v>
      </c>
      <c r="B2005" s="120" t="s">
        <v>201</v>
      </c>
      <c r="C2005" s="120" t="s">
        <v>202</v>
      </c>
      <c r="D2005" s="120" t="s">
        <v>79</v>
      </c>
      <c r="E2005" s="120" t="s">
        <v>38</v>
      </c>
      <c r="F2005" s="121">
        <v>0</v>
      </c>
      <c r="G2005" s="121">
        <v>0</v>
      </c>
      <c r="H2005" s="119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19">
        <v>2312</v>
      </c>
      <c r="B2006" s="120" t="s">
        <v>201</v>
      </c>
      <c r="C2006" s="120" t="s">
        <v>202</v>
      </c>
      <c r="D2006" s="120" t="s">
        <v>79</v>
      </c>
      <c r="E2006" s="120" t="s">
        <v>70</v>
      </c>
      <c r="F2006" s="121">
        <v>540</v>
      </c>
      <c r="G2006" s="121">
        <v>55</v>
      </c>
      <c r="H2006" s="119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19">
        <v>2313</v>
      </c>
      <c r="B2007" s="120" t="s">
        <v>201</v>
      </c>
      <c r="C2007" s="120" t="s">
        <v>202</v>
      </c>
      <c r="D2007" s="120" t="s">
        <v>79</v>
      </c>
      <c r="E2007" s="120" t="s">
        <v>70</v>
      </c>
      <c r="F2007" s="121">
        <v>120</v>
      </c>
      <c r="G2007" s="121">
        <v>10.798</v>
      </c>
      <c r="H2007" s="119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19">
        <v>2313</v>
      </c>
      <c r="B2008" s="120" t="s">
        <v>201</v>
      </c>
      <c r="C2008" s="120" t="s">
        <v>202</v>
      </c>
      <c r="D2008" s="120" t="s">
        <v>79</v>
      </c>
      <c r="E2008" s="120" t="s">
        <v>38</v>
      </c>
      <c r="F2008" s="121">
        <v>524</v>
      </c>
      <c r="G2008" s="121">
        <v>49.202</v>
      </c>
      <c r="H2008" s="119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19">
        <v>2315</v>
      </c>
      <c r="B2009" s="120" t="s">
        <v>201</v>
      </c>
      <c r="C2009" s="120" t="s">
        <v>202</v>
      </c>
      <c r="D2009" s="120" t="s">
        <v>79</v>
      </c>
      <c r="E2009" s="120" t="s">
        <v>70</v>
      </c>
      <c r="F2009" s="121">
        <v>84</v>
      </c>
      <c r="G2009" s="121">
        <v>7</v>
      </c>
      <c r="H2009" s="119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19">
        <v>2316</v>
      </c>
      <c r="B2010" s="120" t="s">
        <v>201</v>
      </c>
      <c r="C2010" s="120" t="s">
        <v>202</v>
      </c>
      <c r="D2010" s="120" t="s">
        <v>79</v>
      </c>
      <c r="E2010" s="120" t="s">
        <v>70</v>
      </c>
      <c r="F2010" s="121">
        <v>306</v>
      </c>
      <c r="G2010" s="121">
        <v>23</v>
      </c>
      <c r="H2010" s="119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19">
        <v>2322</v>
      </c>
      <c r="B2011" s="120" t="s">
        <v>201</v>
      </c>
      <c r="C2011" s="120" t="s">
        <v>202</v>
      </c>
      <c r="D2011" s="120" t="s">
        <v>39</v>
      </c>
      <c r="E2011" s="120" t="s">
        <v>38</v>
      </c>
      <c r="F2011" s="121">
        <v>0</v>
      </c>
      <c r="G2011" s="121">
        <v>157036</v>
      </c>
      <c r="H2011" s="119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19">
        <v>2322</v>
      </c>
      <c r="B2012" s="120" t="s">
        <v>201</v>
      </c>
      <c r="C2012" s="120" t="s">
        <v>202</v>
      </c>
      <c r="D2012" s="120" t="s">
        <v>61</v>
      </c>
      <c r="E2012" s="120" t="s">
        <v>38</v>
      </c>
      <c r="F2012" s="121">
        <v>4186519</v>
      </c>
      <c r="G2012" s="121">
        <v>289491</v>
      </c>
      <c r="H2012" s="119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19">
        <v>2322</v>
      </c>
      <c r="B2013" s="120" t="s">
        <v>201</v>
      </c>
      <c r="C2013" s="120" t="s">
        <v>202</v>
      </c>
      <c r="D2013" s="120" t="s">
        <v>73</v>
      </c>
      <c r="E2013" s="120" t="s">
        <v>38</v>
      </c>
      <c r="F2013" s="121">
        <v>2504881</v>
      </c>
      <c r="G2013" s="121">
        <v>223462</v>
      </c>
      <c r="H2013" s="119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19">
        <v>2330</v>
      </c>
      <c r="B2014" s="120" t="s">
        <v>201</v>
      </c>
      <c r="C2014" s="120" t="s">
        <v>202</v>
      </c>
      <c r="D2014" s="120" t="s">
        <v>68</v>
      </c>
      <c r="E2014" s="120" t="s">
        <v>38</v>
      </c>
      <c r="F2014" s="121">
        <v>7548658</v>
      </c>
      <c r="G2014" s="121">
        <v>642022</v>
      </c>
      <c r="H2014" s="119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19">
        <v>2336</v>
      </c>
      <c r="B2015" s="120" t="s">
        <v>201</v>
      </c>
      <c r="C2015" s="120" t="s">
        <v>202</v>
      </c>
      <c r="D2015" s="120" t="s">
        <v>39</v>
      </c>
      <c r="E2015" s="120" t="s">
        <v>38</v>
      </c>
      <c r="F2015" s="121">
        <v>1181376</v>
      </c>
      <c r="G2015" s="121">
        <v>1375340</v>
      </c>
      <c r="H2015" s="119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19">
        <v>2336</v>
      </c>
      <c r="B2016" s="120" t="s">
        <v>201</v>
      </c>
      <c r="C2016" s="120" t="s">
        <v>202</v>
      </c>
      <c r="D2016" s="120" t="s">
        <v>61</v>
      </c>
      <c r="E2016" s="120" t="s">
        <v>38</v>
      </c>
      <c r="F2016" s="121">
        <v>27975333</v>
      </c>
      <c r="G2016" s="121">
        <v>2385579</v>
      </c>
      <c r="H2016" s="119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19">
        <v>2336</v>
      </c>
      <c r="B2017" s="120" t="s">
        <v>201</v>
      </c>
      <c r="C2017" s="120" t="s">
        <v>202</v>
      </c>
      <c r="D2017" s="120" t="s">
        <v>73</v>
      </c>
      <c r="E2017" s="120" t="s">
        <v>38</v>
      </c>
      <c r="F2017" s="121">
        <v>2585701</v>
      </c>
      <c r="G2017" s="121">
        <v>202599</v>
      </c>
      <c r="H2017" s="119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19">
        <v>2336</v>
      </c>
      <c r="B2018" s="120" t="s">
        <v>201</v>
      </c>
      <c r="C2018" s="120" t="s">
        <v>202</v>
      </c>
      <c r="D2018" s="120" t="s">
        <v>68</v>
      </c>
      <c r="E2018" s="120" t="s">
        <v>38</v>
      </c>
      <c r="F2018" s="121">
        <v>3557059</v>
      </c>
      <c r="G2018" s="121">
        <v>284785</v>
      </c>
      <c r="H2018" s="119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19">
        <v>2349</v>
      </c>
      <c r="B2019" s="120" t="s">
        <v>201</v>
      </c>
      <c r="C2019" s="120" t="s">
        <v>206</v>
      </c>
      <c r="D2019" s="120" t="s">
        <v>116</v>
      </c>
      <c r="E2019" s="120" t="s">
        <v>170</v>
      </c>
      <c r="F2019" s="121">
        <v>3715731</v>
      </c>
      <c r="G2019" s="121">
        <v>417404</v>
      </c>
      <c r="H2019" s="119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19">
        <v>2351</v>
      </c>
      <c r="B2020" s="120" t="s">
        <v>201</v>
      </c>
      <c r="C2020" s="120" t="s">
        <v>206</v>
      </c>
      <c r="D2020" s="120" t="s">
        <v>116</v>
      </c>
      <c r="E2020" s="120" t="s">
        <v>170</v>
      </c>
      <c r="F2020" s="121">
        <v>2993139</v>
      </c>
      <c r="G2020" s="121">
        <v>336232</v>
      </c>
      <c r="H2020" s="119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19">
        <v>2352</v>
      </c>
      <c r="B2021" s="120" t="s">
        <v>201</v>
      </c>
      <c r="C2021" s="120" t="s">
        <v>206</v>
      </c>
      <c r="D2021" s="120" t="s">
        <v>116</v>
      </c>
      <c r="E2021" s="120" t="s">
        <v>170</v>
      </c>
      <c r="F2021" s="121">
        <v>1445115</v>
      </c>
      <c r="G2021" s="121">
        <v>162336</v>
      </c>
      <c r="H2021" s="119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19">
        <v>2353</v>
      </c>
      <c r="B2022" s="120" t="s">
        <v>201</v>
      </c>
      <c r="C2022" s="120" t="s">
        <v>206</v>
      </c>
      <c r="D2022" s="120" t="s">
        <v>116</v>
      </c>
      <c r="E2022" s="120" t="s">
        <v>170</v>
      </c>
      <c r="F2022" s="121">
        <v>1465600</v>
      </c>
      <c r="G2022" s="121">
        <v>164637</v>
      </c>
      <c r="H2022" s="119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19">
        <v>2354</v>
      </c>
      <c r="B2023" s="120" t="s">
        <v>201</v>
      </c>
      <c r="C2023" s="120" t="s">
        <v>202</v>
      </c>
      <c r="D2023" s="120" t="s">
        <v>116</v>
      </c>
      <c r="E2023" s="120" t="s">
        <v>170</v>
      </c>
      <c r="F2023" s="121">
        <v>807990</v>
      </c>
      <c r="G2023" s="121">
        <v>90765</v>
      </c>
      <c r="H2023" s="119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19">
        <v>2355</v>
      </c>
      <c r="B2024" s="120" t="s">
        <v>201</v>
      </c>
      <c r="C2024" s="120" t="s">
        <v>202</v>
      </c>
      <c r="D2024" s="120" t="s">
        <v>116</v>
      </c>
      <c r="E2024" s="120" t="s">
        <v>170</v>
      </c>
      <c r="F2024" s="121">
        <v>441093</v>
      </c>
      <c r="G2024" s="121">
        <v>49550</v>
      </c>
      <c r="H2024" s="119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19">
        <v>2356</v>
      </c>
      <c r="B2025" s="120" t="s">
        <v>201</v>
      </c>
      <c r="C2025" s="120" t="s">
        <v>202</v>
      </c>
      <c r="D2025" s="120" t="s">
        <v>116</v>
      </c>
      <c r="E2025" s="120" t="s">
        <v>170</v>
      </c>
      <c r="F2025" s="121">
        <v>274315</v>
      </c>
      <c r="G2025" s="121">
        <v>30815</v>
      </c>
      <c r="H2025" s="119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19">
        <v>2357</v>
      </c>
      <c r="B2026" s="120" t="s">
        <v>201</v>
      </c>
      <c r="C2026" s="120" t="s">
        <v>202</v>
      </c>
      <c r="D2026" s="120" t="s">
        <v>116</v>
      </c>
      <c r="E2026" s="120" t="s">
        <v>170</v>
      </c>
      <c r="F2026" s="121">
        <v>345408</v>
      </c>
      <c r="G2026" s="121">
        <v>38801</v>
      </c>
      <c r="H2026" s="119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19">
        <v>2358</v>
      </c>
      <c r="B2027" s="120" t="s">
        <v>201</v>
      </c>
      <c r="C2027" s="120" t="s">
        <v>202</v>
      </c>
      <c r="D2027" s="120" t="s">
        <v>116</v>
      </c>
      <c r="E2027" s="120" t="s">
        <v>170</v>
      </c>
      <c r="F2027" s="121">
        <v>94593</v>
      </c>
      <c r="G2027" s="121">
        <v>10626</v>
      </c>
      <c r="H2027" s="119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19">
        <v>2359</v>
      </c>
      <c r="B2028" s="120" t="s">
        <v>201</v>
      </c>
      <c r="C2028" s="120" t="s">
        <v>202</v>
      </c>
      <c r="D2028" s="120" t="s">
        <v>116</v>
      </c>
      <c r="E2028" s="120" t="s">
        <v>170</v>
      </c>
      <c r="F2028" s="121">
        <v>67263</v>
      </c>
      <c r="G2028" s="121">
        <v>7556</v>
      </c>
      <c r="H2028" s="119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19">
        <v>2360</v>
      </c>
      <c r="B2029" s="120" t="s">
        <v>201</v>
      </c>
      <c r="C2029" s="120" t="s">
        <v>202</v>
      </c>
      <c r="D2029" s="120" t="s">
        <v>116</v>
      </c>
      <c r="E2029" s="120" t="s">
        <v>170</v>
      </c>
      <c r="F2029" s="121">
        <v>100003</v>
      </c>
      <c r="G2029" s="121">
        <v>11234</v>
      </c>
      <c r="H2029" s="119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19">
        <v>2362</v>
      </c>
      <c r="B2030" s="120" t="s">
        <v>201</v>
      </c>
      <c r="C2030" s="120" t="s">
        <v>202</v>
      </c>
      <c r="D2030" s="120" t="s">
        <v>73</v>
      </c>
      <c r="E2030" s="120" t="s">
        <v>70</v>
      </c>
      <c r="F2030" s="121">
        <v>4618</v>
      </c>
      <c r="G2030" s="121">
        <v>239</v>
      </c>
      <c r="H2030" s="119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19">
        <v>2364</v>
      </c>
      <c r="B2031" s="120" t="s">
        <v>201</v>
      </c>
      <c r="C2031" s="120" t="s">
        <v>202</v>
      </c>
      <c r="D2031" s="120" t="s">
        <v>73</v>
      </c>
      <c r="E2031" s="120" t="s">
        <v>81</v>
      </c>
      <c r="F2031" s="121">
        <v>5426</v>
      </c>
      <c r="G2031" s="121">
        <v>370</v>
      </c>
      <c r="H2031" s="119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19">
        <v>2364</v>
      </c>
      <c r="B2032" s="120" t="s">
        <v>201</v>
      </c>
      <c r="C2032" s="120" t="s">
        <v>202</v>
      </c>
      <c r="D2032" s="120" t="s">
        <v>68</v>
      </c>
      <c r="E2032" s="120" t="s">
        <v>54</v>
      </c>
      <c r="F2032" s="121">
        <v>3419873</v>
      </c>
      <c r="G2032" s="121">
        <v>300678.87</v>
      </c>
      <c r="H2032" s="119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19">
        <v>2364</v>
      </c>
      <c r="B2033" s="120" t="s">
        <v>201</v>
      </c>
      <c r="C2033" s="120" t="s">
        <v>202</v>
      </c>
      <c r="D2033" s="120" t="s">
        <v>68</v>
      </c>
      <c r="E2033" s="120" t="s">
        <v>70</v>
      </c>
      <c r="F2033" s="121">
        <v>7080</v>
      </c>
      <c r="G2033" s="121">
        <v>606.126</v>
      </c>
      <c r="H2033" s="119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19">
        <v>2367</v>
      </c>
      <c r="B2034" s="120" t="s">
        <v>201</v>
      </c>
      <c r="C2034" s="120" t="s">
        <v>202</v>
      </c>
      <c r="D2034" s="120" t="s">
        <v>73</v>
      </c>
      <c r="E2034" s="120" t="s">
        <v>81</v>
      </c>
      <c r="F2034" s="121">
        <v>3442</v>
      </c>
      <c r="G2034" s="121">
        <v>226</v>
      </c>
      <c r="H2034" s="119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19">
        <v>2367</v>
      </c>
      <c r="B2035" s="120" t="s">
        <v>201</v>
      </c>
      <c r="C2035" s="120" t="s">
        <v>202</v>
      </c>
      <c r="D2035" s="120" t="s">
        <v>73</v>
      </c>
      <c r="E2035" s="120" t="s">
        <v>38</v>
      </c>
      <c r="F2035" s="121">
        <v>0</v>
      </c>
      <c r="G2035" s="121">
        <v>0</v>
      </c>
      <c r="H2035" s="119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19">
        <v>2367</v>
      </c>
      <c r="B2036" s="120" t="s">
        <v>201</v>
      </c>
      <c r="C2036" s="120" t="s">
        <v>202</v>
      </c>
      <c r="D2036" s="120" t="s">
        <v>68</v>
      </c>
      <c r="E2036" s="120" t="s">
        <v>54</v>
      </c>
      <c r="F2036" s="121">
        <v>762054</v>
      </c>
      <c r="G2036" s="121">
        <v>42336.564</v>
      </c>
      <c r="H2036" s="119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19">
        <v>2367</v>
      </c>
      <c r="B2037" s="120" t="s">
        <v>201</v>
      </c>
      <c r="C2037" s="120" t="s">
        <v>202</v>
      </c>
      <c r="D2037" s="120" t="s">
        <v>68</v>
      </c>
      <c r="E2037" s="120" t="s">
        <v>70</v>
      </c>
      <c r="F2037" s="121">
        <v>0</v>
      </c>
      <c r="G2037" s="121">
        <v>0</v>
      </c>
      <c r="H2037" s="119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19">
        <v>2367</v>
      </c>
      <c r="B2038" s="120" t="s">
        <v>201</v>
      </c>
      <c r="C2038" s="120" t="s">
        <v>202</v>
      </c>
      <c r="D2038" s="120" t="s">
        <v>68</v>
      </c>
      <c r="E2038" s="120" t="s">
        <v>38</v>
      </c>
      <c r="F2038" s="121">
        <v>20026</v>
      </c>
      <c r="G2038" s="121">
        <v>1100.354</v>
      </c>
      <c r="H2038" s="119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19">
        <v>2367</v>
      </c>
      <c r="B2039" s="120" t="s">
        <v>201</v>
      </c>
      <c r="C2039" s="120" t="s">
        <v>202</v>
      </c>
      <c r="D2039" s="120" t="s">
        <v>68</v>
      </c>
      <c r="E2039" s="120" t="s">
        <v>137</v>
      </c>
      <c r="F2039" s="121">
        <v>0</v>
      </c>
      <c r="G2039" s="121">
        <v>0</v>
      </c>
      <c r="H2039" s="119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19">
        <v>2367</v>
      </c>
      <c r="B2040" s="120" t="s">
        <v>201</v>
      </c>
      <c r="C2040" s="120" t="s">
        <v>202</v>
      </c>
      <c r="D2040" s="120" t="s">
        <v>68</v>
      </c>
      <c r="E2040" s="120" t="s">
        <v>152</v>
      </c>
      <c r="F2040" s="121">
        <v>115073</v>
      </c>
      <c r="G2040" s="121">
        <v>6236.132</v>
      </c>
      <c r="H2040" s="119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19">
        <v>2367</v>
      </c>
      <c r="B2041" s="120" t="s">
        <v>201</v>
      </c>
      <c r="C2041" s="120" t="s">
        <v>202</v>
      </c>
      <c r="D2041" s="120" t="s">
        <v>68</v>
      </c>
      <c r="E2041" s="120" t="s">
        <v>176</v>
      </c>
      <c r="F2041" s="121">
        <v>3835771</v>
      </c>
      <c r="G2041" s="121">
        <v>213975.95</v>
      </c>
      <c r="H2041" s="119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19">
        <v>2368</v>
      </c>
      <c r="B2042" s="120" t="s">
        <v>201</v>
      </c>
      <c r="C2042" s="120" t="s">
        <v>202</v>
      </c>
      <c r="D2042" s="120" t="s">
        <v>116</v>
      </c>
      <c r="E2042" s="120" t="s">
        <v>170</v>
      </c>
      <c r="F2042" s="121">
        <v>947849</v>
      </c>
      <c r="G2042" s="121">
        <v>106476</v>
      </c>
      <c r="H2042" s="119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19">
        <v>2369</v>
      </c>
      <c r="B2043" s="120" t="s">
        <v>201</v>
      </c>
      <c r="C2043" s="120" t="s">
        <v>202</v>
      </c>
      <c r="D2043" s="120" t="s">
        <v>73</v>
      </c>
      <c r="E2043" s="120" t="s">
        <v>70</v>
      </c>
      <c r="F2043" s="121">
        <v>0</v>
      </c>
      <c r="G2043" s="121">
        <v>0</v>
      </c>
      <c r="H2043" s="119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19">
        <v>2369</v>
      </c>
      <c r="B2044" s="120" t="s">
        <v>201</v>
      </c>
      <c r="C2044" s="120" t="s">
        <v>202</v>
      </c>
      <c r="D2044" s="120" t="s">
        <v>73</v>
      </c>
      <c r="E2044" s="120" t="s">
        <v>81</v>
      </c>
      <c r="F2044" s="121">
        <v>2354</v>
      </c>
      <c r="G2044" s="121">
        <v>159</v>
      </c>
      <c r="H2044" s="119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19">
        <v>2378</v>
      </c>
      <c r="B2045" s="120" t="s">
        <v>201</v>
      </c>
      <c r="C2045" s="120" t="s">
        <v>206</v>
      </c>
      <c r="D2045" s="120" t="s">
        <v>68</v>
      </c>
      <c r="E2045" s="120" t="s">
        <v>54</v>
      </c>
      <c r="F2045" s="121">
        <v>0</v>
      </c>
      <c r="G2045" s="121">
        <v>0</v>
      </c>
      <c r="H2045" s="119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19">
        <v>2378</v>
      </c>
      <c r="B2046" s="120" t="s">
        <v>201</v>
      </c>
      <c r="C2046" s="120" t="s">
        <v>206</v>
      </c>
      <c r="D2046" s="120" t="s">
        <v>68</v>
      </c>
      <c r="E2046" s="120" t="s">
        <v>70</v>
      </c>
      <c r="F2046" s="121">
        <v>0</v>
      </c>
      <c r="G2046" s="121">
        <v>0</v>
      </c>
      <c r="H2046" s="119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19">
        <v>2378</v>
      </c>
      <c r="B2047" s="120" t="s">
        <v>201</v>
      </c>
      <c r="C2047" s="120" t="s">
        <v>206</v>
      </c>
      <c r="D2047" s="120" t="s">
        <v>68</v>
      </c>
      <c r="E2047" s="120" t="s">
        <v>152</v>
      </c>
      <c r="F2047" s="121">
        <v>0</v>
      </c>
      <c r="G2047" s="121">
        <v>0</v>
      </c>
      <c r="H2047" s="119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19">
        <v>2378</v>
      </c>
      <c r="B2048" s="120" t="s">
        <v>201</v>
      </c>
      <c r="C2048" s="120" t="s">
        <v>206</v>
      </c>
      <c r="D2048" s="120" t="s">
        <v>68</v>
      </c>
      <c r="E2048" s="120" t="s">
        <v>162</v>
      </c>
      <c r="F2048" s="121">
        <v>0</v>
      </c>
      <c r="G2048" s="121">
        <v>0</v>
      </c>
      <c r="H2048" s="119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19">
        <v>2378</v>
      </c>
      <c r="B2049" s="120" t="s">
        <v>201</v>
      </c>
      <c r="C2049" s="120" t="s">
        <v>206</v>
      </c>
      <c r="D2049" s="120" t="s">
        <v>68</v>
      </c>
      <c r="E2049" s="120" t="s">
        <v>166</v>
      </c>
      <c r="F2049" s="121">
        <v>0</v>
      </c>
      <c r="G2049" s="121">
        <v>0</v>
      </c>
      <c r="H2049" s="119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19">
        <v>2379</v>
      </c>
      <c r="B2050" s="120" t="s">
        <v>201</v>
      </c>
      <c r="C2050" s="120" t="s">
        <v>206</v>
      </c>
      <c r="D2050" s="120" t="s">
        <v>73</v>
      </c>
      <c r="E2050" s="120" t="s">
        <v>70</v>
      </c>
      <c r="F2050" s="121">
        <v>0</v>
      </c>
      <c r="G2050" s="121">
        <v>0</v>
      </c>
      <c r="H2050" s="119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19">
        <v>2379</v>
      </c>
      <c r="B2051" s="120" t="s">
        <v>201</v>
      </c>
      <c r="C2051" s="120" t="s">
        <v>206</v>
      </c>
      <c r="D2051" s="120" t="s">
        <v>73</v>
      </c>
      <c r="E2051" s="120" t="s">
        <v>86</v>
      </c>
      <c r="F2051" s="121">
        <v>4755</v>
      </c>
      <c r="G2051" s="121">
        <v>279.356</v>
      </c>
      <c r="H2051" s="119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19">
        <v>2379</v>
      </c>
      <c r="B2052" s="120" t="s">
        <v>201</v>
      </c>
      <c r="C2052" s="120" t="s">
        <v>206</v>
      </c>
      <c r="D2052" s="120" t="s">
        <v>73</v>
      </c>
      <c r="E2052" s="120" t="s">
        <v>38</v>
      </c>
      <c r="F2052" s="121">
        <v>95878</v>
      </c>
      <c r="G2052" s="121">
        <v>5631.644</v>
      </c>
      <c r="H2052" s="119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19">
        <v>2390</v>
      </c>
      <c r="B2053" s="120" t="s">
        <v>201</v>
      </c>
      <c r="C2053" s="120" t="s">
        <v>206</v>
      </c>
      <c r="D2053" s="120" t="s">
        <v>73</v>
      </c>
      <c r="E2053" s="120" t="s">
        <v>70</v>
      </c>
      <c r="F2053" s="121">
        <v>4954</v>
      </c>
      <c r="G2053" s="121">
        <v>-214.719</v>
      </c>
      <c r="H2053" s="119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19">
        <v>2390</v>
      </c>
      <c r="B2054" s="120" t="s">
        <v>201</v>
      </c>
      <c r="C2054" s="120" t="s">
        <v>206</v>
      </c>
      <c r="D2054" s="120" t="s">
        <v>73</v>
      </c>
      <c r="E2054" s="120" t="s">
        <v>38</v>
      </c>
      <c r="F2054" s="121">
        <v>16179</v>
      </c>
      <c r="G2054" s="121">
        <v>-701.281</v>
      </c>
      <c r="H2054" s="119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19">
        <v>2393</v>
      </c>
      <c r="B2055" s="120" t="s">
        <v>201</v>
      </c>
      <c r="C2055" s="120" t="s">
        <v>206</v>
      </c>
      <c r="D2055" s="120" t="s">
        <v>39</v>
      </c>
      <c r="E2055" s="120" t="s">
        <v>70</v>
      </c>
      <c r="F2055" s="121">
        <v>0</v>
      </c>
      <c r="G2055" s="121">
        <v>0</v>
      </c>
      <c r="H2055" s="119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19">
        <v>2393</v>
      </c>
      <c r="B2056" s="120" t="s">
        <v>201</v>
      </c>
      <c r="C2056" s="120" t="s">
        <v>206</v>
      </c>
      <c r="D2056" s="120" t="s">
        <v>39</v>
      </c>
      <c r="E2056" s="120" t="s">
        <v>38</v>
      </c>
      <c r="F2056" s="121">
        <v>0</v>
      </c>
      <c r="G2056" s="121">
        <v>-1219</v>
      </c>
      <c r="H2056" s="119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19">
        <v>2393</v>
      </c>
      <c r="B2057" s="120" t="s">
        <v>201</v>
      </c>
      <c r="C2057" s="120" t="s">
        <v>206</v>
      </c>
      <c r="D2057" s="120" t="s">
        <v>61</v>
      </c>
      <c r="E2057" s="120" t="s">
        <v>70</v>
      </c>
      <c r="F2057" s="121">
        <v>0</v>
      </c>
      <c r="G2057" s="121">
        <v>0</v>
      </c>
      <c r="H2057" s="119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19">
        <v>2393</v>
      </c>
      <c r="B2058" s="120" t="s">
        <v>201</v>
      </c>
      <c r="C2058" s="120" t="s">
        <v>206</v>
      </c>
      <c r="D2058" s="120" t="s">
        <v>61</v>
      </c>
      <c r="E2058" s="120" t="s">
        <v>38</v>
      </c>
      <c r="F2058" s="121">
        <v>67112</v>
      </c>
      <c r="G2058" s="121">
        <v>-2012</v>
      </c>
      <c r="H2058" s="119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19">
        <v>2393</v>
      </c>
      <c r="B2059" s="120" t="s">
        <v>201</v>
      </c>
      <c r="C2059" s="120" t="s">
        <v>206</v>
      </c>
      <c r="D2059" s="120" t="s">
        <v>73</v>
      </c>
      <c r="E2059" s="120" t="s">
        <v>70</v>
      </c>
      <c r="F2059" s="121">
        <v>87025</v>
      </c>
      <c r="G2059" s="121">
        <v>5882.085</v>
      </c>
      <c r="H2059" s="119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19">
        <v>2393</v>
      </c>
      <c r="B2060" s="120" t="s">
        <v>201</v>
      </c>
      <c r="C2060" s="120" t="s">
        <v>206</v>
      </c>
      <c r="D2060" s="120" t="s">
        <v>73</v>
      </c>
      <c r="E2060" s="120" t="s">
        <v>38</v>
      </c>
      <c r="F2060" s="121">
        <v>22857</v>
      </c>
      <c r="G2060" s="121">
        <v>1544.915</v>
      </c>
      <c r="H2060" s="119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19">
        <v>2398</v>
      </c>
      <c r="B2061" s="120" t="s">
        <v>201</v>
      </c>
      <c r="C2061" s="120" t="s">
        <v>206</v>
      </c>
      <c r="D2061" s="120" t="s">
        <v>39</v>
      </c>
      <c r="E2061" s="120" t="s">
        <v>86</v>
      </c>
      <c r="F2061" s="121">
        <v>0</v>
      </c>
      <c r="G2061" s="121">
        <v>3256.627</v>
      </c>
      <c r="H2061" s="119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19">
        <v>2398</v>
      </c>
      <c r="B2062" s="120" t="s">
        <v>201</v>
      </c>
      <c r="C2062" s="120" t="s">
        <v>206</v>
      </c>
      <c r="D2062" s="120" t="s">
        <v>39</v>
      </c>
      <c r="E2062" s="120" t="s">
        <v>38</v>
      </c>
      <c r="F2062" s="121">
        <v>282871</v>
      </c>
      <c r="G2062" s="121">
        <v>995143.37</v>
      </c>
      <c r="H2062" s="119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19">
        <v>2398</v>
      </c>
      <c r="B2063" s="120" t="s">
        <v>201</v>
      </c>
      <c r="C2063" s="120" t="s">
        <v>206</v>
      </c>
      <c r="D2063" s="120" t="s">
        <v>61</v>
      </c>
      <c r="E2063" s="120" t="s">
        <v>86</v>
      </c>
      <c r="F2063" s="121">
        <v>77302</v>
      </c>
      <c r="G2063" s="121">
        <v>6647.077</v>
      </c>
      <c r="H2063" s="119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19">
        <v>2398</v>
      </c>
      <c r="B2064" s="120" t="s">
        <v>201</v>
      </c>
      <c r="C2064" s="120" t="s">
        <v>206</v>
      </c>
      <c r="D2064" s="120" t="s">
        <v>61</v>
      </c>
      <c r="E2064" s="120" t="s">
        <v>38</v>
      </c>
      <c r="F2064" s="121">
        <v>22334118</v>
      </c>
      <c r="G2064" s="121">
        <v>1910332.9</v>
      </c>
      <c r="H2064" s="119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19">
        <v>2401</v>
      </c>
      <c r="B2065" s="120" t="s">
        <v>201</v>
      </c>
      <c r="C2065" s="120" t="s">
        <v>206</v>
      </c>
      <c r="D2065" s="120" t="s">
        <v>73</v>
      </c>
      <c r="E2065" s="120" t="s">
        <v>86</v>
      </c>
      <c r="F2065" s="121">
        <v>942</v>
      </c>
      <c r="G2065" s="121">
        <v>49.881</v>
      </c>
      <c r="H2065" s="119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19">
        <v>2401</v>
      </c>
      <c r="B2066" s="120" t="s">
        <v>201</v>
      </c>
      <c r="C2066" s="120" t="s">
        <v>206</v>
      </c>
      <c r="D2066" s="120" t="s">
        <v>73</v>
      </c>
      <c r="E2066" s="120" t="s">
        <v>38</v>
      </c>
      <c r="F2066" s="121">
        <v>20900</v>
      </c>
      <c r="G2066" s="121">
        <v>1108.119</v>
      </c>
      <c r="H2066" s="119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19">
        <v>2404</v>
      </c>
      <c r="B2067" s="120" t="s">
        <v>201</v>
      </c>
      <c r="C2067" s="120" t="s">
        <v>206</v>
      </c>
      <c r="D2067" s="120" t="s">
        <v>73</v>
      </c>
      <c r="E2067" s="120" t="s">
        <v>86</v>
      </c>
      <c r="F2067" s="121">
        <v>17810</v>
      </c>
      <c r="G2067" s="121">
        <v>1532.399</v>
      </c>
      <c r="H2067" s="119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19">
        <v>2404</v>
      </c>
      <c r="B2068" s="120" t="s">
        <v>201</v>
      </c>
      <c r="C2068" s="120" t="s">
        <v>206</v>
      </c>
      <c r="D2068" s="120" t="s">
        <v>73</v>
      </c>
      <c r="E2068" s="120" t="s">
        <v>38</v>
      </c>
      <c r="F2068" s="121">
        <v>1018309</v>
      </c>
      <c r="G2068" s="121">
        <v>87626.601</v>
      </c>
      <c r="H2068" s="119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19">
        <v>2404</v>
      </c>
      <c r="B2069" s="120" t="s">
        <v>201</v>
      </c>
      <c r="C2069" s="120" t="s">
        <v>206</v>
      </c>
      <c r="D2069" s="120" t="s">
        <v>73</v>
      </c>
      <c r="E2069" s="120" t="s">
        <v>152</v>
      </c>
      <c r="F2069" s="121">
        <v>0</v>
      </c>
      <c r="G2069" s="121">
        <v>0</v>
      </c>
      <c r="H2069" s="119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19">
        <v>2406</v>
      </c>
      <c r="B2070" s="120" t="s">
        <v>201</v>
      </c>
      <c r="C2070" s="120" t="s">
        <v>206</v>
      </c>
      <c r="D2070" s="120" t="s">
        <v>39</v>
      </c>
      <c r="E2070" s="120" t="s">
        <v>70</v>
      </c>
      <c r="F2070" s="121">
        <v>0</v>
      </c>
      <c r="G2070" s="121">
        <v>2532.527</v>
      </c>
      <c r="H2070" s="119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19">
        <v>2406</v>
      </c>
      <c r="B2071" s="120" t="s">
        <v>201</v>
      </c>
      <c r="C2071" s="120" t="s">
        <v>206</v>
      </c>
      <c r="D2071" s="120" t="s">
        <v>39</v>
      </c>
      <c r="E2071" s="120" t="s">
        <v>38</v>
      </c>
      <c r="F2071" s="121">
        <v>2050489</v>
      </c>
      <c r="G2071" s="121">
        <v>1907173.5</v>
      </c>
      <c r="H2071" s="119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19">
        <v>2406</v>
      </c>
      <c r="B2072" s="120" t="s">
        <v>201</v>
      </c>
      <c r="C2072" s="120" t="s">
        <v>206</v>
      </c>
      <c r="D2072" s="120" t="s">
        <v>61</v>
      </c>
      <c r="E2072" s="120" t="s">
        <v>70</v>
      </c>
      <c r="F2072" s="121">
        <v>56868</v>
      </c>
      <c r="G2072" s="121">
        <v>5132.67</v>
      </c>
      <c r="H2072" s="119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19">
        <v>2406</v>
      </c>
      <c r="B2073" s="120" t="s">
        <v>201</v>
      </c>
      <c r="C2073" s="120" t="s">
        <v>206</v>
      </c>
      <c r="D2073" s="120" t="s">
        <v>61</v>
      </c>
      <c r="E2073" s="120" t="s">
        <v>86</v>
      </c>
      <c r="F2073" s="121">
        <v>0</v>
      </c>
      <c r="G2073" s="121">
        <v>0</v>
      </c>
      <c r="H2073" s="119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19">
        <v>2406</v>
      </c>
      <c r="B2074" s="120" t="s">
        <v>201</v>
      </c>
      <c r="C2074" s="120" t="s">
        <v>206</v>
      </c>
      <c r="D2074" s="120" t="s">
        <v>61</v>
      </c>
      <c r="E2074" s="120" t="s">
        <v>38</v>
      </c>
      <c r="F2074" s="121">
        <v>37111171</v>
      </c>
      <c r="G2074" s="121">
        <v>3384404.3</v>
      </c>
      <c r="H2074" s="119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19">
        <v>2406</v>
      </c>
      <c r="B2075" s="120" t="s">
        <v>201</v>
      </c>
      <c r="C2075" s="120" t="s">
        <v>206</v>
      </c>
      <c r="D2075" s="120" t="s">
        <v>73</v>
      </c>
      <c r="E2075" s="120" t="s">
        <v>70</v>
      </c>
      <c r="F2075" s="121">
        <v>34910</v>
      </c>
      <c r="G2075" s="121">
        <v>1979.306</v>
      </c>
      <c r="H2075" s="119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19">
        <v>2406</v>
      </c>
      <c r="B2076" s="120" t="s">
        <v>201</v>
      </c>
      <c r="C2076" s="120" t="s">
        <v>206</v>
      </c>
      <c r="D2076" s="120" t="s">
        <v>73</v>
      </c>
      <c r="E2076" s="120" t="s">
        <v>38</v>
      </c>
      <c r="F2076" s="121">
        <v>153714</v>
      </c>
      <c r="G2076" s="121">
        <v>8978.694</v>
      </c>
      <c r="H2076" s="119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19">
        <v>2410</v>
      </c>
      <c r="B2077" s="120" t="s">
        <v>201</v>
      </c>
      <c r="C2077" s="120" t="s">
        <v>206</v>
      </c>
      <c r="D2077" s="120" t="s">
        <v>73</v>
      </c>
      <c r="E2077" s="120" t="s">
        <v>70</v>
      </c>
      <c r="F2077" s="121">
        <v>864</v>
      </c>
      <c r="G2077" s="121">
        <v>-116</v>
      </c>
      <c r="H2077" s="119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19">
        <v>2410</v>
      </c>
      <c r="B2078" s="120" t="s">
        <v>201</v>
      </c>
      <c r="C2078" s="120" t="s">
        <v>206</v>
      </c>
      <c r="D2078" s="120" t="s">
        <v>73</v>
      </c>
      <c r="E2078" s="120" t="s">
        <v>86</v>
      </c>
      <c r="F2078" s="121">
        <v>0</v>
      </c>
      <c r="G2078" s="121">
        <v>0</v>
      </c>
      <c r="H2078" s="119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19">
        <v>2410</v>
      </c>
      <c r="B2079" s="120" t="s">
        <v>201</v>
      </c>
      <c r="C2079" s="120" t="s">
        <v>206</v>
      </c>
      <c r="D2079" s="120" t="s">
        <v>68</v>
      </c>
      <c r="E2079" s="120" t="s">
        <v>125</v>
      </c>
      <c r="F2079" s="121">
        <v>0</v>
      </c>
      <c r="G2079" s="121">
        <v>7944369</v>
      </c>
      <c r="H2079" s="119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19">
        <v>2410</v>
      </c>
      <c r="B2080" s="120" t="s">
        <v>201</v>
      </c>
      <c r="C2080" s="120" t="s">
        <v>206</v>
      </c>
      <c r="D2080" s="120" t="s">
        <v>68</v>
      </c>
      <c r="E2080" s="120" t="s">
        <v>125</v>
      </c>
      <c r="F2080" s="121">
        <v>0</v>
      </c>
      <c r="G2080" s="121">
        <v>9966009</v>
      </c>
      <c r="H2080" s="119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19">
        <v>2411</v>
      </c>
      <c r="B2081" s="120" t="s">
        <v>201</v>
      </c>
      <c r="C2081" s="120" t="s">
        <v>206</v>
      </c>
      <c r="D2081" s="120" t="s">
        <v>39</v>
      </c>
      <c r="E2081" s="120" t="s">
        <v>70</v>
      </c>
      <c r="F2081" s="121">
        <v>0</v>
      </c>
      <c r="G2081" s="121">
        <v>4387.031</v>
      </c>
      <c r="H2081" s="119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19">
        <v>2411</v>
      </c>
      <c r="B2082" s="120" t="s">
        <v>201</v>
      </c>
      <c r="C2082" s="120" t="s">
        <v>206</v>
      </c>
      <c r="D2082" s="120" t="s">
        <v>39</v>
      </c>
      <c r="E2082" s="120" t="s">
        <v>38</v>
      </c>
      <c r="F2082" s="121">
        <v>1579152</v>
      </c>
      <c r="G2082" s="121">
        <v>1034038</v>
      </c>
      <c r="H2082" s="119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19">
        <v>2411</v>
      </c>
      <c r="B2083" s="120" t="s">
        <v>201</v>
      </c>
      <c r="C2083" s="120" t="s">
        <v>206</v>
      </c>
      <c r="D2083" s="120" t="s">
        <v>61</v>
      </c>
      <c r="E2083" s="120" t="s">
        <v>70</v>
      </c>
      <c r="F2083" s="121">
        <v>96420</v>
      </c>
      <c r="G2083" s="121">
        <v>10351.769</v>
      </c>
      <c r="H2083" s="119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19">
        <v>2411</v>
      </c>
      <c r="B2084" s="120" t="s">
        <v>201</v>
      </c>
      <c r="C2084" s="120" t="s">
        <v>206</v>
      </c>
      <c r="D2084" s="120" t="s">
        <v>61</v>
      </c>
      <c r="E2084" s="120" t="s">
        <v>38</v>
      </c>
      <c r="F2084" s="121">
        <v>20982739</v>
      </c>
      <c r="G2084" s="121">
        <v>2259944.2</v>
      </c>
      <c r="H2084" s="119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19">
        <v>2411</v>
      </c>
      <c r="B2085" s="120" t="s">
        <v>201</v>
      </c>
      <c r="C2085" s="120" t="s">
        <v>206</v>
      </c>
      <c r="D2085" s="120" t="s">
        <v>61</v>
      </c>
      <c r="E2085" s="120" t="s">
        <v>152</v>
      </c>
      <c r="F2085" s="121">
        <v>0</v>
      </c>
      <c r="G2085" s="121">
        <v>0</v>
      </c>
      <c r="H2085" s="119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19">
        <v>2434</v>
      </c>
      <c r="B2086" s="120" t="s">
        <v>201</v>
      </c>
      <c r="C2086" s="120" t="s">
        <v>202</v>
      </c>
      <c r="D2086" s="120" t="s">
        <v>73</v>
      </c>
      <c r="E2086" s="120" t="s">
        <v>54</v>
      </c>
      <c r="F2086" s="121">
        <v>0</v>
      </c>
      <c r="G2086" s="121">
        <v>0</v>
      </c>
      <c r="H2086" s="119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19">
        <v>2434</v>
      </c>
      <c r="B2087" s="120" t="s">
        <v>201</v>
      </c>
      <c r="C2087" s="120" t="s">
        <v>202</v>
      </c>
      <c r="D2087" s="120" t="s">
        <v>73</v>
      </c>
      <c r="E2087" s="120" t="s">
        <v>70</v>
      </c>
      <c r="F2087" s="121">
        <v>11830</v>
      </c>
      <c r="G2087" s="121">
        <v>1157.111</v>
      </c>
      <c r="H2087" s="119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19">
        <v>2434</v>
      </c>
      <c r="B2088" s="120" t="s">
        <v>201</v>
      </c>
      <c r="C2088" s="120" t="s">
        <v>202</v>
      </c>
      <c r="D2088" s="120" t="s">
        <v>73</v>
      </c>
      <c r="E2088" s="120" t="s">
        <v>38</v>
      </c>
      <c r="F2088" s="121">
        <v>816497</v>
      </c>
      <c r="G2088" s="121">
        <v>79215.889</v>
      </c>
      <c r="H2088" s="119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19">
        <v>2434</v>
      </c>
      <c r="B2089" s="120" t="s">
        <v>201</v>
      </c>
      <c r="C2089" s="120" t="s">
        <v>202</v>
      </c>
      <c r="D2089" s="120" t="s">
        <v>73</v>
      </c>
      <c r="E2089" s="120" t="s">
        <v>152</v>
      </c>
      <c r="F2089" s="121">
        <v>0</v>
      </c>
      <c r="G2089" s="121">
        <v>0</v>
      </c>
      <c r="H2089" s="119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19">
        <v>2442</v>
      </c>
      <c r="B2090" s="120" t="s">
        <v>201</v>
      </c>
      <c r="C2090" s="120" t="s">
        <v>202</v>
      </c>
      <c r="D2090" s="120" t="s">
        <v>68</v>
      </c>
      <c r="E2090" s="120" t="s">
        <v>54</v>
      </c>
      <c r="F2090" s="121">
        <v>0</v>
      </c>
      <c r="G2090" s="121">
        <v>0</v>
      </c>
      <c r="H2090" s="119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19">
        <v>2442</v>
      </c>
      <c r="B2091" s="120" t="s">
        <v>201</v>
      </c>
      <c r="C2091" s="120" t="s">
        <v>202</v>
      </c>
      <c r="D2091" s="120" t="s">
        <v>68</v>
      </c>
      <c r="E2091" s="120" t="s">
        <v>38</v>
      </c>
      <c r="F2091" s="121">
        <v>1171457</v>
      </c>
      <c r="G2091" s="121">
        <v>118272.42</v>
      </c>
      <c r="H2091" s="119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19">
        <v>2442</v>
      </c>
      <c r="B2092" s="120" t="s">
        <v>201</v>
      </c>
      <c r="C2092" s="120" t="s">
        <v>202</v>
      </c>
      <c r="D2092" s="120" t="s">
        <v>68</v>
      </c>
      <c r="E2092" s="120" t="s">
        <v>162</v>
      </c>
      <c r="F2092" s="121">
        <v>84784496</v>
      </c>
      <c r="G2092" s="121">
        <v>8799075.6</v>
      </c>
      <c r="H2092" s="119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19">
        <v>2444</v>
      </c>
      <c r="B2093" s="120" t="s">
        <v>201</v>
      </c>
      <c r="C2093" s="120" t="s">
        <v>202</v>
      </c>
      <c r="D2093" s="120" t="s">
        <v>73</v>
      </c>
      <c r="E2093" s="120" t="s">
        <v>38</v>
      </c>
      <c r="F2093" s="121">
        <v>2614410</v>
      </c>
      <c r="G2093" s="121">
        <v>263806</v>
      </c>
      <c r="H2093" s="119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19">
        <v>2444</v>
      </c>
      <c r="B2094" s="120" t="s">
        <v>201</v>
      </c>
      <c r="C2094" s="120" t="s">
        <v>202</v>
      </c>
      <c r="D2094" s="120" t="s">
        <v>68</v>
      </c>
      <c r="E2094" s="120" t="s">
        <v>38</v>
      </c>
      <c r="F2094" s="121">
        <v>8032411</v>
      </c>
      <c r="G2094" s="121">
        <v>663379</v>
      </c>
      <c r="H2094" s="119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19">
        <v>2446</v>
      </c>
      <c r="B2095" s="120" t="s">
        <v>201</v>
      </c>
      <c r="C2095" s="120" t="s">
        <v>202</v>
      </c>
      <c r="D2095" s="120" t="s">
        <v>73</v>
      </c>
      <c r="E2095" s="120" t="s">
        <v>38</v>
      </c>
      <c r="F2095" s="121">
        <v>3969561</v>
      </c>
      <c r="G2095" s="121">
        <v>307811</v>
      </c>
      <c r="H2095" s="119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19">
        <v>2446</v>
      </c>
      <c r="B2096" s="120" t="s">
        <v>201</v>
      </c>
      <c r="C2096" s="120" t="s">
        <v>202</v>
      </c>
      <c r="D2096" s="120" t="s">
        <v>68</v>
      </c>
      <c r="E2096" s="120" t="s">
        <v>38</v>
      </c>
      <c r="F2096" s="121">
        <v>6116446</v>
      </c>
      <c r="G2096" s="121">
        <v>580795</v>
      </c>
      <c r="H2096" s="119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19">
        <v>2450</v>
      </c>
      <c r="B2097" s="120" t="s">
        <v>201</v>
      </c>
      <c r="C2097" s="120" t="s">
        <v>202</v>
      </c>
      <c r="D2097" s="120" t="s">
        <v>68</v>
      </c>
      <c r="E2097" s="120" t="s">
        <v>54</v>
      </c>
      <c r="F2097" s="121">
        <v>0</v>
      </c>
      <c r="G2097" s="121">
        <v>0</v>
      </c>
      <c r="H2097" s="119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19">
        <v>2450</v>
      </c>
      <c r="B2098" s="120" t="s">
        <v>201</v>
      </c>
      <c r="C2098" s="120" t="s">
        <v>202</v>
      </c>
      <c r="D2098" s="120" t="s">
        <v>68</v>
      </c>
      <c r="E2098" s="120" t="s">
        <v>70</v>
      </c>
      <c r="F2098" s="121">
        <v>0</v>
      </c>
      <c r="G2098" s="121">
        <v>0</v>
      </c>
      <c r="H2098" s="119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19">
        <v>2450</v>
      </c>
      <c r="B2099" s="120" t="s">
        <v>201</v>
      </c>
      <c r="C2099" s="120" t="s">
        <v>202</v>
      </c>
      <c r="D2099" s="120" t="s">
        <v>68</v>
      </c>
      <c r="E2099" s="120" t="s">
        <v>38</v>
      </c>
      <c r="F2099" s="121">
        <v>2422814</v>
      </c>
      <c r="G2099" s="121">
        <v>187436</v>
      </c>
      <c r="H2099" s="119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19">
        <v>2451</v>
      </c>
      <c r="B2100" s="120" t="s">
        <v>201</v>
      </c>
      <c r="C2100" s="120" t="s">
        <v>202</v>
      </c>
      <c r="D2100" s="120" t="s">
        <v>68</v>
      </c>
      <c r="E2100" s="120" t="s">
        <v>54</v>
      </c>
      <c r="F2100" s="121">
        <v>0</v>
      </c>
      <c r="G2100" s="121">
        <v>0</v>
      </c>
      <c r="H2100" s="119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19">
        <v>2451</v>
      </c>
      <c r="B2101" s="120" t="s">
        <v>201</v>
      </c>
      <c r="C2101" s="120" t="s">
        <v>202</v>
      </c>
      <c r="D2101" s="120" t="s">
        <v>68</v>
      </c>
      <c r="E2101" s="120" t="s">
        <v>70</v>
      </c>
      <c r="F2101" s="121">
        <v>334881</v>
      </c>
      <c r="G2101" s="121">
        <v>29512.264</v>
      </c>
      <c r="H2101" s="119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19">
        <v>2451</v>
      </c>
      <c r="B2102" s="120" t="s">
        <v>201</v>
      </c>
      <c r="C2102" s="120" t="s">
        <v>202</v>
      </c>
      <c r="D2102" s="120" t="s">
        <v>68</v>
      </c>
      <c r="E2102" s="120" t="s">
        <v>150</v>
      </c>
      <c r="F2102" s="121">
        <v>52862028</v>
      </c>
      <c r="G2102" s="121">
        <v>4686468.7</v>
      </c>
      <c r="H2102" s="119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19">
        <v>2454</v>
      </c>
      <c r="B2103" s="120" t="s">
        <v>201</v>
      </c>
      <c r="C2103" s="120" t="s">
        <v>202</v>
      </c>
      <c r="D2103" s="120" t="s">
        <v>73</v>
      </c>
      <c r="E2103" s="120" t="s">
        <v>38</v>
      </c>
      <c r="F2103" s="121">
        <v>9713725</v>
      </c>
      <c r="G2103" s="121">
        <v>828778</v>
      </c>
      <c r="H2103" s="119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19">
        <v>2454</v>
      </c>
      <c r="B2104" s="120" t="s">
        <v>201</v>
      </c>
      <c r="C2104" s="120" t="s">
        <v>202</v>
      </c>
      <c r="D2104" s="120" t="s">
        <v>68</v>
      </c>
      <c r="E2104" s="120" t="s">
        <v>38</v>
      </c>
      <c r="F2104" s="121">
        <v>9469400</v>
      </c>
      <c r="G2104" s="121">
        <v>878867</v>
      </c>
      <c r="H2104" s="119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19">
        <v>2465</v>
      </c>
      <c r="B2105" s="120" t="s">
        <v>201</v>
      </c>
      <c r="C2105" s="120" t="s">
        <v>202</v>
      </c>
      <c r="D2105" s="120" t="s">
        <v>73</v>
      </c>
      <c r="E2105" s="120" t="s">
        <v>38</v>
      </c>
      <c r="F2105" s="121">
        <v>26637</v>
      </c>
      <c r="G2105" s="121">
        <v>1421</v>
      </c>
      <c r="H2105" s="119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19">
        <v>2465</v>
      </c>
      <c r="B2106" s="120" t="s">
        <v>201</v>
      </c>
      <c r="C2106" s="120" t="s">
        <v>202</v>
      </c>
      <c r="D2106" s="120" t="s">
        <v>116</v>
      </c>
      <c r="E2106" s="120" t="s">
        <v>170</v>
      </c>
      <c r="F2106" s="121">
        <v>0</v>
      </c>
      <c r="G2106" s="121">
        <v>0</v>
      </c>
      <c r="H2106" s="119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19">
        <v>2480</v>
      </c>
      <c r="B2107" s="120" t="s">
        <v>201</v>
      </c>
      <c r="C2107" s="120" t="s">
        <v>206</v>
      </c>
      <c r="D2107" s="120" t="s">
        <v>79</v>
      </c>
      <c r="E2107" s="120" t="s">
        <v>70</v>
      </c>
      <c r="F2107" s="121">
        <v>282</v>
      </c>
      <c r="G2107" s="121">
        <v>28</v>
      </c>
      <c r="H2107" s="119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19">
        <v>2480</v>
      </c>
      <c r="B2108" s="120" t="s">
        <v>201</v>
      </c>
      <c r="C2108" s="120" t="s">
        <v>206</v>
      </c>
      <c r="D2108" s="120" t="s">
        <v>68</v>
      </c>
      <c r="E2108" s="120" t="s">
        <v>38</v>
      </c>
      <c r="F2108" s="121">
        <v>110992</v>
      </c>
      <c r="G2108" s="121">
        <v>9177</v>
      </c>
      <c r="H2108" s="119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19">
        <v>2480</v>
      </c>
      <c r="B2109" s="120" t="s">
        <v>201</v>
      </c>
      <c r="C2109" s="120" t="s">
        <v>206</v>
      </c>
      <c r="D2109" s="120" t="s">
        <v>68</v>
      </c>
      <c r="E2109" s="120" t="s">
        <v>152</v>
      </c>
      <c r="F2109" s="121">
        <v>0</v>
      </c>
      <c r="G2109" s="121">
        <v>0</v>
      </c>
      <c r="H2109" s="119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19">
        <v>2481</v>
      </c>
      <c r="B2110" s="120" t="s">
        <v>201</v>
      </c>
      <c r="C2110" s="120" t="s">
        <v>202</v>
      </c>
      <c r="D2110" s="120" t="s">
        <v>116</v>
      </c>
      <c r="E2110" s="120" t="s">
        <v>170</v>
      </c>
      <c r="F2110" s="121">
        <v>117390</v>
      </c>
      <c r="G2110" s="121">
        <v>13187</v>
      </c>
      <c r="H2110" s="119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19">
        <v>2483</v>
      </c>
      <c r="B2111" s="120" t="s">
        <v>201</v>
      </c>
      <c r="C2111" s="120" t="s">
        <v>202</v>
      </c>
      <c r="D2111" s="120" t="s">
        <v>116</v>
      </c>
      <c r="E2111" s="120" t="s">
        <v>170</v>
      </c>
      <c r="F2111" s="121">
        <v>156959</v>
      </c>
      <c r="G2111" s="121">
        <v>17632</v>
      </c>
      <c r="H2111" s="119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19">
        <v>2485</v>
      </c>
      <c r="B2112" s="120" t="s">
        <v>201</v>
      </c>
      <c r="C2112" s="120" t="s">
        <v>202</v>
      </c>
      <c r="D2112" s="120" t="s">
        <v>73</v>
      </c>
      <c r="E2112" s="120" t="s">
        <v>86</v>
      </c>
      <c r="F2112" s="121">
        <v>2263</v>
      </c>
      <c r="G2112" s="121">
        <v>140</v>
      </c>
      <c r="H2112" s="119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19">
        <v>2486</v>
      </c>
      <c r="B2113" s="120" t="s">
        <v>201</v>
      </c>
      <c r="C2113" s="120" t="s">
        <v>202</v>
      </c>
      <c r="D2113" s="120" t="s">
        <v>116</v>
      </c>
      <c r="E2113" s="120" t="s">
        <v>170</v>
      </c>
      <c r="F2113" s="121">
        <v>522184</v>
      </c>
      <c r="G2113" s="121">
        <v>58659</v>
      </c>
      <c r="H2113" s="119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19">
        <v>2487</v>
      </c>
      <c r="B2114" s="120" t="s">
        <v>201</v>
      </c>
      <c r="C2114" s="120" t="s">
        <v>202</v>
      </c>
      <c r="D2114" s="120" t="s">
        <v>73</v>
      </c>
      <c r="E2114" s="120" t="s">
        <v>86</v>
      </c>
      <c r="F2114" s="121">
        <v>118</v>
      </c>
      <c r="G2114" s="121">
        <v>8.547</v>
      </c>
      <c r="H2114" s="119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19">
        <v>2487</v>
      </c>
      <c r="B2115" s="120" t="s">
        <v>201</v>
      </c>
      <c r="C2115" s="120" t="s">
        <v>202</v>
      </c>
      <c r="D2115" s="120" t="s">
        <v>73</v>
      </c>
      <c r="E2115" s="120" t="s">
        <v>38</v>
      </c>
      <c r="F2115" s="121">
        <v>10883</v>
      </c>
      <c r="G2115" s="121">
        <v>789.453</v>
      </c>
      <c r="H2115" s="119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19">
        <v>2490</v>
      </c>
      <c r="B2116" s="120" t="s">
        <v>201</v>
      </c>
      <c r="C2116" s="120" t="s">
        <v>206</v>
      </c>
      <c r="D2116" s="120" t="s">
        <v>73</v>
      </c>
      <c r="E2116" s="120" t="s">
        <v>38</v>
      </c>
      <c r="F2116" s="121">
        <v>8365</v>
      </c>
      <c r="G2116" s="121">
        <v>405</v>
      </c>
      <c r="H2116" s="119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19">
        <v>2490</v>
      </c>
      <c r="B2117" s="120" t="s">
        <v>201</v>
      </c>
      <c r="C2117" s="120" t="s">
        <v>206</v>
      </c>
      <c r="D2117" s="120" t="s">
        <v>68</v>
      </c>
      <c r="E2117" s="120" t="s">
        <v>38</v>
      </c>
      <c r="F2117" s="121">
        <v>10560397</v>
      </c>
      <c r="G2117" s="121">
        <v>902931</v>
      </c>
      <c r="H2117" s="119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19">
        <v>2493</v>
      </c>
      <c r="B2118" s="120" t="s">
        <v>205</v>
      </c>
      <c r="C2118" s="120" t="s">
        <v>202</v>
      </c>
      <c r="D2118" s="120" t="s">
        <v>73</v>
      </c>
      <c r="E2118" s="120" t="s">
        <v>70</v>
      </c>
      <c r="F2118" s="121">
        <v>38644</v>
      </c>
      <c r="G2118" s="121">
        <v>4799.985</v>
      </c>
      <c r="H2118" s="119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19">
        <v>2493</v>
      </c>
      <c r="B2119" s="120" t="s">
        <v>205</v>
      </c>
      <c r="C2119" s="120" t="s">
        <v>202</v>
      </c>
      <c r="D2119" s="120" t="s">
        <v>73</v>
      </c>
      <c r="E2119" s="120" t="s">
        <v>86</v>
      </c>
      <c r="F2119" s="121">
        <v>0</v>
      </c>
      <c r="G2119" s="121">
        <v>0</v>
      </c>
      <c r="H2119" s="119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19">
        <v>2493</v>
      </c>
      <c r="B2120" s="120" t="s">
        <v>205</v>
      </c>
      <c r="C2120" s="120" t="s">
        <v>202</v>
      </c>
      <c r="D2120" s="120" t="s">
        <v>73</v>
      </c>
      <c r="E2120" s="120" t="s">
        <v>38</v>
      </c>
      <c r="F2120" s="121">
        <v>17627110</v>
      </c>
      <c r="G2120" s="121">
        <v>2197082</v>
      </c>
      <c r="H2120" s="119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19">
        <v>2493</v>
      </c>
      <c r="B2121" s="120" t="s">
        <v>205</v>
      </c>
      <c r="C2121" s="120" t="s">
        <v>202</v>
      </c>
      <c r="D2121" s="120" t="s">
        <v>68</v>
      </c>
      <c r="E2121" s="120" t="s">
        <v>38</v>
      </c>
      <c r="F2121" s="121">
        <v>4894421</v>
      </c>
      <c r="G2121" s="121">
        <v>601823.44</v>
      </c>
      <c r="H2121" s="119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19">
        <v>2493</v>
      </c>
      <c r="B2122" s="120" t="s">
        <v>205</v>
      </c>
      <c r="C2122" s="120" t="s">
        <v>202</v>
      </c>
      <c r="D2122" s="120" t="s">
        <v>68</v>
      </c>
      <c r="E2122" s="120" t="s">
        <v>152</v>
      </c>
      <c r="F2122" s="121">
        <v>120932</v>
      </c>
      <c r="G2122" s="121">
        <v>15061.562</v>
      </c>
      <c r="H2122" s="119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19">
        <v>2494</v>
      </c>
      <c r="B2123" s="120" t="s">
        <v>201</v>
      </c>
      <c r="C2123" s="120" t="s">
        <v>206</v>
      </c>
      <c r="D2123" s="120" t="s">
        <v>73</v>
      </c>
      <c r="E2123" s="120" t="s">
        <v>70</v>
      </c>
      <c r="F2123" s="121">
        <v>20404</v>
      </c>
      <c r="G2123" s="121">
        <v>1176.223</v>
      </c>
      <c r="H2123" s="119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19">
        <v>2494</v>
      </c>
      <c r="B2124" s="120" t="s">
        <v>201</v>
      </c>
      <c r="C2124" s="120" t="s">
        <v>206</v>
      </c>
      <c r="D2124" s="120" t="s">
        <v>73</v>
      </c>
      <c r="E2124" s="120" t="s">
        <v>38</v>
      </c>
      <c r="F2124" s="121">
        <v>109150</v>
      </c>
      <c r="G2124" s="121">
        <v>6291.777</v>
      </c>
      <c r="H2124" s="119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19">
        <v>2494</v>
      </c>
      <c r="B2125" s="120" t="s">
        <v>201</v>
      </c>
      <c r="C2125" s="120" t="s">
        <v>206</v>
      </c>
      <c r="D2125" s="120" t="s">
        <v>73</v>
      </c>
      <c r="E2125" s="120" t="s">
        <v>152</v>
      </c>
      <c r="F2125" s="121">
        <v>0</v>
      </c>
      <c r="G2125" s="121">
        <v>0</v>
      </c>
      <c r="H2125" s="119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19">
        <v>2496</v>
      </c>
      <c r="B2126" s="120" t="s">
        <v>201</v>
      </c>
      <c r="C2126" s="120" t="s">
        <v>202</v>
      </c>
      <c r="D2126" s="120" t="s">
        <v>73</v>
      </c>
      <c r="E2126" s="120" t="s">
        <v>70</v>
      </c>
      <c r="F2126" s="121">
        <v>0</v>
      </c>
      <c r="G2126" s="121">
        <v>0</v>
      </c>
      <c r="H2126" s="119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19">
        <v>2496</v>
      </c>
      <c r="B2127" s="120" t="s">
        <v>201</v>
      </c>
      <c r="C2127" s="120" t="s">
        <v>202</v>
      </c>
      <c r="D2127" s="120" t="s">
        <v>73</v>
      </c>
      <c r="E2127" s="120" t="s">
        <v>86</v>
      </c>
      <c r="F2127" s="121">
        <v>10881</v>
      </c>
      <c r="G2127" s="121">
        <v>648</v>
      </c>
      <c r="H2127" s="119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19">
        <v>2497</v>
      </c>
      <c r="B2128" s="120" t="s">
        <v>201</v>
      </c>
      <c r="C2128" s="120" t="s">
        <v>206</v>
      </c>
      <c r="D2128" s="120" t="s">
        <v>68</v>
      </c>
      <c r="E2128" s="120" t="s">
        <v>125</v>
      </c>
      <c r="F2128" s="121">
        <v>0</v>
      </c>
      <c r="G2128" s="121">
        <v>8351945</v>
      </c>
      <c r="H2128" s="119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19">
        <v>2499</v>
      </c>
      <c r="B2129" s="120" t="s">
        <v>201</v>
      </c>
      <c r="C2129" s="120" t="s">
        <v>206</v>
      </c>
      <c r="D2129" s="120" t="s">
        <v>73</v>
      </c>
      <c r="E2129" s="120" t="s">
        <v>70</v>
      </c>
      <c r="F2129" s="121">
        <v>0</v>
      </c>
      <c r="G2129" s="121">
        <v>0</v>
      </c>
      <c r="H2129" s="119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19">
        <v>2499</v>
      </c>
      <c r="B2130" s="120" t="s">
        <v>201</v>
      </c>
      <c r="C2130" s="120" t="s">
        <v>206</v>
      </c>
      <c r="D2130" s="120" t="s">
        <v>73</v>
      </c>
      <c r="E2130" s="120" t="s">
        <v>38</v>
      </c>
      <c r="F2130" s="121">
        <v>641360</v>
      </c>
      <c r="G2130" s="121">
        <v>37090</v>
      </c>
      <c r="H2130" s="119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19">
        <v>2500</v>
      </c>
      <c r="B2131" s="120" t="s">
        <v>201</v>
      </c>
      <c r="C2131" s="120" t="s">
        <v>206</v>
      </c>
      <c r="D2131" s="120" t="s">
        <v>39</v>
      </c>
      <c r="E2131" s="120" t="s">
        <v>86</v>
      </c>
      <c r="F2131" s="121">
        <v>0</v>
      </c>
      <c r="G2131" s="121">
        <v>0</v>
      </c>
      <c r="H2131" s="119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19">
        <v>2500</v>
      </c>
      <c r="B2132" s="120" t="s">
        <v>201</v>
      </c>
      <c r="C2132" s="120" t="s">
        <v>206</v>
      </c>
      <c r="D2132" s="120" t="s">
        <v>39</v>
      </c>
      <c r="E2132" s="120" t="s">
        <v>38</v>
      </c>
      <c r="F2132" s="121">
        <v>0</v>
      </c>
      <c r="G2132" s="121">
        <v>0</v>
      </c>
      <c r="H2132" s="119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19">
        <v>2500</v>
      </c>
      <c r="B2133" s="120" t="s">
        <v>201</v>
      </c>
      <c r="C2133" s="120" t="s">
        <v>206</v>
      </c>
      <c r="D2133" s="120" t="s">
        <v>61</v>
      </c>
      <c r="E2133" s="120" t="s">
        <v>86</v>
      </c>
      <c r="F2133" s="121">
        <v>90642</v>
      </c>
      <c r="G2133" s="121">
        <v>11565.107</v>
      </c>
      <c r="H2133" s="119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19">
        <v>2500</v>
      </c>
      <c r="B2134" s="120" t="s">
        <v>201</v>
      </c>
      <c r="C2134" s="120" t="s">
        <v>206</v>
      </c>
      <c r="D2134" s="120" t="s">
        <v>61</v>
      </c>
      <c r="E2134" s="120" t="s">
        <v>38</v>
      </c>
      <c r="F2134" s="121">
        <v>11283056</v>
      </c>
      <c r="G2134" s="121">
        <v>1513721.9</v>
      </c>
      <c r="H2134" s="119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19">
        <v>2500</v>
      </c>
      <c r="B2135" s="120" t="s">
        <v>201</v>
      </c>
      <c r="C2135" s="120" t="s">
        <v>206</v>
      </c>
      <c r="D2135" s="120" t="s">
        <v>73</v>
      </c>
      <c r="E2135" s="120" t="s">
        <v>86</v>
      </c>
      <c r="F2135" s="121">
        <v>0</v>
      </c>
      <c r="G2135" s="121">
        <v>0</v>
      </c>
      <c r="H2135" s="119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19">
        <v>2500</v>
      </c>
      <c r="B2136" s="120" t="s">
        <v>201</v>
      </c>
      <c r="C2136" s="120" t="s">
        <v>206</v>
      </c>
      <c r="D2136" s="120" t="s">
        <v>73</v>
      </c>
      <c r="E2136" s="120" t="s">
        <v>38</v>
      </c>
      <c r="F2136" s="121">
        <v>49808</v>
      </c>
      <c r="G2136" s="121">
        <v>3002</v>
      </c>
      <c r="H2136" s="119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19">
        <v>2500</v>
      </c>
      <c r="B2137" s="120" t="s">
        <v>201</v>
      </c>
      <c r="C2137" s="120" t="s">
        <v>206</v>
      </c>
      <c r="D2137" s="120" t="s">
        <v>68</v>
      </c>
      <c r="E2137" s="120" t="s">
        <v>38</v>
      </c>
      <c r="F2137" s="121">
        <v>8981866</v>
      </c>
      <c r="G2137" s="121">
        <v>757935.32</v>
      </c>
      <c r="H2137" s="119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19">
        <v>2500</v>
      </c>
      <c r="B2138" s="120" t="s">
        <v>201</v>
      </c>
      <c r="C2138" s="120" t="s">
        <v>206</v>
      </c>
      <c r="D2138" s="120" t="s">
        <v>68</v>
      </c>
      <c r="E2138" s="120" t="s">
        <v>152</v>
      </c>
      <c r="F2138" s="121">
        <v>165841</v>
      </c>
      <c r="G2138" s="121">
        <v>12479.677</v>
      </c>
      <c r="H2138" s="119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19">
        <v>2503</v>
      </c>
      <c r="B2139" s="120" t="s">
        <v>201</v>
      </c>
      <c r="C2139" s="120" t="s">
        <v>202</v>
      </c>
      <c r="D2139" s="120" t="s">
        <v>73</v>
      </c>
      <c r="E2139" s="120" t="s">
        <v>86</v>
      </c>
      <c r="F2139" s="121">
        <v>0</v>
      </c>
      <c r="G2139" s="121">
        <v>0</v>
      </c>
      <c r="H2139" s="119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19">
        <v>2503</v>
      </c>
      <c r="B2140" s="120" t="s">
        <v>201</v>
      </c>
      <c r="C2140" s="120" t="s">
        <v>202</v>
      </c>
      <c r="D2140" s="120" t="s">
        <v>73</v>
      </c>
      <c r="E2140" s="120" t="s">
        <v>38</v>
      </c>
      <c r="F2140" s="121">
        <v>1831</v>
      </c>
      <c r="G2140" s="121">
        <v>119</v>
      </c>
      <c r="H2140" s="119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19">
        <v>2504</v>
      </c>
      <c r="B2141" s="120" t="s">
        <v>201</v>
      </c>
      <c r="C2141" s="120" t="s">
        <v>202</v>
      </c>
      <c r="D2141" s="120" t="s">
        <v>73</v>
      </c>
      <c r="E2141" s="120" t="s">
        <v>86</v>
      </c>
      <c r="F2141" s="121">
        <v>4820</v>
      </c>
      <c r="G2141" s="121">
        <v>316</v>
      </c>
      <c r="H2141" s="119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19">
        <v>2511</v>
      </c>
      <c r="B2142" s="120" t="s">
        <v>201</v>
      </c>
      <c r="C2142" s="120" t="s">
        <v>202</v>
      </c>
      <c r="D2142" s="120" t="s">
        <v>73</v>
      </c>
      <c r="E2142" s="120" t="s">
        <v>70</v>
      </c>
      <c r="F2142" s="121">
        <v>42362</v>
      </c>
      <c r="G2142" s="121">
        <v>2639.515</v>
      </c>
      <c r="H2142" s="119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19">
        <v>2511</v>
      </c>
      <c r="B2143" s="120" t="s">
        <v>201</v>
      </c>
      <c r="C2143" s="120" t="s">
        <v>202</v>
      </c>
      <c r="D2143" s="120" t="s">
        <v>73</v>
      </c>
      <c r="E2143" s="120" t="s">
        <v>38</v>
      </c>
      <c r="F2143" s="121">
        <v>1354103</v>
      </c>
      <c r="G2143" s="121">
        <v>83924.265</v>
      </c>
      <c r="H2143" s="119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19">
        <v>2511</v>
      </c>
      <c r="B2144" s="120" t="s">
        <v>201</v>
      </c>
      <c r="C2144" s="120" t="s">
        <v>202</v>
      </c>
      <c r="D2144" s="120" t="s">
        <v>68</v>
      </c>
      <c r="E2144" s="120" t="s">
        <v>38</v>
      </c>
      <c r="F2144" s="121">
        <v>14640529</v>
      </c>
      <c r="G2144" s="121">
        <v>1322213.8</v>
      </c>
      <c r="H2144" s="119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19">
        <v>2511</v>
      </c>
      <c r="B2145" s="120" t="s">
        <v>201</v>
      </c>
      <c r="C2145" s="120" t="s">
        <v>202</v>
      </c>
      <c r="D2145" s="120" t="s">
        <v>68</v>
      </c>
      <c r="E2145" s="120" t="s">
        <v>152</v>
      </c>
      <c r="F2145" s="121">
        <v>165041</v>
      </c>
      <c r="G2145" s="121">
        <v>15002.167</v>
      </c>
      <c r="H2145" s="119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19">
        <v>2512</v>
      </c>
      <c r="B2146" s="120" t="s">
        <v>201</v>
      </c>
      <c r="C2146" s="120" t="s">
        <v>202</v>
      </c>
      <c r="D2146" s="120" t="s">
        <v>73</v>
      </c>
      <c r="E2146" s="120" t="s">
        <v>70</v>
      </c>
      <c r="F2146" s="121">
        <v>167960</v>
      </c>
      <c r="G2146" s="121">
        <v>12044</v>
      </c>
      <c r="H2146" s="119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19">
        <v>2512</v>
      </c>
      <c r="B2147" s="120" t="s">
        <v>201</v>
      </c>
      <c r="C2147" s="120" t="s">
        <v>202</v>
      </c>
      <c r="D2147" s="120" t="s">
        <v>79</v>
      </c>
      <c r="E2147" s="120" t="s">
        <v>70</v>
      </c>
      <c r="F2147" s="121">
        <v>25346</v>
      </c>
      <c r="G2147" s="121">
        <v>2419</v>
      </c>
      <c r="H2147" s="119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19">
        <v>2514</v>
      </c>
      <c r="B2148" s="120" t="s">
        <v>201</v>
      </c>
      <c r="C2148" s="120" t="s">
        <v>202</v>
      </c>
      <c r="D2148" s="120" t="s">
        <v>73</v>
      </c>
      <c r="E2148" s="120" t="s">
        <v>70</v>
      </c>
      <c r="F2148" s="121">
        <v>17900</v>
      </c>
      <c r="G2148" s="121">
        <v>598</v>
      </c>
      <c r="H2148" s="119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19">
        <v>2514</v>
      </c>
      <c r="B2149" s="120" t="s">
        <v>201</v>
      </c>
      <c r="C2149" s="120" t="s">
        <v>202</v>
      </c>
      <c r="D2149" s="120" t="s">
        <v>73</v>
      </c>
      <c r="E2149" s="120" t="s">
        <v>38</v>
      </c>
      <c r="F2149" s="121">
        <v>0</v>
      </c>
      <c r="G2149" s="121">
        <v>0</v>
      </c>
      <c r="H2149" s="119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19">
        <v>2516</v>
      </c>
      <c r="B2150" s="120" t="s">
        <v>201</v>
      </c>
      <c r="C2150" s="120" t="s">
        <v>202</v>
      </c>
      <c r="D2150" s="120" t="s">
        <v>73</v>
      </c>
      <c r="E2150" s="120" t="s">
        <v>70</v>
      </c>
      <c r="F2150" s="121">
        <v>1974</v>
      </c>
      <c r="G2150" s="121">
        <v>-46</v>
      </c>
      <c r="H2150" s="119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19">
        <v>2516</v>
      </c>
      <c r="B2151" s="120" t="s">
        <v>201</v>
      </c>
      <c r="C2151" s="120" t="s">
        <v>202</v>
      </c>
      <c r="D2151" s="120" t="s">
        <v>68</v>
      </c>
      <c r="E2151" s="120" t="s">
        <v>38</v>
      </c>
      <c r="F2151" s="121">
        <v>21452801</v>
      </c>
      <c r="G2151" s="121">
        <v>1951778.5</v>
      </c>
      <c r="H2151" s="119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19">
        <v>2516</v>
      </c>
      <c r="B2152" s="120" t="s">
        <v>201</v>
      </c>
      <c r="C2152" s="120" t="s">
        <v>202</v>
      </c>
      <c r="D2152" s="120" t="s">
        <v>68</v>
      </c>
      <c r="E2152" s="120" t="s">
        <v>152</v>
      </c>
      <c r="F2152" s="121">
        <v>857367</v>
      </c>
      <c r="G2152" s="121">
        <v>77388.55</v>
      </c>
      <c r="H2152" s="119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19">
        <v>2517</v>
      </c>
      <c r="B2153" s="120" t="s">
        <v>201</v>
      </c>
      <c r="C2153" s="120" t="s">
        <v>202</v>
      </c>
      <c r="D2153" s="120" t="s">
        <v>73</v>
      </c>
      <c r="E2153" s="120" t="s">
        <v>70</v>
      </c>
      <c r="F2153" s="121">
        <v>0</v>
      </c>
      <c r="G2153" s="121">
        <v>0</v>
      </c>
      <c r="H2153" s="119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19">
        <v>2517</v>
      </c>
      <c r="B2154" s="120" t="s">
        <v>201</v>
      </c>
      <c r="C2154" s="120" t="s">
        <v>202</v>
      </c>
      <c r="D2154" s="120" t="s">
        <v>73</v>
      </c>
      <c r="E2154" s="120" t="s">
        <v>86</v>
      </c>
      <c r="F2154" s="121">
        <v>14755</v>
      </c>
      <c r="G2154" s="121">
        <v>1097.932</v>
      </c>
      <c r="H2154" s="119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19">
        <v>2517</v>
      </c>
      <c r="B2155" s="120" t="s">
        <v>201</v>
      </c>
      <c r="C2155" s="120" t="s">
        <v>202</v>
      </c>
      <c r="D2155" s="120" t="s">
        <v>73</v>
      </c>
      <c r="E2155" s="120" t="s">
        <v>38</v>
      </c>
      <c r="F2155" s="121">
        <v>465381</v>
      </c>
      <c r="G2155" s="121">
        <v>41881.068</v>
      </c>
      <c r="H2155" s="119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19">
        <v>2517</v>
      </c>
      <c r="B2156" s="120" t="s">
        <v>201</v>
      </c>
      <c r="C2156" s="120" t="s">
        <v>202</v>
      </c>
      <c r="D2156" s="120" t="s">
        <v>68</v>
      </c>
      <c r="E2156" s="120" t="s">
        <v>38</v>
      </c>
      <c r="F2156" s="121">
        <v>2946054</v>
      </c>
      <c r="G2156" s="121">
        <v>244774.9</v>
      </c>
      <c r="H2156" s="119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19">
        <v>2517</v>
      </c>
      <c r="B2157" s="120" t="s">
        <v>201</v>
      </c>
      <c r="C2157" s="120" t="s">
        <v>202</v>
      </c>
      <c r="D2157" s="120" t="s">
        <v>68</v>
      </c>
      <c r="E2157" s="120" t="s">
        <v>152</v>
      </c>
      <c r="F2157" s="121">
        <v>152370</v>
      </c>
      <c r="G2157" s="121">
        <v>12625.096</v>
      </c>
      <c r="H2157" s="119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19">
        <v>2518</v>
      </c>
      <c r="B2158" s="120" t="s">
        <v>201</v>
      </c>
      <c r="C2158" s="120" t="s">
        <v>202</v>
      </c>
      <c r="D2158" s="120" t="s">
        <v>73</v>
      </c>
      <c r="E2158" s="120" t="s">
        <v>70</v>
      </c>
      <c r="F2158" s="121">
        <v>17644</v>
      </c>
      <c r="G2158" s="121">
        <v>944</v>
      </c>
      <c r="H2158" s="119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19">
        <v>2519</v>
      </c>
      <c r="B2159" s="120" t="s">
        <v>201</v>
      </c>
      <c r="C2159" s="120" t="s">
        <v>202</v>
      </c>
      <c r="D2159" s="120" t="s">
        <v>73</v>
      </c>
      <c r="E2159" s="120" t="s">
        <v>70</v>
      </c>
      <c r="F2159" s="121">
        <v>52287</v>
      </c>
      <c r="G2159" s="121">
        <v>2104</v>
      </c>
      <c r="H2159" s="119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19">
        <v>2520</v>
      </c>
      <c r="B2160" s="120" t="s">
        <v>201</v>
      </c>
      <c r="C2160" s="120" t="s">
        <v>202</v>
      </c>
      <c r="D2160" s="120" t="s">
        <v>73</v>
      </c>
      <c r="E2160" s="120" t="s">
        <v>70</v>
      </c>
      <c r="F2160" s="121">
        <v>38218</v>
      </c>
      <c r="G2160" s="121">
        <v>1725</v>
      </c>
      <c r="H2160" s="119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19">
        <v>2521</v>
      </c>
      <c r="B2161" s="120" t="s">
        <v>201</v>
      </c>
      <c r="C2161" s="120" t="s">
        <v>202</v>
      </c>
      <c r="D2161" s="120" t="s">
        <v>73</v>
      </c>
      <c r="E2161" s="120" t="s">
        <v>70</v>
      </c>
      <c r="F2161" s="121">
        <v>44019</v>
      </c>
      <c r="G2161" s="121">
        <v>2968</v>
      </c>
      <c r="H2161" s="119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19">
        <v>2522</v>
      </c>
      <c r="B2162" s="120" t="s">
        <v>201</v>
      </c>
      <c r="C2162" s="120" t="s">
        <v>202</v>
      </c>
      <c r="D2162" s="120" t="s">
        <v>116</v>
      </c>
      <c r="E2162" s="120" t="s">
        <v>170</v>
      </c>
      <c r="F2162" s="121">
        <v>198317</v>
      </c>
      <c r="G2162" s="121">
        <v>22278</v>
      </c>
      <c r="H2162" s="119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19">
        <v>2527</v>
      </c>
      <c r="B2163" s="120" t="s">
        <v>201</v>
      </c>
      <c r="C2163" s="120" t="s">
        <v>206</v>
      </c>
      <c r="D2163" s="120" t="s">
        <v>68</v>
      </c>
      <c r="E2163" s="120" t="s">
        <v>54</v>
      </c>
      <c r="F2163" s="121">
        <v>0</v>
      </c>
      <c r="G2163" s="121">
        <v>0</v>
      </c>
      <c r="H2163" s="119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19">
        <v>2527</v>
      </c>
      <c r="B2164" s="120" t="s">
        <v>201</v>
      </c>
      <c r="C2164" s="120" t="s">
        <v>206</v>
      </c>
      <c r="D2164" s="120" t="s">
        <v>68</v>
      </c>
      <c r="E2164" s="120" t="s">
        <v>70</v>
      </c>
      <c r="F2164" s="121">
        <v>0</v>
      </c>
      <c r="G2164" s="121">
        <v>0</v>
      </c>
      <c r="H2164" s="119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19">
        <v>2527</v>
      </c>
      <c r="B2165" s="120" t="s">
        <v>201</v>
      </c>
      <c r="C2165" s="120" t="s">
        <v>206</v>
      </c>
      <c r="D2165" s="120" t="s">
        <v>68</v>
      </c>
      <c r="E2165" s="120" t="s">
        <v>38</v>
      </c>
      <c r="F2165" s="121">
        <v>643212</v>
      </c>
      <c r="G2165" s="121">
        <v>55675</v>
      </c>
      <c r="H2165" s="119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19">
        <v>2527</v>
      </c>
      <c r="B2166" s="120" t="s">
        <v>201</v>
      </c>
      <c r="C2166" s="120" t="s">
        <v>206</v>
      </c>
      <c r="D2166" s="120" t="s">
        <v>68</v>
      </c>
      <c r="E2166" s="120" t="s">
        <v>162</v>
      </c>
      <c r="F2166" s="121">
        <v>0</v>
      </c>
      <c r="G2166" s="121">
        <v>0</v>
      </c>
      <c r="H2166" s="119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19">
        <v>2527</v>
      </c>
      <c r="B2167" s="120" t="s">
        <v>201</v>
      </c>
      <c r="C2167" s="120" t="s">
        <v>206</v>
      </c>
      <c r="D2167" s="120" t="s">
        <v>68</v>
      </c>
      <c r="E2167" s="120" t="s">
        <v>176</v>
      </c>
      <c r="F2167" s="121">
        <v>0</v>
      </c>
      <c r="G2167" s="121">
        <v>0</v>
      </c>
      <c r="H2167" s="119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19">
        <v>2528</v>
      </c>
      <c r="B2168" s="120" t="s">
        <v>201</v>
      </c>
      <c r="C2168" s="120" t="s">
        <v>202</v>
      </c>
      <c r="D2168" s="120" t="s">
        <v>79</v>
      </c>
      <c r="E2168" s="120" t="s">
        <v>70</v>
      </c>
      <c r="F2168" s="121">
        <v>3459</v>
      </c>
      <c r="G2168" s="121">
        <v>1</v>
      </c>
      <c r="H2168" s="119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19">
        <v>2530</v>
      </c>
      <c r="B2169" s="120" t="s">
        <v>201</v>
      </c>
      <c r="C2169" s="120" t="s">
        <v>202</v>
      </c>
      <c r="D2169" s="120" t="s">
        <v>116</v>
      </c>
      <c r="E2169" s="120" t="s">
        <v>170</v>
      </c>
      <c r="F2169" s="121">
        <v>382083</v>
      </c>
      <c r="G2169" s="121">
        <v>42921</v>
      </c>
      <c r="H2169" s="119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19">
        <v>2532</v>
      </c>
      <c r="B2170" s="120" t="s">
        <v>201</v>
      </c>
      <c r="C2170" s="120" t="s">
        <v>202</v>
      </c>
      <c r="D2170" s="120" t="s">
        <v>116</v>
      </c>
      <c r="E2170" s="120" t="s">
        <v>170</v>
      </c>
      <c r="F2170" s="121">
        <v>159259</v>
      </c>
      <c r="G2170" s="121">
        <v>17890</v>
      </c>
      <c r="H2170" s="119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19">
        <v>2535</v>
      </c>
      <c r="B2171" s="120" t="s">
        <v>201</v>
      </c>
      <c r="C2171" s="120" t="s">
        <v>206</v>
      </c>
      <c r="D2171" s="120" t="s">
        <v>68</v>
      </c>
      <c r="E2171" s="120" t="s">
        <v>54</v>
      </c>
      <c r="F2171" s="121">
        <v>1008016</v>
      </c>
      <c r="G2171" s="121">
        <v>81208.898</v>
      </c>
      <c r="H2171" s="119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19">
        <v>2535</v>
      </c>
      <c r="B2172" s="120" t="s">
        <v>201</v>
      </c>
      <c r="C2172" s="120" t="s">
        <v>206</v>
      </c>
      <c r="D2172" s="120" t="s">
        <v>68</v>
      </c>
      <c r="E2172" s="120" t="s">
        <v>70</v>
      </c>
      <c r="F2172" s="121">
        <v>11096</v>
      </c>
      <c r="G2172" s="121">
        <v>898.102</v>
      </c>
      <c r="H2172" s="119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19">
        <v>2539</v>
      </c>
      <c r="B2173" s="120" t="s">
        <v>201</v>
      </c>
      <c r="C2173" s="120" t="s">
        <v>206</v>
      </c>
      <c r="D2173" s="120" t="s">
        <v>39</v>
      </c>
      <c r="E2173" s="120" t="s">
        <v>86</v>
      </c>
      <c r="F2173" s="121">
        <v>0</v>
      </c>
      <c r="G2173" s="121">
        <v>0</v>
      </c>
      <c r="H2173" s="119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19">
        <v>2539</v>
      </c>
      <c r="B2174" s="120" t="s">
        <v>201</v>
      </c>
      <c r="C2174" s="120" t="s">
        <v>206</v>
      </c>
      <c r="D2174" s="120" t="s">
        <v>39</v>
      </c>
      <c r="E2174" s="120" t="s">
        <v>38</v>
      </c>
      <c r="F2174" s="121">
        <v>33376</v>
      </c>
      <c r="G2174" s="121">
        <v>1516297</v>
      </c>
      <c r="H2174" s="119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19">
        <v>2539</v>
      </c>
      <c r="B2175" s="120" t="s">
        <v>201</v>
      </c>
      <c r="C2175" s="120" t="s">
        <v>206</v>
      </c>
      <c r="D2175" s="120" t="s">
        <v>61</v>
      </c>
      <c r="E2175" s="120" t="s">
        <v>86</v>
      </c>
      <c r="F2175" s="121">
        <v>0</v>
      </c>
      <c r="G2175" s="121">
        <v>0</v>
      </c>
      <c r="H2175" s="119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19">
        <v>2539</v>
      </c>
      <c r="B2176" s="120" t="s">
        <v>201</v>
      </c>
      <c r="C2176" s="120" t="s">
        <v>206</v>
      </c>
      <c r="D2176" s="120" t="s">
        <v>61</v>
      </c>
      <c r="E2176" s="120" t="s">
        <v>38</v>
      </c>
      <c r="F2176" s="121">
        <v>31943151</v>
      </c>
      <c r="G2176" s="121">
        <v>3028162</v>
      </c>
      <c r="H2176" s="119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19">
        <v>2540</v>
      </c>
      <c r="B2177" s="120" t="s">
        <v>201</v>
      </c>
      <c r="C2177" s="120" t="s">
        <v>206</v>
      </c>
      <c r="D2177" s="120" t="s">
        <v>116</v>
      </c>
      <c r="E2177" s="120" t="s">
        <v>170</v>
      </c>
      <c r="F2177" s="121">
        <v>242793</v>
      </c>
      <c r="G2177" s="121">
        <v>27274</v>
      </c>
      <c r="H2177" s="119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19">
        <v>2543</v>
      </c>
      <c r="B2178" s="120" t="s">
        <v>201</v>
      </c>
      <c r="C2178" s="120" t="s">
        <v>206</v>
      </c>
      <c r="D2178" s="120" t="s">
        <v>116</v>
      </c>
      <c r="E2178" s="120" t="s">
        <v>170</v>
      </c>
      <c r="F2178" s="121">
        <v>571011</v>
      </c>
      <c r="G2178" s="121">
        <v>64144</v>
      </c>
      <c r="H2178" s="119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19">
        <v>2544</v>
      </c>
      <c r="B2179" s="120" t="s">
        <v>201</v>
      </c>
      <c r="C2179" s="120" t="s">
        <v>206</v>
      </c>
      <c r="D2179" s="120" t="s">
        <v>116</v>
      </c>
      <c r="E2179" s="120" t="s">
        <v>170</v>
      </c>
      <c r="F2179" s="121">
        <v>128982</v>
      </c>
      <c r="G2179" s="121">
        <v>14489</v>
      </c>
      <c r="H2179" s="119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19">
        <v>2545</v>
      </c>
      <c r="B2180" s="120" t="s">
        <v>201</v>
      </c>
      <c r="C2180" s="120" t="s">
        <v>206</v>
      </c>
      <c r="D2180" s="120" t="s">
        <v>116</v>
      </c>
      <c r="E2180" s="120" t="s">
        <v>170</v>
      </c>
      <c r="F2180" s="121">
        <v>932414</v>
      </c>
      <c r="G2180" s="121">
        <v>104742</v>
      </c>
      <c r="H2180" s="119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19">
        <v>2546</v>
      </c>
      <c r="B2181" s="120" t="s">
        <v>201</v>
      </c>
      <c r="C2181" s="120" t="s">
        <v>206</v>
      </c>
      <c r="D2181" s="120" t="s">
        <v>116</v>
      </c>
      <c r="E2181" s="120" t="s">
        <v>170</v>
      </c>
      <c r="F2181" s="121">
        <v>344793</v>
      </c>
      <c r="G2181" s="121">
        <v>38732</v>
      </c>
      <c r="H2181" s="119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19">
        <v>2547</v>
      </c>
      <c r="B2182" s="120" t="s">
        <v>201</v>
      </c>
      <c r="C2182" s="120" t="s">
        <v>206</v>
      </c>
      <c r="D2182" s="120" t="s">
        <v>116</v>
      </c>
      <c r="E2182" s="120" t="s">
        <v>170</v>
      </c>
      <c r="F2182" s="121">
        <v>668451</v>
      </c>
      <c r="G2182" s="121">
        <v>75090</v>
      </c>
      <c r="H2182" s="119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19">
        <v>2548</v>
      </c>
      <c r="B2183" s="120" t="s">
        <v>201</v>
      </c>
      <c r="C2183" s="120" t="s">
        <v>206</v>
      </c>
      <c r="D2183" s="120" t="s">
        <v>116</v>
      </c>
      <c r="E2183" s="120" t="s">
        <v>170</v>
      </c>
      <c r="F2183" s="121">
        <v>581461</v>
      </c>
      <c r="G2183" s="121">
        <v>65318</v>
      </c>
      <c r="H2183" s="119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19">
        <v>2550</v>
      </c>
      <c r="B2184" s="120" t="s">
        <v>201</v>
      </c>
      <c r="C2184" s="120" t="s">
        <v>206</v>
      </c>
      <c r="D2184" s="120" t="s">
        <v>116</v>
      </c>
      <c r="E2184" s="120" t="s">
        <v>170</v>
      </c>
      <c r="F2184" s="121">
        <v>211424</v>
      </c>
      <c r="G2184" s="121">
        <v>23750</v>
      </c>
      <c r="H2184" s="119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19">
        <v>2551</v>
      </c>
      <c r="B2185" s="120" t="s">
        <v>201</v>
      </c>
      <c r="C2185" s="120" t="s">
        <v>206</v>
      </c>
      <c r="D2185" s="120" t="s">
        <v>116</v>
      </c>
      <c r="E2185" s="120" t="s">
        <v>170</v>
      </c>
      <c r="F2185" s="121">
        <v>1741917</v>
      </c>
      <c r="G2185" s="121">
        <v>195677</v>
      </c>
      <c r="H2185" s="119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19">
        <v>2552</v>
      </c>
      <c r="B2186" s="120" t="s">
        <v>201</v>
      </c>
      <c r="C2186" s="120" t="s">
        <v>206</v>
      </c>
      <c r="D2186" s="120" t="s">
        <v>116</v>
      </c>
      <c r="E2186" s="120" t="s">
        <v>170</v>
      </c>
      <c r="F2186" s="121">
        <v>625144</v>
      </c>
      <c r="G2186" s="121">
        <v>70225</v>
      </c>
      <c r="H2186" s="119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19">
        <v>2555</v>
      </c>
      <c r="B2187" s="120" t="s">
        <v>201</v>
      </c>
      <c r="C2187" s="120" t="s">
        <v>206</v>
      </c>
      <c r="D2187" s="120" t="s">
        <v>116</v>
      </c>
      <c r="E2187" s="120" t="s">
        <v>170</v>
      </c>
      <c r="F2187" s="121">
        <v>348799</v>
      </c>
      <c r="G2187" s="121">
        <v>39182</v>
      </c>
      <c r="H2187" s="119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19">
        <v>2556</v>
      </c>
      <c r="B2188" s="120" t="s">
        <v>201</v>
      </c>
      <c r="C2188" s="120" t="s">
        <v>206</v>
      </c>
      <c r="D2188" s="120" t="s">
        <v>116</v>
      </c>
      <c r="E2188" s="120" t="s">
        <v>170</v>
      </c>
      <c r="F2188" s="121">
        <v>78044</v>
      </c>
      <c r="G2188" s="121">
        <v>8767</v>
      </c>
      <c r="H2188" s="119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19">
        <v>2557</v>
      </c>
      <c r="B2189" s="120" t="s">
        <v>201</v>
      </c>
      <c r="C2189" s="120" t="s">
        <v>206</v>
      </c>
      <c r="D2189" s="120" t="s">
        <v>116</v>
      </c>
      <c r="E2189" s="120" t="s">
        <v>170</v>
      </c>
      <c r="F2189" s="121">
        <v>175226</v>
      </c>
      <c r="G2189" s="121">
        <v>19684</v>
      </c>
      <c r="H2189" s="119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19">
        <v>2559</v>
      </c>
      <c r="B2190" s="120" t="s">
        <v>201</v>
      </c>
      <c r="C2190" s="120" t="s">
        <v>206</v>
      </c>
      <c r="D2190" s="120" t="s">
        <v>116</v>
      </c>
      <c r="E2190" s="120" t="s">
        <v>170</v>
      </c>
      <c r="F2190" s="121">
        <v>121103</v>
      </c>
      <c r="G2190" s="121">
        <v>13604</v>
      </c>
      <c r="H2190" s="119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19">
        <v>2560</v>
      </c>
      <c r="B2191" s="120" t="s">
        <v>201</v>
      </c>
      <c r="C2191" s="120" t="s">
        <v>206</v>
      </c>
      <c r="D2191" s="120" t="s">
        <v>116</v>
      </c>
      <c r="E2191" s="120" t="s">
        <v>170</v>
      </c>
      <c r="F2191" s="121">
        <v>146822</v>
      </c>
      <c r="G2191" s="121">
        <v>16493</v>
      </c>
      <c r="H2191" s="119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19">
        <v>2561</v>
      </c>
      <c r="B2192" s="120" t="s">
        <v>201</v>
      </c>
      <c r="C2192" s="120" t="s">
        <v>206</v>
      </c>
      <c r="D2192" s="120" t="s">
        <v>116</v>
      </c>
      <c r="E2192" s="120" t="s">
        <v>170</v>
      </c>
      <c r="F2192" s="121">
        <v>200570</v>
      </c>
      <c r="G2192" s="121">
        <v>22531</v>
      </c>
      <c r="H2192" s="119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19">
        <v>2562</v>
      </c>
      <c r="B2193" s="120" t="s">
        <v>201</v>
      </c>
      <c r="C2193" s="120" t="s">
        <v>206</v>
      </c>
      <c r="D2193" s="120" t="s">
        <v>116</v>
      </c>
      <c r="E2193" s="120" t="s">
        <v>170</v>
      </c>
      <c r="F2193" s="121">
        <v>1097876</v>
      </c>
      <c r="G2193" s="121">
        <v>123329</v>
      </c>
      <c r="H2193" s="119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19">
        <v>2563</v>
      </c>
      <c r="B2194" s="120" t="s">
        <v>201</v>
      </c>
      <c r="C2194" s="120" t="s">
        <v>206</v>
      </c>
      <c r="D2194" s="120" t="s">
        <v>116</v>
      </c>
      <c r="E2194" s="120" t="s">
        <v>170</v>
      </c>
      <c r="F2194" s="121">
        <v>197028</v>
      </c>
      <c r="G2194" s="121">
        <v>22133</v>
      </c>
      <c r="H2194" s="119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19">
        <v>2564</v>
      </c>
      <c r="B2195" s="120" t="s">
        <v>201</v>
      </c>
      <c r="C2195" s="120" t="s">
        <v>206</v>
      </c>
      <c r="D2195" s="120" t="s">
        <v>116</v>
      </c>
      <c r="E2195" s="120" t="s">
        <v>170</v>
      </c>
      <c r="F2195" s="121">
        <v>109370</v>
      </c>
      <c r="G2195" s="121">
        <v>12286</v>
      </c>
      <c r="H2195" s="119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19">
        <v>2566</v>
      </c>
      <c r="B2196" s="120" t="s">
        <v>201</v>
      </c>
      <c r="C2196" s="120" t="s">
        <v>206</v>
      </c>
      <c r="D2196" s="120" t="s">
        <v>116</v>
      </c>
      <c r="E2196" s="120" t="s">
        <v>170</v>
      </c>
      <c r="F2196" s="121">
        <v>71588</v>
      </c>
      <c r="G2196" s="121">
        <v>8042</v>
      </c>
      <c r="H2196" s="119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19">
        <v>2568</v>
      </c>
      <c r="B2197" s="120" t="s">
        <v>201</v>
      </c>
      <c r="C2197" s="120" t="s">
        <v>206</v>
      </c>
      <c r="D2197" s="120" t="s">
        <v>116</v>
      </c>
      <c r="E2197" s="120" t="s">
        <v>170</v>
      </c>
      <c r="F2197" s="121">
        <v>64422</v>
      </c>
      <c r="G2197" s="121">
        <v>7237</v>
      </c>
      <c r="H2197" s="119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19">
        <v>2569</v>
      </c>
      <c r="B2198" s="120" t="s">
        <v>201</v>
      </c>
      <c r="C2198" s="120" t="s">
        <v>206</v>
      </c>
      <c r="D2198" s="120" t="s">
        <v>116</v>
      </c>
      <c r="E2198" s="120" t="s">
        <v>170</v>
      </c>
      <c r="F2198" s="121">
        <v>447690</v>
      </c>
      <c r="G2198" s="121">
        <v>50291</v>
      </c>
      <c r="H2198" s="119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19">
        <v>2571</v>
      </c>
      <c r="B2199" s="120" t="s">
        <v>201</v>
      </c>
      <c r="C2199" s="120" t="s">
        <v>206</v>
      </c>
      <c r="D2199" s="120" t="s">
        <v>116</v>
      </c>
      <c r="E2199" s="120" t="s">
        <v>170</v>
      </c>
      <c r="F2199" s="121">
        <v>470985</v>
      </c>
      <c r="G2199" s="121">
        <v>52908</v>
      </c>
      <c r="H2199" s="119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19">
        <v>2572</v>
      </c>
      <c r="B2200" s="120" t="s">
        <v>201</v>
      </c>
      <c r="C2200" s="120" t="s">
        <v>206</v>
      </c>
      <c r="D2200" s="120" t="s">
        <v>116</v>
      </c>
      <c r="E2200" s="120" t="s">
        <v>170</v>
      </c>
      <c r="F2200" s="121">
        <v>255854</v>
      </c>
      <c r="G2200" s="121">
        <v>28741</v>
      </c>
      <c r="H2200" s="119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19">
        <v>2573</v>
      </c>
      <c r="B2201" s="120" t="s">
        <v>201</v>
      </c>
      <c r="C2201" s="120" t="s">
        <v>206</v>
      </c>
      <c r="D2201" s="120" t="s">
        <v>116</v>
      </c>
      <c r="E2201" s="120" t="s">
        <v>170</v>
      </c>
      <c r="F2201" s="121">
        <v>36232</v>
      </c>
      <c r="G2201" s="121">
        <v>4070</v>
      </c>
      <c r="H2201" s="119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19">
        <v>2574</v>
      </c>
      <c r="B2202" s="120" t="s">
        <v>201</v>
      </c>
      <c r="C2202" s="120" t="s">
        <v>202</v>
      </c>
      <c r="D2202" s="120" t="s">
        <v>116</v>
      </c>
      <c r="E2202" s="120" t="s">
        <v>170</v>
      </c>
      <c r="F2202" s="121">
        <v>388278</v>
      </c>
      <c r="G2202" s="121">
        <v>43617</v>
      </c>
      <c r="H2202" s="119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19">
        <v>2575</v>
      </c>
      <c r="B2203" s="120" t="s">
        <v>201</v>
      </c>
      <c r="C2203" s="120" t="s">
        <v>206</v>
      </c>
      <c r="D2203" s="120" t="s">
        <v>116</v>
      </c>
      <c r="E2203" s="120" t="s">
        <v>170</v>
      </c>
      <c r="F2203" s="121">
        <v>336516</v>
      </c>
      <c r="G2203" s="121">
        <v>37802</v>
      </c>
      <c r="H2203" s="119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19">
        <v>2576</v>
      </c>
      <c r="B2204" s="120" t="s">
        <v>201</v>
      </c>
      <c r="C2204" s="120" t="s">
        <v>206</v>
      </c>
      <c r="D2204" s="120" t="s">
        <v>116</v>
      </c>
      <c r="E2204" s="120" t="s">
        <v>170</v>
      </c>
      <c r="F2204" s="121">
        <v>350178</v>
      </c>
      <c r="G2204" s="121">
        <v>39337</v>
      </c>
      <c r="H2204" s="119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19">
        <v>2578</v>
      </c>
      <c r="B2205" s="120" t="s">
        <v>201</v>
      </c>
      <c r="C2205" s="120" t="s">
        <v>206</v>
      </c>
      <c r="D2205" s="120" t="s">
        <v>116</v>
      </c>
      <c r="E2205" s="120" t="s">
        <v>170</v>
      </c>
      <c r="F2205" s="121">
        <v>68537</v>
      </c>
      <c r="G2205" s="121">
        <v>7699</v>
      </c>
      <c r="H2205" s="119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19">
        <v>2579</v>
      </c>
      <c r="B2206" s="120" t="s">
        <v>201</v>
      </c>
      <c r="C2206" s="120" t="s">
        <v>206</v>
      </c>
      <c r="D2206" s="120" t="s">
        <v>116</v>
      </c>
      <c r="E2206" s="120" t="s">
        <v>170</v>
      </c>
      <c r="F2206" s="121">
        <v>278393</v>
      </c>
      <c r="G2206" s="121">
        <v>31273</v>
      </c>
      <c r="H2206" s="119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19">
        <v>2580</v>
      </c>
      <c r="B2207" s="120" t="s">
        <v>201</v>
      </c>
      <c r="C2207" s="120" t="s">
        <v>206</v>
      </c>
      <c r="D2207" s="120" t="s">
        <v>116</v>
      </c>
      <c r="E2207" s="120" t="s">
        <v>170</v>
      </c>
      <c r="F2207" s="121">
        <v>54214</v>
      </c>
      <c r="G2207" s="121">
        <v>6090</v>
      </c>
      <c r="H2207" s="119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19">
        <v>2581</v>
      </c>
      <c r="B2208" s="120" t="s">
        <v>201</v>
      </c>
      <c r="C2208" s="120" t="s">
        <v>206</v>
      </c>
      <c r="D2208" s="120" t="s">
        <v>116</v>
      </c>
      <c r="E2208" s="120" t="s">
        <v>170</v>
      </c>
      <c r="F2208" s="121">
        <v>205495</v>
      </c>
      <c r="G2208" s="121">
        <v>23084</v>
      </c>
      <c r="H2208" s="119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19">
        <v>2582</v>
      </c>
      <c r="B2209" s="120" t="s">
        <v>201</v>
      </c>
      <c r="C2209" s="120" t="s">
        <v>206</v>
      </c>
      <c r="D2209" s="120" t="s">
        <v>116</v>
      </c>
      <c r="E2209" s="120" t="s">
        <v>170</v>
      </c>
      <c r="F2209" s="121">
        <v>225576</v>
      </c>
      <c r="G2209" s="121">
        <v>25340</v>
      </c>
      <c r="H2209" s="119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19">
        <v>2583</v>
      </c>
      <c r="B2210" s="120" t="s">
        <v>201</v>
      </c>
      <c r="C2210" s="120" t="s">
        <v>206</v>
      </c>
      <c r="D2210" s="120" t="s">
        <v>116</v>
      </c>
      <c r="E2210" s="120" t="s">
        <v>170</v>
      </c>
      <c r="F2210" s="121">
        <v>57356</v>
      </c>
      <c r="G2210" s="121">
        <v>6443</v>
      </c>
      <c r="H2210" s="119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19">
        <v>2586</v>
      </c>
      <c r="B2211" s="120" t="s">
        <v>201</v>
      </c>
      <c r="C2211" s="120" t="s">
        <v>206</v>
      </c>
      <c r="D2211" s="120" t="s">
        <v>116</v>
      </c>
      <c r="E2211" s="120" t="s">
        <v>170</v>
      </c>
      <c r="F2211" s="121">
        <v>336683</v>
      </c>
      <c r="G2211" s="121">
        <v>37821</v>
      </c>
      <c r="H2211" s="119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19">
        <v>2588</v>
      </c>
      <c r="B2212" s="120" t="s">
        <v>201</v>
      </c>
      <c r="C2212" s="120" t="s">
        <v>206</v>
      </c>
      <c r="D2212" s="120" t="s">
        <v>116</v>
      </c>
      <c r="E2212" s="120" t="s">
        <v>170</v>
      </c>
      <c r="F2212" s="121">
        <v>411423</v>
      </c>
      <c r="G2212" s="121">
        <v>46217</v>
      </c>
      <c r="H2212" s="119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19">
        <v>2589</v>
      </c>
      <c r="B2213" s="120" t="s">
        <v>201</v>
      </c>
      <c r="C2213" s="120" t="s">
        <v>206</v>
      </c>
      <c r="D2213" s="120" t="s">
        <v>68</v>
      </c>
      <c r="E2213" s="120" t="s">
        <v>125</v>
      </c>
      <c r="F2213" s="121">
        <v>0</v>
      </c>
      <c r="G2213" s="121">
        <v>4604183</v>
      </c>
      <c r="H2213" s="119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19">
        <v>2589</v>
      </c>
      <c r="B2214" s="120" t="s">
        <v>201</v>
      </c>
      <c r="C2214" s="120" t="s">
        <v>206</v>
      </c>
      <c r="D2214" s="120" t="s">
        <v>68</v>
      </c>
      <c r="E2214" s="120" t="s">
        <v>125</v>
      </c>
      <c r="F2214" s="121">
        <v>0</v>
      </c>
      <c r="G2214" s="121">
        <v>11217193</v>
      </c>
      <c r="H2214" s="119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19">
        <v>2590</v>
      </c>
      <c r="B2215" s="120" t="s">
        <v>201</v>
      </c>
      <c r="C2215" s="120" t="s">
        <v>206</v>
      </c>
      <c r="D2215" s="120" t="s">
        <v>116</v>
      </c>
      <c r="E2215" s="120" t="s">
        <v>170</v>
      </c>
      <c r="F2215" s="121">
        <v>239909</v>
      </c>
      <c r="G2215" s="121">
        <v>26950</v>
      </c>
      <c r="H2215" s="119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19">
        <v>2591</v>
      </c>
      <c r="B2216" s="120" t="s">
        <v>201</v>
      </c>
      <c r="C2216" s="120" t="s">
        <v>206</v>
      </c>
      <c r="D2216" s="120" t="s">
        <v>116</v>
      </c>
      <c r="E2216" s="120" t="s">
        <v>170</v>
      </c>
      <c r="F2216" s="121">
        <v>92518</v>
      </c>
      <c r="G2216" s="121">
        <v>10393</v>
      </c>
      <c r="H2216" s="119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19">
        <v>2594</v>
      </c>
      <c r="B2217" s="120" t="s">
        <v>201</v>
      </c>
      <c r="C2217" s="120" t="s">
        <v>206</v>
      </c>
      <c r="D2217" s="120" t="s">
        <v>68</v>
      </c>
      <c r="E2217" s="120" t="s">
        <v>70</v>
      </c>
      <c r="F2217" s="121">
        <v>0</v>
      </c>
      <c r="G2217" s="121">
        <v>0</v>
      </c>
      <c r="H2217" s="119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19">
        <v>2594</v>
      </c>
      <c r="B2218" s="120" t="s">
        <v>201</v>
      </c>
      <c r="C2218" s="120" t="s">
        <v>206</v>
      </c>
      <c r="D2218" s="120" t="s">
        <v>68</v>
      </c>
      <c r="E2218" s="120" t="s">
        <v>38</v>
      </c>
      <c r="F2218" s="121">
        <v>36434</v>
      </c>
      <c r="G2218" s="121">
        <v>1124.646</v>
      </c>
      <c r="H2218" s="119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19">
        <v>2594</v>
      </c>
      <c r="B2219" s="120" t="s">
        <v>201</v>
      </c>
      <c r="C2219" s="120" t="s">
        <v>206</v>
      </c>
      <c r="D2219" s="120" t="s">
        <v>68</v>
      </c>
      <c r="E2219" s="120" t="s">
        <v>152</v>
      </c>
      <c r="F2219" s="121">
        <v>383587</v>
      </c>
      <c r="G2219" s="121">
        <v>15688.354</v>
      </c>
      <c r="H2219" s="119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19">
        <v>2595</v>
      </c>
      <c r="B2220" s="120" t="s">
        <v>201</v>
      </c>
      <c r="C2220" s="120" t="s">
        <v>206</v>
      </c>
      <c r="D2220" s="120" t="s">
        <v>116</v>
      </c>
      <c r="E2220" s="120" t="s">
        <v>170</v>
      </c>
      <c r="F2220" s="121">
        <v>291816</v>
      </c>
      <c r="G2220" s="121">
        <v>32781</v>
      </c>
      <c r="H2220" s="119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19">
        <v>2596</v>
      </c>
      <c r="B2221" s="120" t="s">
        <v>201</v>
      </c>
      <c r="C2221" s="120" t="s">
        <v>206</v>
      </c>
      <c r="D2221" s="120" t="s">
        <v>116</v>
      </c>
      <c r="E2221" s="120" t="s">
        <v>170</v>
      </c>
      <c r="F2221" s="121">
        <v>88371</v>
      </c>
      <c r="G2221" s="121">
        <v>9927</v>
      </c>
      <c r="H2221" s="119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19">
        <v>2597</v>
      </c>
      <c r="B2222" s="120" t="s">
        <v>201</v>
      </c>
      <c r="C2222" s="120" t="s">
        <v>206</v>
      </c>
      <c r="D2222" s="120" t="s">
        <v>116</v>
      </c>
      <c r="E2222" s="120" t="s">
        <v>170</v>
      </c>
      <c r="F2222" s="121">
        <v>180862</v>
      </c>
      <c r="G2222" s="121">
        <v>20317</v>
      </c>
      <c r="H2222" s="119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19">
        <v>2598</v>
      </c>
      <c r="B2223" s="120" t="s">
        <v>201</v>
      </c>
      <c r="C2223" s="120" t="s">
        <v>206</v>
      </c>
      <c r="D2223" s="120" t="s">
        <v>116</v>
      </c>
      <c r="E2223" s="120" t="s">
        <v>170</v>
      </c>
      <c r="F2223" s="121">
        <v>136068</v>
      </c>
      <c r="G2223" s="121">
        <v>15285</v>
      </c>
      <c r="H2223" s="119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19">
        <v>2599</v>
      </c>
      <c r="B2224" s="120" t="s">
        <v>201</v>
      </c>
      <c r="C2224" s="120" t="s">
        <v>206</v>
      </c>
      <c r="D2224" s="120" t="s">
        <v>116</v>
      </c>
      <c r="E2224" s="120" t="s">
        <v>170</v>
      </c>
      <c r="F2224" s="121">
        <v>846073</v>
      </c>
      <c r="G2224" s="121">
        <v>95043</v>
      </c>
      <c r="H2224" s="119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19">
        <v>2600</v>
      </c>
      <c r="B2225" s="120" t="s">
        <v>201</v>
      </c>
      <c r="C2225" s="120" t="s">
        <v>206</v>
      </c>
      <c r="D2225" s="120" t="s">
        <v>116</v>
      </c>
      <c r="E2225" s="120" t="s">
        <v>170</v>
      </c>
      <c r="F2225" s="121">
        <v>1122471</v>
      </c>
      <c r="G2225" s="121">
        <v>126092</v>
      </c>
      <c r="H2225" s="119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19">
        <v>2601</v>
      </c>
      <c r="B2226" s="120" t="s">
        <v>201</v>
      </c>
      <c r="C2226" s="120" t="s">
        <v>206</v>
      </c>
      <c r="D2226" s="120" t="s">
        <v>116</v>
      </c>
      <c r="E2226" s="120" t="s">
        <v>170</v>
      </c>
      <c r="F2226" s="121">
        <v>79013</v>
      </c>
      <c r="G2226" s="121">
        <v>8876</v>
      </c>
      <c r="H2226" s="119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19">
        <v>2604</v>
      </c>
      <c r="B2227" s="120" t="s">
        <v>201</v>
      </c>
      <c r="C2227" s="120" t="s">
        <v>206</v>
      </c>
      <c r="D2227" s="120" t="s">
        <v>116</v>
      </c>
      <c r="E2227" s="120" t="s">
        <v>170</v>
      </c>
      <c r="F2227" s="121">
        <v>205202</v>
      </c>
      <c r="G2227" s="121">
        <v>23051</v>
      </c>
      <c r="H2227" s="119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19">
        <v>2605</v>
      </c>
      <c r="B2228" s="120" t="s">
        <v>201</v>
      </c>
      <c r="C2228" s="120" t="s">
        <v>206</v>
      </c>
      <c r="D2228" s="120" t="s">
        <v>116</v>
      </c>
      <c r="E2228" s="120" t="s">
        <v>170</v>
      </c>
      <c r="F2228" s="121">
        <v>1501180</v>
      </c>
      <c r="G2228" s="121">
        <v>168634</v>
      </c>
      <c r="H2228" s="119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19">
        <v>2606</v>
      </c>
      <c r="B2229" s="120" t="s">
        <v>201</v>
      </c>
      <c r="C2229" s="120" t="s">
        <v>206</v>
      </c>
      <c r="D2229" s="120" t="s">
        <v>116</v>
      </c>
      <c r="E2229" s="120" t="s">
        <v>170</v>
      </c>
      <c r="F2229" s="121">
        <v>598338</v>
      </c>
      <c r="G2229" s="121">
        <v>67214</v>
      </c>
      <c r="H2229" s="119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19">
        <v>2608</v>
      </c>
      <c r="B2230" s="120" t="s">
        <v>201</v>
      </c>
      <c r="C2230" s="120" t="s">
        <v>206</v>
      </c>
      <c r="D2230" s="120" t="s">
        <v>116</v>
      </c>
      <c r="E2230" s="120" t="s">
        <v>170</v>
      </c>
      <c r="F2230" s="121">
        <v>133210</v>
      </c>
      <c r="G2230" s="121">
        <v>14964</v>
      </c>
      <c r="H2230" s="119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19">
        <v>2609</v>
      </c>
      <c r="B2231" s="120" t="s">
        <v>201</v>
      </c>
      <c r="C2231" s="120" t="s">
        <v>206</v>
      </c>
      <c r="D2231" s="120" t="s">
        <v>116</v>
      </c>
      <c r="E2231" s="120" t="s">
        <v>170</v>
      </c>
      <c r="F2231" s="121">
        <v>2043756</v>
      </c>
      <c r="G2231" s="121">
        <v>229584</v>
      </c>
      <c r="H2231" s="119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19">
        <v>2610</v>
      </c>
      <c r="B2232" s="120" t="s">
        <v>201</v>
      </c>
      <c r="C2232" s="120" t="s">
        <v>206</v>
      </c>
      <c r="D2232" s="120" t="s">
        <v>116</v>
      </c>
      <c r="E2232" s="120" t="s">
        <v>170</v>
      </c>
      <c r="F2232" s="121">
        <v>464836</v>
      </c>
      <c r="G2232" s="121">
        <v>52217</v>
      </c>
      <c r="H2232" s="119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19">
        <v>2611</v>
      </c>
      <c r="B2233" s="120" t="s">
        <v>201</v>
      </c>
      <c r="C2233" s="120" t="s">
        <v>206</v>
      </c>
      <c r="D2233" s="120" t="s">
        <v>116</v>
      </c>
      <c r="E2233" s="120" t="s">
        <v>170</v>
      </c>
      <c r="F2233" s="121">
        <v>930179</v>
      </c>
      <c r="G2233" s="121">
        <v>104491</v>
      </c>
      <c r="H2233" s="119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19">
        <v>2612</v>
      </c>
      <c r="B2234" s="120" t="s">
        <v>201</v>
      </c>
      <c r="C2234" s="120" t="s">
        <v>206</v>
      </c>
      <c r="D2234" s="120" t="s">
        <v>116</v>
      </c>
      <c r="E2234" s="120" t="s">
        <v>170</v>
      </c>
      <c r="F2234" s="121">
        <v>2743925</v>
      </c>
      <c r="G2234" s="121">
        <v>308237</v>
      </c>
      <c r="H2234" s="119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19">
        <v>2613</v>
      </c>
      <c r="B2235" s="120" t="s">
        <v>201</v>
      </c>
      <c r="C2235" s="120" t="s">
        <v>206</v>
      </c>
      <c r="D2235" s="120" t="s">
        <v>116</v>
      </c>
      <c r="E2235" s="120" t="s">
        <v>170</v>
      </c>
      <c r="F2235" s="121">
        <v>1099735</v>
      </c>
      <c r="G2235" s="121">
        <v>123538</v>
      </c>
      <c r="H2235" s="119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19">
        <v>2614</v>
      </c>
      <c r="B2236" s="120" t="s">
        <v>201</v>
      </c>
      <c r="C2236" s="120" t="s">
        <v>206</v>
      </c>
      <c r="D2236" s="120" t="s">
        <v>116</v>
      </c>
      <c r="E2236" s="120" t="s">
        <v>170</v>
      </c>
      <c r="F2236" s="121">
        <v>1660516</v>
      </c>
      <c r="G2236" s="121">
        <v>186533</v>
      </c>
      <c r="H2236" s="119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19">
        <v>2616</v>
      </c>
      <c r="B2237" s="120" t="s">
        <v>201</v>
      </c>
      <c r="C2237" s="120" t="s">
        <v>206</v>
      </c>
      <c r="D2237" s="120" t="s">
        <v>116</v>
      </c>
      <c r="E2237" s="120" t="s">
        <v>170</v>
      </c>
      <c r="F2237" s="121">
        <v>251767</v>
      </c>
      <c r="G2237" s="121">
        <v>28282</v>
      </c>
      <c r="H2237" s="119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19">
        <v>2617</v>
      </c>
      <c r="B2238" s="120" t="s">
        <v>201</v>
      </c>
      <c r="C2238" s="120" t="s">
        <v>206</v>
      </c>
      <c r="D2238" s="120" t="s">
        <v>116</v>
      </c>
      <c r="E2238" s="120" t="s">
        <v>170</v>
      </c>
      <c r="F2238" s="121">
        <v>272329</v>
      </c>
      <c r="G2238" s="121">
        <v>30592</v>
      </c>
      <c r="H2238" s="119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19">
        <v>2619</v>
      </c>
      <c r="B2239" s="120" t="s">
        <v>201</v>
      </c>
      <c r="C2239" s="120" t="s">
        <v>206</v>
      </c>
      <c r="D2239" s="120" t="s">
        <v>116</v>
      </c>
      <c r="E2239" s="120" t="s">
        <v>170</v>
      </c>
      <c r="F2239" s="121">
        <v>1548868</v>
      </c>
      <c r="G2239" s="121">
        <v>173991</v>
      </c>
      <c r="H2239" s="119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19">
        <v>2621</v>
      </c>
      <c r="B2240" s="120" t="s">
        <v>201</v>
      </c>
      <c r="C2240" s="120" t="s">
        <v>206</v>
      </c>
      <c r="D2240" s="120" t="s">
        <v>116</v>
      </c>
      <c r="E2240" s="120" t="s">
        <v>170</v>
      </c>
      <c r="F2240" s="121">
        <v>247341</v>
      </c>
      <c r="G2240" s="121">
        <v>27785</v>
      </c>
      <c r="H2240" s="119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19">
        <v>2623</v>
      </c>
      <c r="B2241" s="120" t="s">
        <v>201</v>
      </c>
      <c r="C2241" s="120" t="s">
        <v>206</v>
      </c>
      <c r="D2241" s="120" t="s">
        <v>116</v>
      </c>
      <c r="E2241" s="120" t="s">
        <v>170</v>
      </c>
      <c r="F2241" s="121">
        <v>128260</v>
      </c>
      <c r="G2241" s="121">
        <v>14408</v>
      </c>
      <c r="H2241" s="119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19">
        <v>2624</v>
      </c>
      <c r="B2242" s="120" t="s">
        <v>201</v>
      </c>
      <c r="C2242" s="120" t="s">
        <v>206</v>
      </c>
      <c r="D2242" s="120" t="s">
        <v>116</v>
      </c>
      <c r="E2242" s="120" t="s">
        <v>170</v>
      </c>
      <c r="F2242" s="121">
        <v>26821</v>
      </c>
      <c r="G2242" s="121">
        <v>3013</v>
      </c>
      <c r="H2242" s="119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19">
        <v>2625</v>
      </c>
      <c r="B2243" s="120" t="s">
        <v>201</v>
      </c>
      <c r="C2243" s="120" t="s">
        <v>206</v>
      </c>
      <c r="D2243" s="120" t="s">
        <v>68</v>
      </c>
      <c r="E2243" s="120" t="s">
        <v>38</v>
      </c>
      <c r="F2243" s="121">
        <v>3202894</v>
      </c>
      <c r="G2243" s="121">
        <v>286744.06</v>
      </c>
      <c r="H2243" s="119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19">
        <v>2625</v>
      </c>
      <c r="B2244" s="120" t="s">
        <v>201</v>
      </c>
      <c r="C2244" s="120" t="s">
        <v>206</v>
      </c>
      <c r="D2244" s="120" t="s">
        <v>68</v>
      </c>
      <c r="E2244" s="120" t="s">
        <v>152</v>
      </c>
      <c r="F2244" s="121">
        <v>0</v>
      </c>
      <c r="G2244" s="121">
        <v>0</v>
      </c>
      <c r="H2244" s="119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19">
        <v>2627</v>
      </c>
      <c r="B2245" s="120" t="s">
        <v>201</v>
      </c>
      <c r="C2245" s="120" t="s">
        <v>202</v>
      </c>
      <c r="D2245" s="120" t="s">
        <v>116</v>
      </c>
      <c r="E2245" s="120" t="s">
        <v>170</v>
      </c>
      <c r="F2245" s="121">
        <v>724391</v>
      </c>
      <c r="G2245" s="121">
        <v>81374</v>
      </c>
      <c r="H2245" s="119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19">
        <v>2628</v>
      </c>
      <c r="B2246" s="120" t="s">
        <v>201</v>
      </c>
      <c r="C2246" s="120" t="s">
        <v>206</v>
      </c>
      <c r="D2246" s="120" t="s">
        <v>73</v>
      </c>
      <c r="E2246" s="120" t="s">
        <v>81</v>
      </c>
      <c r="F2246" s="121">
        <v>0</v>
      </c>
      <c r="G2246" s="121">
        <v>0</v>
      </c>
      <c r="H2246" s="119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19">
        <v>2628</v>
      </c>
      <c r="B2247" s="120" t="s">
        <v>201</v>
      </c>
      <c r="C2247" s="120" t="s">
        <v>206</v>
      </c>
      <c r="D2247" s="120" t="s">
        <v>73</v>
      </c>
      <c r="E2247" s="120" t="s">
        <v>86</v>
      </c>
      <c r="F2247" s="121">
        <v>0</v>
      </c>
      <c r="G2247" s="121">
        <v>0</v>
      </c>
      <c r="H2247" s="119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19">
        <v>2628</v>
      </c>
      <c r="B2248" s="120" t="s">
        <v>201</v>
      </c>
      <c r="C2248" s="120" t="s">
        <v>206</v>
      </c>
      <c r="D2248" s="120" t="s">
        <v>73</v>
      </c>
      <c r="E2248" s="120" t="s">
        <v>38</v>
      </c>
      <c r="F2248" s="121">
        <v>4681</v>
      </c>
      <c r="G2248" s="121">
        <v>305</v>
      </c>
      <c r="H2248" s="119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19">
        <v>2630</v>
      </c>
      <c r="B2249" s="120" t="s">
        <v>201</v>
      </c>
      <c r="C2249" s="120" t="s">
        <v>206</v>
      </c>
      <c r="D2249" s="120" t="s">
        <v>116</v>
      </c>
      <c r="E2249" s="120" t="s">
        <v>170</v>
      </c>
      <c r="F2249" s="121">
        <v>116118</v>
      </c>
      <c r="G2249" s="121">
        <v>13044</v>
      </c>
      <c r="H2249" s="119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19">
        <v>2631</v>
      </c>
      <c r="B2250" s="120" t="s">
        <v>201</v>
      </c>
      <c r="C2250" s="120" t="s">
        <v>206</v>
      </c>
      <c r="D2250" s="120" t="s">
        <v>116</v>
      </c>
      <c r="E2250" s="120" t="s">
        <v>170</v>
      </c>
      <c r="F2250" s="121">
        <v>301937</v>
      </c>
      <c r="G2250" s="121">
        <v>33918</v>
      </c>
      <c r="H2250" s="119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19">
        <v>2632</v>
      </c>
      <c r="B2251" s="120" t="s">
        <v>201</v>
      </c>
      <c r="C2251" s="120" t="s">
        <v>206</v>
      </c>
      <c r="D2251" s="120" t="s">
        <v>73</v>
      </c>
      <c r="E2251" s="120" t="s">
        <v>81</v>
      </c>
      <c r="F2251" s="121">
        <v>0</v>
      </c>
      <c r="G2251" s="121">
        <v>0</v>
      </c>
      <c r="H2251" s="119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19">
        <v>2632</v>
      </c>
      <c r="B2252" s="120" t="s">
        <v>201</v>
      </c>
      <c r="C2252" s="120" t="s">
        <v>206</v>
      </c>
      <c r="D2252" s="120" t="s">
        <v>73</v>
      </c>
      <c r="E2252" s="120" t="s">
        <v>86</v>
      </c>
      <c r="F2252" s="121">
        <v>0</v>
      </c>
      <c r="G2252" s="121">
        <v>0</v>
      </c>
      <c r="H2252" s="119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19">
        <v>2632</v>
      </c>
      <c r="B2253" s="120" t="s">
        <v>201</v>
      </c>
      <c r="C2253" s="120" t="s">
        <v>206</v>
      </c>
      <c r="D2253" s="120" t="s">
        <v>73</v>
      </c>
      <c r="E2253" s="120" t="s">
        <v>38</v>
      </c>
      <c r="F2253" s="121">
        <v>17844</v>
      </c>
      <c r="G2253" s="121">
        <v>1117</v>
      </c>
      <c r="H2253" s="119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19">
        <v>2634</v>
      </c>
      <c r="B2254" s="120" t="s">
        <v>201</v>
      </c>
      <c r="C2254" s="120" t="s">
        <v>206</v>
      </c>
      <c r="D2254" s="120" t="s">
        <v>116</v>
      </c>
      <c r="E2254" s="120" t="s">
        <v>170</v>
      </c>
      <c r="F2254" s="121">
        <v>106390</v>
      </c>
      <c r="G2254" s="121">
        <v>11951</v>
      </c>
      <c r="H2254" s="119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19">
        <v>2638</v>
      </c>
      <c r="B2255" s="120" t="s">
        <v>201</v>
      </c>
      <c r="C2255" s="120" t="s">
        <v>202</v>
      </c>
      <c r="D2255" s="120" t="s">
        <v>116</v>
      </c>
      <c r="E2255" s="120" t="s">
        <v>170</v>
      </c>
      <c r="F2255" s="121">
        <v>70869</v>
      </c>
      <c r="G2255" s="121">
        <v>7961</v>
      </c>
      <c r="H2255" s="119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19">
        <v>2639</v>
      </c>
      <c r="B2256" s="120" t="s">
        <v>201</v>
      </c>
      <c r="C2256" s="120" t="s">
        <v>202</v>
      </c>
      <c r="D2256" s="120" t="s">
        <v>116</v>
      </c>
      <c r="E2256" s="120" t="s">
        <v>170</v>
      </c>
      <c r="F2256" s="121">
        <v>161074</v>
      </c>
      <c r="G2256" s="121">
        <v>18094</v>
      </c>
      <c r="H2256" s="119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19">
        <v>2641</v>
      </c>
      <c r="B2257" s="120" t="s">
        <v>201</v>
      </c>
      <c r="C2257" s="120" t="s">
        <v>202</v>
      </c>
      <c r="D2257" s="120" t="s">
        <v>116</v>
      </c>
      <c r="E2257" s="120" t="s">
        <v>170</v>
      </c>
      <c r="F2257" s="121">
        <v>3900</v>
      </c>
      <c r="G2257" s="121">
        <v>438</v>
      </c>
      <c r="H2257" s="119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19">
        <v>2678</v>
      </c>
      <c r="B2258" s="120" t="s">
        <v>201</v>
      </c>
      <c r="C2258" s="120" t="s">
        <v>202</v>
      </c>
      <c r="D2258" s="120" t="s">
        <v>79</v>
      </c>
      <c r="E2258" s="120" t="s">
        <v>70</v>
      </c>
      <c r="F2258" s="121">
        <v>750</v>
      </c>
      <c r="G2258" s="121">
        <v>65</v>
      </c>
      <c r="H2258" s="119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19">
        <v>2679</v>
      </c>
      <c r="B2259" s="120" t="s">
        <v>201</v>
      </c>
      <c r="C2259" s="120" t="s">
        <v>202</v>
      </c>
      <c r="D2259" s="120" t="s">
        <v>73</v>
      </c>
      <c r="E2259" s="120" t="s">
        <v>70</v>
      </c>
      <c r="F2259" s="121">
        <v>0</v>
      </c>
      <c r="G2259" s="121">
        <v>0</v>
      </c>
      <c r="H2259" s="119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19">
        <v>2679</v>
      </c>
      <c r="B2260" s="120" t="s">
        <v>201</v>
      </c>
      <c r="C2260" s="120" t="s">
        <v>202</v>
      </c>
      <c r="D2260" s="120" t="s">
        <v>73</v>
      </c>
      <c r="E2260" s="120" t="s">
        <v>86</v>
      </c>
      <c r="F2260" s="121">
        <v>6447</v>
      </c>
      <c r="G2260" s="121">
        <v>635.884</v>
      </c>
      <c r="H2260" s="119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19">
        <v>2679</v>
      </c>
      <c r="B2261" s="120" t="s">
        <v>201</v>
      </c>
      <c r="C2261" s="120" t="s">
        <v>202</v>
      </c>
      <c r="D2261" s="120" t="s">
        <v>73</v>
      </c>
      <c r="E2261" s="120" t="s">
        <v>38</v>
      </c>
      <c r="F2261" s="121">
        <v>133694</v>
      </c>
      <c r="G2261" s="121">
        <v>13187.116</v>
      </c>
      <c r="H2261" s="119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19">
        <v>2681</v>
      </c>
      <c r="B2262" s="120" t="s">
        <v>201</v>
      </c>
      <c r="C2262" s="120" t="s">
        <v>202</v>
      </c>
      <c r="D2262" s="120" t="s">
        <v>79</v>
      </c>
      <c r="E2262" s="120" t="s">
        <v>70</v>
      </c>
      <c r="F2262" s="121">
        <v>446</v>
      </c>
      <c r="G2262" s="121">
        <v>29</v>
      </c>
      <c r="H2262" s="119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19">
        <v>2685</v>
      </c>
      <c r="B2263" s="120" t="s">
        <v>201</v>
      </c>
      <c r="C2263" s="120" t="s">
        <v>202</v>
      </c>
      <c r="D2263" s="120" t="s">
        <v>116</v>
      </c>
      <c r="E2263" s="120" t="s">
        <v>170</v>
      </c>
      <c r="F2263" s="121">
        <v>647283</v>
      </c>
      <c r="G2263" s="121">
        <v>72712</v>
      </c>
      <c r="H2263" s="119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19">
        <v>2686</v>
      </c>
      <c r="B2264" s="120" t="s">
        <v>201</v>
      </c>
      <c r="C2264" s="120" t="s">
        <v>202</v>
      </c>
      <c r="D2264" s="120" t="s">
        <v>116</v>
      </c>
      <c r="E2264" s="120" t="s">
        <v>170</v>
      </c>
      <c r="F2264" s="121">
        <v>584184</v>
      </c>
      <c r="G2264" s="121">
        <v>65624</v>
      </c>
      <c r="H2264" s="119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19">
        <v>2691</v>
      </c>
      <c r="B2265" s="120" t="s">
        <v>201</v>
      </c>
      <c r="C2265" s="120" t="s">
        <v>202</v>
      </c>
      <c r="D2265" s="120" t="s">
        <v>57</v>
      </c>
      <c r="E2265" s="120" t="s">
        <v>170</v>
      </c>
      <c r="F2265" s="121">
        <v>0</v>
      </c>
      <c r="G2265" s="121">
        <v>-120509</v>
      </c>
      <c r="H2265" s="119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19">
        <v>2692</v>
      </c>
      <c r="B2266" s="120" t="s">
        <v>201</v>
      </c>
      <c r="C2266" s="120" t="s">
        <v>202</v>
      </c>
      <c r="D2266" s="120" t="s">
        <v>57</v>
      </c>
      <c r="E2266" s="120" t="s">
        <v>170</v>
      </c>
      <c r="F2266" s="121">
        <v>0</v>
      </c>
      <c r="G2266" s="121">
        <v>-195080</v>
      </c>
      <c r="H2266" s="119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19">
        <v>2693</v>
      </c>
      <c r="B2267" s="120" t="s">
        <v>201</v>
      </c>
      <c r="C2267" s="120" t="s">
        <v>202</v>
      </c>
      <c r="D2267" s="120" t="s">
        <v>116</v>
      </c>
      <c r="E2267" s="120" t="s">
        <v>170</v>
      </c>
      <c r="F2267" s="121">
        <v>150526607</v>
      </c>
      <c r="G2267" s="121">
        <v>16909302</v>
      </c>
      <c r="H2267" s="119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19">
        <v>2694</v>
      </c>
      <c r="B2268" s="120" t="s">
        <v>201</v>
      </c>
      <c r="C2268" s="120" t="s">
        <v>202</v>
      </c>
      <c r="D2268" s="120" t="s">
        <v>116</v>
      </c>
      <c r="E2268" s="120" t="s">
        <v>170</v>
      </c>
      <c r="F2268" s="121">
        <v>68396862</v>
      </c>
      <c r="G2268" s="121">
        <v>7683314</v>
      </c>
      <c r="H2268" s="119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19">
        <v>2695</v>
      </c>
      <c r="B2269" s="120" t="s">
        <v>201</v>
      </c>
      <c r="C2269" s="120" t="s">
        <v>202</v>
      </c>
      <c r="D2269" s="120" t="s">
        <v>79</v>
      </c>
      <c r="E2269" s="120" t="s">
        <v>70</v>
      </c>
      <c r="F2269" s="121">
        <v>4804</v>
      </c>
      <c r="G2269" s="121">
        <v>-332.855</v>
      </c>
      <c r="H2269" s="119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19">
        <v>2695</v>
      </c>
      <c r="B2270" s="120" t="s">
        <v>201</v>
      </c>
      <c r="C2270" s="120" t="s">
        <v>202</v>
      </c>
      <c r="D2270" s="120" t="s">
        <v>79</v>
      </c>
      <c r="E2270" s="120" t="s">
        <v>38</v>
      </c>
      <c r="F2270" s="121">
        <v>9135</v>
      </c>
      <c r="G2270" s="121">
        <v>-633.145</v>
      </c>
      <c r="H2270" s="119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19">
        <v>2700</v>
      </c>
      <c r="B2271" s="120" t="s">
        <v>201</v>
      </c>
      <c r="C2271" s="120" t="s">
        <v>202</v>
      </c>
      <c r="D2271" s="120" t="s">
        <v>116</v>
      </c>
      <c r="E2271" s="120" t="s">
        <v>170</v>
      </c>
      <c r="F2271" s="121">
        <v>214111</v>
      </c>
      <c r="G2271" s="121">
        <v>24052</v>
      </c>
      <c r="H2271" s="119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19">
        <v>2706</v>
      </c>
      <c r="B2272" s="120" t="s">
        <v>201</v>
      </c>
      <c r="C2272" s="120" t="s">
        <v>202</v>
      </c>
      <c r="D2272" s="120" t="s">
        <v>73</v>
      </c>
      <c r="E2272" s="120" t="s">
        <v>70</v>
      </c>
      <c r="F2272" s="121">
        <v>170082</v>
      </c>
      <c r="G2272" s="121">
        <v>12495.556</v>
      </c>
      <c r="H2272" s="119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19">
        <v>2706</v>
      </c>
      <c r="B2273" s="120" t="s">
        <v>201</v>
      </c>
      <c r="C2273" s="120" t="s">
        <v>202</v>
      </c>
      <c r="D2273" s="120" t="s">
        <v>73</v>
      </c>
      <c r="E2273" s="120" t="s">
        <v>38</v>
      </c>
      <c r="F2273" s="121">
        <v>2799981</v>
      </c>
      <c r="G2273" s="121">
        <v>255846.44</v>
      </c>
      <c r="H2273" s="119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19">
        <v>2706</v>
      </c>
      <c r="B2274" s="120" t="s">
        <v>201</v>
      </c>
      <c r="C2274" s="120" t="s">
        <v>202</v>
      </c>
      <c r="D2274" s="120" t="s">
        <v>68</v>
      </c>
      <c r="E2274" s="120" t="s">
        <v>54</v>
      </c>
      <c r="F2274" s="121">
        <v>12827088</v>
      </c>
      <c r="G2274" s="121">
        <v>1041740.3</v>
      </c>
      <c r="H2274" s="119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19">
        <v>2706</v>
      </c>
      <c r="B2275" s="120" t="s">
        <v>201</v>
      </c>
      <c r="C2275" s="120" t="s">
        <v>202</v>
      </c>
      <c r="D2275" s="120" t="s">
        <v>68</v>
      </c>
      <c r="E2275" s="120" t="s">
        <v>70</v>
      </c>
      <c r="F2275" s="121">
        <v>47782</v>
      </c>
      <c r="G2275" s="121">
        <v>3921.721</v>
      </c>
      <c r="H2275" s="119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19">
        <v>2707</v>
      </c>
      <c r="B2276" s="120" t="s">
        <v>201</v>
      </c>
      <c r="C2276" s="120" t="s">
        <v>202</v>
      </c>
      <c r="D2276" s="120" t="s">
        <v>73</v>
      </c>
      <c r="E2276" s="120" t="s">
        <v>70</v>
      </c>
      <c r="F2276" s="121">
        <v>4968</v>
      </c>
      <c r="G2276" s="121">
        <v>-535</v>
      </c>
      <c r="H2276" s="119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19">
        <v>2707</v>
      </c>
      <c r="B2277" s="120" t="s">
        <v>201</v>
      </c>
      <c r="C2277" s="120" t="s">
        <v>202</v>
      </c>
      <c r="D2277" s="120" t="s">
        <v>116</v>
      </c>
      <c r="E2277" s="120" t="s">
        <v>170</v>
      </c>
      <c r="F2277" s="121">
        <v>0</v>
      </c>
      <c r="G2277" s="121">
        <v>-421</v>
      </c>
      <c r="H2277" s="119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19">
        <v>2710</v>
      </c>
      <c r="B2278" s="120" t="s">
        <v>201</v>
      </c>
      <c r="C2278" s="120" t="s">
        <v>202</v>
      </c>
      <c r="D2278" s="120" t="s">
        <v>116</v>
      </c>
      <c r="E2278" s="120" t="s">
        <v>170</v>
      </c>
      <c r="F2278" s="121">
        <v>0</v>
      </c>
      <c r="G2278" s="121">
        <v>-284</v>
      </c>
      <c r="H2278" s="119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19">
        <v>2712</v>
      </c>
      <c r="B2279" s="120" t="s">
        <v>201</v>
      </c>
      <c r="C2279" s="120" t="s">
        <v>202</v>
      </c>
      <c r="D2279" s="120" t="s">
        <v>68</v>
      </c>
      <c r="E2279" s="120" t="s">
        <v>54</v>
      </c>
      <c r="F2279" s="121">
        <v>72812074</v>
      </c>
      <c r="G2279" s="121">
        <v>6916201.8</v>
      </c>
      <c r="H2279" s="119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19">
        <v>2712</v>
      </c>
      <c r="B2280" s="120" t="s">
        <v>201</v>
      </c>
      <c r="C2280" s="120" t="s">
        <v>202</v>
      </c>
      <c r="D2280" s="120" t="s">
        <v>68</v>
      </c>
      <c r="E2280" s="120" t="s">
        <v>70</v>
      </c>
      <c r="F2280" s="121">
        <v>326380</v>
      </c>
      <c r="G2280" s="121">
        <v>30865.204</v>
      </c>
      <c r="H2280" s="119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19">
        <v>2714</v>
      </c>
      <c r="B2281" s="120" t="s">
        <v>201</v>
      </c>
      <c r="C2281" s="120" t="s">
        <v>202</v>
      </c>
      <c r="D2281" s="120" t="s">
        <v>116</v>
      </c>
      <c r="E2281" s="120" t="s">
        <v>170</v>
      </c>
      <c r="F2281" s="121">
        <v>2071672</v>
      </c>
      <c r="G2281" s="121">
        <v>232720</v>
      </c>
      <c r="H2281" s="119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19">
        <v>2715</v>
      </c>
      <c r="B2282" s="120" t="s">
        <v>201</v>
      </c>
      <c r="C2282" s="120" t="s">
        <v>202</v>
      </c>
      <c r="D2282" s="120" t="s">
        <v>116</v>
      </c>
      <c r="E2282" s="120" t="s">
        <v>170</v>
      </c>
      <c r="F2282" s="121">
        <v>3929574</v>
      </c>
      <c r="G2282" s="121">
        <v>441426</v>
      </c>
      <c r="H2282" s="119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19">
        <v>2716</v>
      </c>
      <c r="B2283" s="120" t="s">
        <v>201</v>
      </c>
      <c r="C2283" s="120" t="s">
        <v>202</v>
      </c>
      <c r="D2283" s="120" t="s">
        <v>73</v>
      </c>
      <c r="E2283" s="120" t="s">
        <v>54</v>
      </c>
      <c r="F2283" s="121">
        <v>0</v>
      </c>
      <c r="G2283" s="121">
        <v>0</v>
      </c>
      <c r="H2283" s="119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19">
        <v>2716</v>
      </c>
      <c r="B2284" s="120" t="s">
        <v>201</v>
      </c>
      <c r="C2284" s="120" t="s">
        <v>202</v>
      </c>
      <c r="D2284" s="120" t="s">
        <v>73</v>
      </c>
      <c r="E2284" s="120" t="s">
        <v>70</v>
      </c>
      <c r="F2284" s="121">
        <v>15035</v>
      </c>
      <c r="G2284" s="121">
        <v>-118</v>
      </c>
      <c r="H2284" s="119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19">
        <v>2716</v>
      </c>
      <c r="B2285" s="120" t="s">
        <v>201</v>
      </c>
      <c r="C2285" s="120" t="s">
        <v>202</v>
      </c>
      <c r="D2285" s="120" t="s">
        <v>73</v>
      </c>
      <c r="E2285" s="120" t="s">
        <v>38</v>
      </c>
      <c r="F2285" s="121">
        <v>0</v>
      </c>
      <c r="G2285" s="121">
        <v>0</v>
      </c>
      <c r="H2285" s="119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19">
        <v>2718</v>
      </c>
      <c r="B2286" s="120" t="s">
        <v>201</v>
      </c>
      <c r="C2286" s="120" t="s">
        <v>202</v>
      </c>
      <c r="D2286" s="120" t="s">
        <v>68</v>
      </c>
      <c r="E2286" s="120" t="s">
        <v>54</v>
      </c>
      <c r="F2286" s="121">
        <v>10368017</v>
      </c>
      <c r="G2286" s="121">
        <v>887179.23</v>
      </c>
      <c r="H2286" s="119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19">
        <v>2718</v>
      </c>
      <c r="B2287" s="120" t="s">
        <v>201</v>
      </c>
      <c r="C2287" s="120" t="s">
        <v>202</v>
      </c>
      <c r="D2287" s="120" t="s">
        <v>68</v>
      </c>
      <c r="E2287" s="120" t="s">
        <v>70</v>
      </c>
      <c r="F2287" s="121">
        <v>95207</v>
      </c>
      <c r="G2287" s="121">
        <v>7839.773</v>
      </c>
      <c r="H2287" s="119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19">
        <v>2719</v>
      </c>
      <c r="B2288" s="120" t="s">
        <v>201</v>
      </c>
      <c r="C2288" s="120" t="s">
        <v>202</v>
      </c>
      <c r="D2288" s="120" t="s">
        <v>116</v>
      </c>
      <c r="E2288" s="120" t="s">
        <v>170</v>
      </c>
      <c r="F2288" s="121">
        <v>730381</v>
      </c>
      <c r="G2288" s="121">
        <v>82047</v>
      </c>
      <c r="H2288" s="119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19">
        <v>2720</v>
      </c>
      <c r="B2289" s="120" t="s">
        <v>201</v>
      </c>
      <c r="C2289" s="120" t="s">
        <v>202</v>
      </c>
      <c r="D2289" s="120" t="s">
        <v>39</v>
      </c>
      <c r="E2289" s="120" t="s">
        <v>70</v>
      </c>
      <c r="F2289" s="121">
        <v>0</v>
      </c>
      <c r="G2289" s="121">
        <v>0</v>
      </c>
      <c r="H2289" s="119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19">
        <v>2720</v>
      </c>
      <c r="B2290" s="120" t="s">
        <v>201</v>
      </c>
      <c r="C2290" s="120" t="s">
        <v>202</v>
      </c>
      <c r="D2290" s="120" t="s">
        <v>39</v>
      </c>
      <c r="E2290" s="120" t="s">
        <v>38</v>
      </c>
      <c r="F2290" s="121">
        <v>4725308</v>
      </c>
      <c r="G2290" s="121">
        <v>1881428</v>
      </c>
      <c r="H2290" s="119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19">
        <v>2720</v>
      </c>
      <c r="B2291" s="120" t="s">
        <v>201</v>
      </c>
      <c r="C2291" s="120" t="s">
        <v>202</v>
      </c>
      <c r="D2291" s="120" t="s">
        <v>61</v>
      </c>
      <c r="E2291" s="120" t="s">
        <v>70</v>
      </c>
      <c r="F2291" s="121">
        <v>0</v>
      </c>
      <c r="G2291" s="121">
        <v>0</v>
      </c>
      <c r="H2291" s="119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19">
        <v>2720</v>
      </c>
      <c r="B2292" s="120" t="s">
        <v>201</v>
      </c>
      <c r="C2292" s="120" t="s">
        <v>202</v>
      </c>
      <c r="D2292" s="120" t="s">
        <v>61</v>
      </c>
      <c r="E2292" s="120" t="s">
        <v>38</v>
      </c>
      <c r="F2292" s="121">
        <v>26564466</v>
      </c>
      <c r="G2292" s="121">
        <v>2510856</v>
      </c>
      <c r="H2292" s="119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19">
        <v>2721</v>
      </c>
      <c r="B2293" s="120" t="s">
        <v>201</v>
      </c>
      <c r="C2293" s="120" t="s">
        <v>202</v>
      </c>
      <c r="D2293" s="120" t="s">
        <v>68</v>
      </c>
      <c r="E2293" s="120" t="s">
        <v>54</v>
      </c>
      <c r="F2293" s="121">
        <v>48947103</v>
      </c>
      <c r="G2293" s="121">
        <v>5158248.6</v>
      </c>
      <c r="H2293" s="119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19">
        <v>2721</v>
      </c>
      <c r="B2294" s="120" t="s">
        <v>201</v>
      </c>
      <c r="C2294" s="120" t="s">
        <v>202</v>
      </c>
      <c r="D2294" s="120" t="s">
        <v>68</v>
      </c>
      <c r="E2294" s="120" t="s">
        <v>70</v>
      </c>
      <c r="F2294" s="121">
        <v>124479</v>
      </c>
      <c r="G2294" s="121">
        <v>12781.057</v>
      </c>
      <c r="H2294" s="119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19">
        <v>2721</v>
      </c>
      <c r="B2295" s="120" t="s">
        <v>201</v>
      </c>
      <c r="C2295" s="120" t="s">
        <v>202</v>
      </c>
      <c r="D2295" s="120" t="s">
        <v>68</v>
      </c>
      <c r="E2295" s="120" t="s">
        <v>38</v>
      </c>
      <c r="F2295" s="121">
        <v>11791756</v>
      </c>
      <c r="G2295" s="121">
        <v>1197142.3</v>
      </c>
      <c r="H2295" s="119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19">
        <v>2722</v>
      </c>
      <c r="B2296" s="120" t="s">
        <v>201</v>
      </c>
      <c r="C2296" s="120" t="s">
        <v>202</v>
      </c>
      <c r="D2296" s="120" t="s">
        <v>116</v>
      </c>
      <c r="E2296" s="120" t="s">
        <v>170</v>
      </c>
      <c r="F2296" s="121">
        <v>2347582</v>
      </c>
      <c r="G2296" s="121">
        <v>263714</v>
      </c>
      <c r="H2296" s="119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19">
        <v>2723</v>
      </c>
      <c r="B2297" s="120" t="s">
        <v>201</v>
      </c>
      <c r="C2297" s="120" t="s">
        <v>202</v>
      </c>
      <c r="D2297" s="120" t="s">
        <v>39</v>
      </c>
      <c r="E2297" s="120" t="s">
        <v>70</v>
      </c>
      <c r="F2297" s="121">
        <v>0</v>
      </c>
      <c r="G2297" s="121">
        <v>0</v>
      </c>
      <c r="H2297" s="119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19">
        <v>2723</v>
      </c>
      <c r="B2298" s="120" t="s">
        <v>201</v>
      </c>
      <c r="C2298" s="120" t="s">
        <v>202</v>
      </c>
      <c r="D2298" s="120" t="s">
        <v>39</v>
      </c>
      <c r="E2298" s="120" t="s">
        <v>38</v>
      </c>
      <c r="F2298" s="121">
        <v>4774699</v>
      </c>
      <c r="G2298" s="121">
        <v>1890790</v>
      </c>
      <c r="H2298" s="119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19">
        <v>2723</v>
      </c>
      <c r="B2299" s="120" t="s">
        <v>201</v>
      </c>
      <c r="C2299" s="120" t="s">
        <v>202</v>
      </c>
      <c r="D2299" s="120" t="s">
        <v>61</v>
      </c>
      <c r="E2299" s="120" t="s">
        <v>70</v>
      </c>
      <c r="F2299" s="121">
        <v>0</v>
      </c>
      <c r="G2299" s="121">
        <v>0</v>
      </c>
      <c r="H2299" s="119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19">
        <v>2723</v>
      </c>
      <c r="B2300" s="120" t="s">
        <v>201</v>
      </c>
      <c r="C2300" s="120" t="s">
        <v>202</v>
      </c>
      <c r="D2300" s="120" t="s">
        <v>61</v>
      </c>
      <c r="E2300" s="120" t="s">
        <v>38</v>
      </c>
      <c r="F2300" s="121">
        <v>26798377</v>
      </c>
      <c r="G2300" s="121">
        <v>2504043</v>
      </c>
      <c r="H2300" s="119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19">
        <v>2726</v>
      </c>
      <c r="B2301" s="120" t="s">
        <v>201</v>
      </c>
      <c r="C2301" s="120" t="s">
        <v>202</v>
      </c>
      <c r="D2301" s="120" t="s">
        <v>116</v>
      </c>
      <c r="E2301" s="120" t="s">
        <v>170</v>
      </c>
      <c r="F2301" s="121">
        <v>1273235</v>
      </c>
      <c r="G2301" s="121">
        <v>143028</v>
      </c>
      <c r="H2301" s="119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19">
        <v>2727</v>
      </c>
      <c r="B2302" s="120" t="s">
        <v>201</v>
      </c>
      <c r="C2302" s="120" t="s">
        <v>202</v>
      </c>
      <c r="D2302" s="120" t="s">
        <v>68</v>
      </c>
      <c r="E2302" s="120" t="s">
        <v>54</v>
      </c>
      <c r="F2302" s="121">
        <v>75181911</v>
      </c>
      <c r="G2302" s="121">
        <v>7764610.5</v>
      </c>
      <c r="H2302" s="119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19">
        <v>2727</v>
      </c>
      <c r="B2303" s="120" t="s">
        <v>201</v>
      </c>
      <c r="C2303" s="120" t="s">
        <v>202</v>
      </c>
      <c r="D2303" s="120" t="s">
        <v>68</v>
      </c>
      <c r="E2303" s="120" t="s">
        <v>70</v>
      </c>
      <c r="F2303" s="121">
        <v>218428</v>
      </c>
      <c r="G2303" s="121">
        <v>22329.475</v>
      </c>
      <c r="H2303" s="119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19">
        <v>2728</v>
      </c>
      <c r="B2304" s="120" t="s">
        <v>201</v>
      </c>
      <c r="C2304" s="120" t="s">
        <v>202</v>
      </c>
      <c r="D2304" s="120" t="s">
        <v>116</v>
      </c>
      <c r="E2304" s="120" t="s">
        <v>170</v>
      </c>
      <c r="F2304" s="121">
        <v>1584112</v>
      </c>
      <c r="G2304" s="121">
        <v>177950</v>
      </c>
      <c r="H2304" s="119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19">
        <v>2729</v>
      </c>
      <c r="B2305" s="120" t="s">
        <v>201</v>
      </c>
      <c r="C2305" s="120" t="s">
        <v>202</v>
      </c>
      <c r="D2305" s="120" t="s">
        <v>116</v>
      </c>
      <c r="E2305" s="120" t="s">
        <v>170</v>
      </c>
      <c r="F2305" s="121">
        <v>1167916</v>
      </c>
      <c r="G2305" s="121">
        <v>131197</v>
      </c>
      <c r="H2305" s="119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19">
        <v>2730</v>
      </c>
      <c r="B2306" s="120" t="s">
        <v>201</v>
      </c>
      <c r="C2306" s="120" t="s">
        <v>202</v>
      </c>
      <c r="D2306" s="120" t="s">
        <v>116</v>
      </c>
      <c r="E2306" s="120" t="s">
        <v>170</v>
      </c>
      <c r="F2306" s="121">
        <v>853373</v>
      </c>
      <c r="G2306" s="121">
        <v>95863</v>
      </c>
      <c r="H2306" s="119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19">
        <v>2735</v>
      </c>
      <c r="B2307" s="120" t="s">
        <v>201</v>
      </c>
      <c r="C2307" s="120" t="s">
        <v>206</v>
      </c>
      <c r="D2307" s="120" t="s">
        <v>116</v>
      </c>
      <c r="E2307" s="120" t="s">
        <v>170</v>
      </c>
      <c r="F2307" s="121">
        <v>159881</v>
      </c>
      <c r="G2307" s="121">
        <v>17960</v>
      </c>
      <c r="H2307" s="119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19">
        <v>2736</v>
      </c>
      <c r="B2308" s="120" t="s">
        <v>201</v>
      </c>
      <c r="C2308" s="120" t="s">
        <v>202</v>
      </c>
      <c r="D2308" s="120" t="s">
        <v>116</v>
      </c>
      <c r="E2308" s="120" t="s">
        <v>170</v>
      </c>
      <c r="F2308" s="121">
        <v>194810</v>
      </c>
      <c r="G2308" s="121">
        <v>21884</v>
      </c>
      <c r="H2308" s="119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19">
        <v>2741</v>
      </c>
      <c r="B2309" s="120" t="s">
        <v>201</v>
      </c>
      <c r="C2309" s="120" t="s">
        <v>202</v>
      </c>
      <c r="D2309" s="120" t="s">
        <v>116</v>
      </c>
      <c r="E2309" s="120" t="s">
        <v>170</v>
      </c>
      <c r="F2309" s="121">
        <v>190574</v>
      </c>
      <c r="G2309" s="121">
        <v>21408</v>
      </c>
      <c r="H2309" s="119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19">
        <v>2743</v>
      </c>
      <c r="B2310" s="120" t="s">
        <v>201</v>
      </c>
      <c r="C2310" s="120" t="s">
        <v>202</v>
      </c>
      <c r="D2310" s="120" t="s">
        <v>116</v>
      </c>
      <c r="E2310" s="120" t="s">
        <v>170</v>
      </c>
      <c r="F2310" s="121">
        <v>217743</v>
      </c>
      <c r="G2310" s="121">
        <v>24460</v>
      </c>
      <c r="H2310" s="119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19">
        <v>2745</v>
      </c>
      <c r="B2311" s="120" t="s">
        <v>201</v>
      </c>
      <c r="C2311" s="120" t="s">
        <v>202</v>
      </c>
      <c r="D2311" s="120" t="s">
        <v>116</v>
      </c>
      <c r="E2311" s="120" t="s">
        <v>170</v>
      </c>
      <c r="F2311" s="121">
        <v>24882</v>
      </c>
      <c r="G2311" s="121">
        <v>2795</v>
      </c>
      <c r="H2311" s="119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19">
        <v>2746</v>
      </c>
      <c r="B2312" s="120" t="s">
        <v>201</v>
      </c>
      <c r="C2312" s="120" t="s">
        <v>202</v>
      </c>
      <c r="D2312" s="120" t="s">
        <v>116</v>
      </c>
      <c r="E2312" s="120" t="s">
        <v>170</v>
      </c>
      <c r="F2312" s="121">
        <v>51650</v>
      </c>
      <c r="G2312" s="121">
        <v>5802</v>
      </c>
      <c r="H2312" s="119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19">
        <v>2747</v>
      </c>
      <c r="B2313" s="120" t="s">
        <v>201</v>
      </c>
      <c r="C2313" s="120" t="s">
        <v>202</v>
      </c>
      <c r="D2313" s="120" t="s">
        <v>116</v>
      </c>
      <c r="E2313" s="120" t="s">
        <v>170</v>
      </c>
      <c r="F2313" s="121">
        <v>2102759</v>
      </c>
      <c r="G2313" s="121">
        <v>236212</v>
      </c>
      <c r="H2313" s="119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19">
        <v>2749</v>
      </c>
      <c r="B2314" s="120" t="s">
        <v>201</v>
      </c>
      <c r="C2314" s="120" t="s">
        <v>202</v>
      </c>
      <c r="D2314" s="120" t="s">
        <v>116</v>
      </c>
      <c r="E2314" s="120" t="s">
        <v>170</v>
      </c>
      <c r="F2314" s="121">
        <v>137038</v>
      </c>
      <c r="G2314" s="121">
        <v>15394</v>
      </c>
      <c r="H2314" s="119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19">
        <v>2750</v>
      </c>
      <c r="B2315" s="120" t="s">
        <v>201</v>
      </c>
      <c r="C2315" s="120" t="s">
        <v>202</v>
      </c>
      <c r="D2315" s="120" t="s">
        <v>116</v>
      </c>
      <c r="E2315" s="120" t="s">
        <v>170</v>
      </c>
      <c r="F2315" s="121">
        <v>979817</v>
      </c>
      <c r="G2315" s="121">
        <v>110067</v>
      </c>
      <c r="H2315" s="119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19">
        <v>2751</v>
      </c>
      <c r="B2316" s="120" t="s">
        <v>201</v>
      </c>
      <c r="C2316" s="120" t="s">
        <v>202</v>
      </c>
      <c r="D2316" s="120" t="s">
        <v>116</v>
      </c>
      <c r="E2316" s="120" t="s">
        <v>170</v>
      </c>
      <c r="F2316" s="121">
        <v>73939</v>
      </c>
      <c r="G2316" s="121">
        <v>8306</v>
      </c>
      <c r="H2316" s="119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19">
        <v>2756</v>
      </c>
      <c r="B2317" s="120" t="s">
        <v>201</v>
      </c>
      <c r="C2317" s="120" t="s">
        <v>202</v>
      </c>
      <c r="D2317" s="120" t="s">
        <v>116</v>
      </c>
      <c r="E2317" s="120" t="s">
        <v>170</v>
      </c>
      <c r="F2317" s="121">
        <v>3278402</v>
      </c>
      <c r="G2317" s="121">
        <v>368277</v>
      </c>
      <c r="H2317" s="119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19">
        <v>2758</v>
      </c>
      <c r="B2318" s="120" t="s">
        <v>201</v>
      </c>
      <c r="C2318" s="120" t="s">
        <v>202</v>
      </c>
      <c r="D2318" s="120" t="s">
        <v>116</v>
      </c>
      <c r="E2318" s="120" t="s">
        <v>170</v>
      </c>
      <c r="F2318" s="121">
        <v>2698498</v>
      </c>
      <c r="G2318" s="121">
        <v>303134</v>
      </c>
      <c r="H2318" s="119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19">
        <v>2778</v>
      </c>
      <c r="B2319" s="120" t="s">
        <v>201</v>
      </c>
      <c r="C2319" s="120" t="s">
        <v>202</v>
      </c>
      <c r="D2319" s="120" t="s">
        <v>116</v>
      </c>
      <c r="E2319" s="120" t="s">
        <v>170</v>
      </c>
      <c r="F2319" s="121">
        <v>272320</v>
      </c>
      <c r="G2319" s="121">
        <v>30591</v>
      </c>
      <c r="H2319" s="119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19">
        <v>2779</v>
      </c>
      <c r="B2320" s="120" t="s">
        <v>201</v>
      </c>
      <c r="C2320" s="120" t="s">
        <v>202</v>
      </c>
      <c r="D2320" s="120" t="s">
        <v>116</v>
      </c>
      <c r="E2320" s="120" t="s">
        <v>170</v>
      </c>
      <c r="F2320" s="121">
        <v>10114506</v>
      </c>
      <c r="G2320" s="121">
        <v>1136206</v>
      </c>
      <c r="H2320" s="119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19">
        <v>2780</v>
      </c>
      <c r="B2321" s="120" t="s">
        <v>201</v>
      </c>
      <c r="C2321" s="120" t="s">
        <v>202</v>
      </c>
      <c r="D2321" s="120" t="s">
        <v>116</v>
      </c>
      <c r="E2321" s="120" t="s">
        <v>170</v>
      </c>
      <c r="F2321" s="121">
        <v>3046400</v>
      </c>
      <c r="G2321" s="121">
        <v>342215</v>
      </c>
      <c r="H2321" s="119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19">
        <v>2780</v>
      </c>
      <c r="B2322" s="120" t="s">
        <v>201</v>
      </c>
      <c r="C2322" s="120" t="s">
        <v>202</v>
      </c>
      <c r="D2322" s="120" t="s">
        <v>57</v>
      </c>
      <c r="E2322" s="120" t="s">
        <v>170</v>
      </c>
      <c r="F2322" s="121">
        <v>0</v>
      </c>
      <c r="G2322" s="121">
        <v>0</v>
      </c>
      <c r="H2322" s="119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19">
        <v>2783</v>
      </c>
      <c r="B2323" s="120" t="s">
        <v>201</v>
      </c>
      <c r="C2323" s="120" t="s">
        <v>202</v>
      </c>
      <c r="D2323" s="120" t="s">
        <v>79</v>
      </c>
      <c r="E2323" s="120" t="s">
        <v>70</v>
      </c>
      <c r="F2323" s="121">
        <v>7184</v>
      </c>
      <c r="G2323" s="121">
        <v>549</v>
      </c>
      <c r="H2323" s="119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19">
        <v>2790</v>
      </c>
      <c r="B2324" s="120" t="s">
        <v>201</v>
      </c>
      <c r="C2324" s="120" t="s">
        <v>202</v>
      </c>
      <c r="D2324" s="120" t="s">
        <v>73</v>
      </c>
      <c r="E2324" s="120" t="s">
        <v>38</v>
      </c>
      <c r="F2324" s="121">
        <v>43165</v>
      </c>
      <c r="G2324" s="121">
        <v>714</v>
      </c>
      <c r="H2324" s="119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19">
        <v>2790</v>
      </c>
      <c r="B2325" s="120" t="s">
        <v>201</v>
      </c>
      <c r="C2325" s="120" t="s">
        <v>202</v>
      </c>
      <c r="D2325" s="120" t="s">
        <v>68</v>
      </c>
      <c r="E2325" s="120" t="s">
        <v>95</v>
      </c>
      <c r="F2325" s="121">
        <v>5746783</v>
      </c>
      <c r="G2325" s="121">
        <v>431220.1</v>
      </c>
      <c r="H2325" s="119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19">
        <v>2790</v>
      </c>
      <c r="B2326" s="120" t="s">
        <v>201</v>
      </c>
      <c r="C2326" s="120" t="s">
        <v>202</v>
      </c>
      <c r="D2326" s="120" t="s">
        <v>68</v>
      </c>
      <c r="E2326" s="120" t="s">
        <v>38</v>
      </c>
      <c r="F2326" s="121">
        <v>320</v>
      </c>
      <c r="G2326" s="121">
        <v>22.023</v>
      </c>
      <c r="H2326" s="119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19">
        <v>2790</v>
      </c>
      <c r="B2327" s="120" t="s">
        <v>201</v>
      </c>
      <c r="C2327" s="120" t="s">
        <v>202</v>
      </c>
      <c r="D2327" s="120" t="s">
        <v>68</v>
      </c>
      <c r="E2327" s="120" t="s">
        <v>162</v>
      </c>
      <c r="F2327" s="121">
        <v>2433</v>
      </c>
      <c r="G2327" s="121">
        <v>171.597</v>
      </c>
      <c r="H2327" s="119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19">
        <v>2790</v>
      </c>
      <c r="B2328" s="120" t="s">
        <v>201</v>
      </c>
      <c r="C2328" s="120" t="s">
        <v>202</v>
      </c>
      <c r="D2328" s="120" t="s">
        <v>68</v>
      </c>
      <c r="E2328" s="120" t="s">
        <v>166</v>
      </c>
      <c r="F2328" s="121">
        <v>98138</v>
      </c>
      <c r="G2328" s="121">
        <v>7312.282</v>
      </c>
      <c r="H2328" s="119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19">
        <v>2801</v>
      </c>
      <c r="B2329" s="120" t="s">
        <v>201</v>
      </c>
      <c r="C2329" s="120" t="s">
        <v>202</v>
      </c>
      <c r="D2329" s="120" t="s">
        <v>73</v>
      </c>
      <c r="E2329" s="120" t="s">
        <v>70</v>
      </c>
      <c r="F2329" s="121">
        <v>14778</v>
      </c>
      <c r="G2329" s="121">
        <v>457</v>
      </c>
      <c r="H2329" s="119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19">
        <v>2811</v>
      </c>
      <c r="B2330" s="120" t="s">
        <v>201</v>
      </c>
      <c r="C2330" s="120" t="s">
        <v>202</v>
      </c>
      <c r="D2330" s="120" t="s">
        <v>79</v>
      </c>
      <c r="E2330" s="120" t="s">
        <v>70</v>
      </c>
      <c r="F2330" s="121">
        <v>0</v>
      </c>
      <c r="G2330" s="121">
        <v>0</v>
      </c>
      <c r="H2330" s="119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19">
        <v>2815</v>
      </c>
      <c r="B2331" s="120" t="s">
        <v>201</v>
      </c>
      <c r="C2331" s="120" t="s">
        <v>202</v>
      </c>
      <c r="D2331" s="120" t="s">
        <v>116</v>
      </c>
      <c r="E2331" s="120" t="s">
        <v>170</v>
      </c>
      <c r="F2331" s="121">
        <v>28302056</v>
      </c>
      <c r="G2331" s="121">
        <v>3179292</v>
      </c>
      <c r="H2331" s="119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19">
        <v>2817</v>
      </c>
      <c r="B2332" s="120" t="s">
        <v>201</v>
      </c>
      <c r="C2332" s="120" t="s">
        <v>202</v>
      </c>
      <c r="D2332" s="120" t="s">
        <v>68</v>
      </c>
      <c r="E2332" s="120" t="s">
        <v>70</v>
      </c>
      <c r="F2332" s="121">
        <v>42825</v>
      </c>
      <c r="G2332" s="121">
        <v>3623.237</v>
      </c>
      <c r="H2332" s="119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19">
        <v>2817</v>
      </c>
      <c r="B2333" s="120" t="s">
        <v>201</v>
      </c>
      <c r="C2333" s="120" t="s">
        <v>202</v>
      </c>
      <c r="D2333" s="120" t="s">
        <v>68</v>
      </c>
      <c r="E2333" s="120" t="s">
        <v>95</v>
      </c>
      <c r="F2333" s="121">
        <v>14447000</v>
      </c>
      <c r="G2333" s="121">
        <v>1237639.2</v>
      </c>
      <c r="H2333" s="119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19">
        <v>2817</v>
      </c>
      <c r="B2334" s="120" t="s">
        <v>201</v>
      </c>
      <c r="C2334" s="120" t="s">
        <v>202</v>
      </c>
      <c r="D2334" s="120" t="s">
        <v>68</v>
      </c>
      <c r="E2334" s="120" t="s">
        <v>150</v>
      </c>
      <c r="F2334" s="121">
        <v>27856456</v>
      </c>
      <c r="G2334" s="121">
        <v>2359740.1</v>
      </c>
      <c r="H2334" s="119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19">
        <v>2817</v>
      </c>
      <c r="B2335" s="120" t="s">
        <v>201</v>
      </c>
      <c r="C2335" s="120" t="s">
        <v>202</v>
      </c>
      <c r="D2335" s="120" t="s">
        <v>68</v>
      </c>
      <c r="E2335" s="120" t="s">
        <v>162</v>
      </c>
      <c r="F2335" s="121">
        <v>50927</v>
      </c>
      <c r="G2335" s="121">
        <v>4402.442</v>
      </c>
      <c r="H2335" s="119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19">
        <v>2823</v>
      </c>
      <c r="B2336" s="120" t="s">
        <v>201</v>
      </c>
      <c r="C2336" s="120" t="s">
        <v>202</v>
      </c>
      <c r="D2336" s="120" t="s">
        <v>68</v>
      </c>
      <c r="E2336" s="120" t="s">
        <v>70</v>
      </c>
      <c r="F2336" s="121">
        <v>188500</v>
      </c>
      <c r="G2336" s="121">
        <v>16156.353</v>
      </c>
      <c r="H2336" s="119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19">
        <v>2823</v>
      </c>
      <c r="B2337" s="120" t="s">
        <v>201</v>
      </c>
      <c r="C2337" s="120" t="s">
        <v>202</v>
      </c>
      <c r="D2337" s="120" t="s">
        <v>68</v>
      </c>
      <c r="E2337" s="120" t="s">
        <v>95</v>
      </c>
      <c r="F2337" s="121">
        <v>0</v>
      </c>
      <c r="G2337" s="121">
        <v>0</v>
      </c>
      <c r="H2337" s="119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19">
        <v>2823</v>
      </c>
      <c r="B2338" s="120" t="s">
        <v>201</v>
      </c>
      <c r="C2338" s="120" t="s">
        <v>202</v>
      </c>
      <c r="D2338" s="120" t="s">
        <v>68</v>
      </c>
      <c r="E2338" s="120" t="s">
        <v>150</v>
      </c>
      <c r="F2338" s="121">
        <v>54580938</v>
      </c>
      <c r="G2338" s="121">
        <v>4689030.6</v>
      </c>
      <c r="H2338" s="119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19">
        <v>2828</v>
      </c>
      <c r="B2339" s="120" t="s">
        <v>201</v>
      </c>
      <c r="C2339" s="120" t="s">
        <v>206</v>
      </c>
      <c r="D2339" s="120" t="s">
        <v>68</v>
      </c>
      <c r="E2339" s="120" t="s">
        <v>54</v>
      </c>
      <c r="F2339" s="121">
        <v>95220880</v>
      </c>
      <c r="G2339" s="121">
        <v>9603206</v>
      </c>
      <c r="H2339" s="119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19">
        <v>2828</v>
      </c>
      <c r="B2340" s="120" t="s">
        <v>201</v>
      </c>
      <c r="C2340" s="120" t="s">
        <v>206</v>
      </c>
      <c r="D2340" s="120" t="s">
        <v>68</v>
      </c>
      <c r="E2340" s="120" t="s">
        <v>70</v>
      </c>
      <c r="F2340" s="121">
        <v>367390</v>
      </c>
      <c r="G2340" s="121">
        <v>37027.027</v>
      </c>
      <c r="H2340" s="119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19">
        <v>2830</v>
      </c>
      <c r="B2341" s="120" t="s">
        <v>201</v>
      </c>
      <c r="C2341" s="120" t="s">
        <v>202</v>
      </c>
      <c r="D2341" s="120" t="s">
        <v>33</v>
      </c>
      <c r="E2341" s="120" t="s">
        <v>99</v>
      </c>
      <c r="F2341" s="121">
        <v>0</v>
      </c>
      <c r="G2341" s="121">
        <v>-1217</v>
      </c>
      <c r="H2341" s="119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19">
        <v>2830</v>
      </c>
      <c r="B2342" s="120" t="s">
        <v>201</v>
      </c>
      <c r="C2342" s="120" t="s">
        <v>202</v>
      </c>
      <c r="D2342" s="120" t="s">
        <v>68</v>
      </c>
      <c r="E2342" s="120" t="s">
        <v>54</v>
      </c>
      <c r="F2342" s="121">
        <v>0</v>
      </c>
      <c r="G2342" s="121">
        <v>0</v>
      </c>
      <c r="H2342" s="119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19">
        <v>2830</v>
      </c>
      <c r="B2343" s="120" t="s">
        <v>201</v>
      </c>
      <c r="C2343" s="120" t="s">
        <v>202</v>
      </c>
      <c r="D2343" s="120" t="s">
        <v>68</v>
      </c>
      <c r="E2343" s="120" t="s">
        <v>70</v>
      </c>
      <c r="F2343" s="121">
        <v>0</v>
      </c>
      <c r="G2343" s="121">
        <v>0</v>
      </c>
      <c r="H2343" s="119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19">
        <v>2831</v>
      </c>
      <c r="B2344" s="120" t="s">
        <v>201</v>
      </c>
      <c r="C2344" s="120" t="s">
        <v>206</v>
      </c>
      <c r="D2344" s="120" t="s">
        <v>73</v>
      </c>
      <c r="E2344" s="120" t="s">
        <v>70</v>
      </c>
      <c r="F2344" s="121">
        <v>0</v>
      </c>
      <c r="G2344" s="121">
        <v>0</v>
      </c>
      <c r="H2344" s="119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19">
        <v>2831</v>
      </c>
      <c r="B2345" s="120" t="s">
        <v>201</v>
      </c>
      <c r="C2345" s="120" t="s">
        <v>206</v>
      </c>
      <c r="D2345" s="120" t="s">
        <v>73</v>
      </c>
      <c r="E2345" s="120" t="s">
        <v>38</v>
      </c>
      <c r="F2345" s="121">
        <v>77412</v>
      </c>
      <c r="G2345" s="121">
        <v>5245</v>
      </c>
      <c r="H2345" s="119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19">
        <v>2832</v>
      </c>
      <c r="B2346" s="120" t="s">
        <v>201</v>
      </c>
      <c r="C2346" s="120" t="s">
        <v>206</v>
      </c>
      <c r="D2346" s="120" t="s">
        <v>73</v>
      </c>
      <c r="E2346" s="120" t="s">
        <v>70</v>
      </c>
      <c r="F2346" s="121">
        <v>7216</v>
      </c>
      <c r="G2346" s="121">
        <v>314</v>
      </c>
      <c r="H2346" s="119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19">
        <v>2832</v>
      </c>
      <c r="B2347" s="120" t="s">
        <v>201</v>
      </c>
      <c r="C2347" s="120" t="s">
        <v>206</v>
      </c>
      <c r="D2347" s="120" t="s">
        <v>68</v>
      </c>
      <c r="E2347" s="120" t="s">
        <v>54</v>
      </c>
      <c r="F2347" s="121">
        <v>71431644</v>
      </c>
      <c r="G2347" s="121">
        <v>6954499.3</v>
      </c>
      <c r="H2347" s="119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19">
        <v>2832</v>
      </c>
      <c r="B2348" s="120" t="s">
        <v>201</v>
      </c>
      <c r="C2348" s="120" t="s">
        <v>206</v>
      </c>
      <c r="D2348" s="120" t="s">
        <v>68</v>
      </c>
      <c r="E2348" s="120" t="s">
        <v>70</v>
      </c>
      <c r="F2348" s="121">
        <v>201184</v>
      </c>
      <c r="G2348" s="121">
        <v>19653.75</v>
      </c>
      <c r="H2348" s="119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19">
        <v>2836</v>
      </c>
      <c r="B2349" s="120" t="s">
        <v>201</v>
      </c>
      <c r="C2349" s="120" t="s">
        <v>206</v>
      </c>
      <c r="D2349" s="120" t="s">
        <v>73</v>
      </c>
      <c r="E2349" s="120" t="s">
        <v>70</v>
      </c>
      <c r="F2349" s="121">
        <v>2464</v>
      </c>
      <c r="G2349" s="121">
        <v>-140</v>
      </c>
      <c r="H2349" s="119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19">
        <v>2836</v>
      </c>
      <c r="B2350" s="120" t="s">
        <v>201</v>
      </c>
      <c r="C2350" s="120" t="s">
        <v>206</v>
      </c>
      <c r="D2350" s="120" t="s">
        <v>68</v>
      </c>
      <c r="E2350" s="120" t="s">
        <v>54</v>
      </c>
      <c r="F2350" s="121">
        <v>4466197</v>
      </c>
      <c r="G2350" s="121">
        <v>391736.03</v>
      </c>
      <c r="H2350" s="119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19">
        <v>2836</v>
      </c>
      <c r="B2351" s="120" t="s">
        <v>201</v>
      </c>
      <c r="C2351" s="120" t="s">
        <v>206</v>
      </c>
      <c r="D2351" s="120" t="s">
        <v>68</v>
      </c>
      <c r="E2351" s="120" t="s">
        <v>70</v>
      </c>
      <c r="F2351" s="121">
        <v>63417</v>
      </c>
      <c r="G2351" s="121">
        <v>5562.791</v>
      </c>
      <c r="H2351" s="119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19">
        <v>2836</v>
      </c>
      <c r="B2352" s="120" t="s">
        <v>201</v>
      </c>
      <c r="C2352" s="120" t="s">
        <v>206</v>
      </c>
      <c r="D2352" s="120" t="s">
        <v>68</v>
      </c>
      <c r="E2352" s="120" t="s">
        <v>162</v>
      </c>
      <c r="F2352" s="121">
        <v>514951</v>
      </c>
      <c r="G2352" s="121">
        <v>46517.183</v>
      </c>
      <c r="H2352" s="119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19">
        <v>2837</v>
      </c>
      <c r="B2353" s="120" t="s">
        <v>201</v>
      </c>
      <c r="C2353" s="120" t="s">
        <v>206</v>
      </c>
      <c r="D2353" s="120" t="s">
        <v>73</v>
      </c>
      <c r="E2353" s="120" t="s">
        <v>54</v>
      </c>
      <c r="F2353" s="121">
        <v>0</v>
      </c>
      <c r="G2353" s="121">
        <v>0</v>
      </c>
      <c r="H2353" s="119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19">
        <v>2837</v>
      </c>
      <c r="B2354" s="120" t="s">
        <v>201</v>
      </c>
      <c r="C2354" s="120" t="s">
        <v>206</v>
      </c>
      <c r="D2354" s="120" t="s">
        <v>73</v>
      </c>
      <c r="E2354" s="120" t="s">
        <v>70</v>
      </c>
      <c r="F2354" s="121">
        <v>2347</v>
      </c>
      <c r="G2354" s="121">
        <v>129</v>
      </c>
      <c r="H2354" s="119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19">
        <v>2837</v>
      </c>
      <c r="B2355" s="120" t="s">
        <v>201</v>
      </c>
      <c r="C2355" s="120" t="s">
        <v>206</v>
      </c>
      <c r="D2355" s="120" t="s">
        <v>73</v>
      </c>
      <c r="E2355" s="120" t="s">
        <v>162</v>
      </c>
      <c r="F2355" s="121">
        <v>0</v>
      </c>
      <c r="G2355" s="121">
        <v>0</v>
      </c>
      <c r="H2355" s="119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19">
        <v>2840</v>
      </c>
      <c r="B2356" s="120" t="s">
        <v>201</v>
      </c>
      <c r="C2356" s="120" t="s">
        <v>206</v>
      </c>
      <c r="D2356" s="120" t="s">
        <v>68</v>
      </c>
      <c r="E2356" s="120" t="s">
        <v>54</v>
      </c>
      <c r="F2356" s="121">
        <v>24654579</v>
      </c>
      <c r="G2356" s="121">
        <v>2301454.1</v>
      </c>
      <c r="H2356" s="119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19">
        <v>2840</v>
      </c>
      <c r="B2357" s="120" t="s">
        <v>201</v>
      </c>
      <c r="C2357" s="120" t="s">
        <v>206</v>
      </c>
      <c r="D2357" s="120" t="s">
        <v>68</v>
      </c>
      <c r="E2357" s="120" t="s">
        <v>70</v>
      </c>
      <c r="F2357" s="121">
        <v>86487</v>
      </c>
      <c r="G2357" s="121">
        <v>9242.916</v>
      </c>
      <c r="H2357" s="119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19">
        <v>2847</v>
      </c>
      <c r="B2358" s="120" t="s">
        <v>201</v>
      </c>
      <c r="C2358" s="120" t="s">
        <v>206</v>
      </c>
      <c r="D2358" s="120" t="s">
        <v>73</v>
      </c>
      <c r="E2358" s="120" t="s">
        <v>70</v>
      </c>
      <c r="F2358" s="121">
        <v>6494</v>
      </c>
      <c r="G2358" s="121">
        <v>499.076</v>
      </c>
      <c r="H2358" s="119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19">
        <v>2847</v>
      </c>
      <c r="B2359" s="120" t="s">
        <v>201</v>
      </c>
      <c r="C2359" s="120" t="s">
        <v>206</v>
      </c>
      <c r="D2359" s="120" t="s">
        <v>73</v>
      </c>
      <c r="E2359" s="120" t="s">
        <v>38</v>
      </c>
      <c r="F2359" s="121">
        <v>11128124</v>
      </c>
      <c r="G2359" s="121">
        <v>855743.92</v>
      </c>
      <c r="H2359" s="119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19">
        <v>2847</v>
      </c>
      <c r="B2360" s="120" t="s">
        <v>201</v>
      </c>
      <c r="C2360" s="120" t="s">
        <v>206</v>
      </c>
      <c r="D2360" s="120" t="s">
        <v>79</v>
      </c>
      <c r="E2360" s="120" t="s">
        <v>70</v>
      </c>
      <c r="F2360" s="121">
        <v>1103</v>
      </c>
      <c r="G2360" s="121">
        <v>108</v>
      </c>
      <c r="H2360" s="119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19">
        <v>2847</v>
      </c>
      <c r="B2361" s="120" t="s">
        <v>201</v>
      </c>
      <c r="C2361" s="120" t="s">
        <v>206</v>
      </c>
      <c r="D2361" s="120" t="s">
        <v>79</v>
      </c>
      <c r="E2361" s="120" t="s">
        <v>38</v>
      </c>
      <c r="F2361" s="121">
        <v>0</v>
      </c>
      <c r="G2361" s="121">
        <v>0</v>
      </c>
      <c r="H2361" s="119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19">
        <v>2848</v>
      </c>
      <c r="B2362" s="120" t="s">
        <v>201</v>
      </c>
      <c r="C2362" s="120" t="s">
        <v>206</v>
      </c>
      <c r="D2362" s="120" t="s">
        <v>73</v>
      </c>
      <c r="E2362" s="120" t="s">
        <v>54</v>
      </c>
      <c r="F2362" s="121">
        <v>0</v>
      </c>
      <c r="G2362" s="121">
        <v>0</v>
      </c>
      <c r="H2362" s="119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19">
        <v>2848</v>
      </c>
      <c r="B2363" s="120" t="s">
        <v>201</v>
      </c>
      <c r="C2363" s="120" t="s">
        <v>206</v>
      </c>
      <c r="D2363" s="120" t="s">
        <v>73</v>
      </c>
      <c r="E2363" s="120" t="s">
        <v>70</v>
      </c>
      <c r="F2363" s="121">
        <v>66</v>
      </c>
      <c r="G2363" s="121">
        <v>-1.552</v>
      </c>
      <c r="H2363" s="119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19">
        <v>2848</v>
      </c>
      <c r="B2364" s="120" t="s">
        <v>201</v>
      </c>
      <c r="C2364" s="120" t="s">
        <v>206</v>
      </c>
      <c r="D2364" s="120" t="s">
        <v>73</v>
      </c>
      <c r="E2364" s="120" t="s">
        <v>38</v>
      </c>
      <c r="F2364" s="121">
        <v>24498</v>
      </c>
      <c r="G2364" s="121">
        <v>-628.448</v>
      </c>
      <c r="H2364" s="119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19">
        <v>2851</v>
      </c>
      <c r="B2365" s="120" t="s">
        <v>201</v>
      </c>
      <c r="C2365" s="120" t="s">
        <v>206</v>
      </c>
      <c r="D2365" s="120" t="s">
        <v>79</v>
      </c>
      <c r="E2365" s="120" t="s">
        <v>70</v>
      </c>
      <c r="F2365" s="121">
        <v>1322</v>
      </c>
      <c r="G2365" s="121">
        <v>152</v>
      </c>
      <c r="H2365" s="119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19">
        <v>2852</v>
      </c>
      <c r="B2366" s="120" t="s">
        <v>201</v>
      </c>
      <c r="C2366" s="120" t="s">
        <v>206</v>
      </c>
      <c r="D2366" s="120" t="s">
        <v>79</v>
      </c>
      <c r="E2366" s="120" t="s">
        <v>70</v>
      </c>
      <c r="F2366" s="121">
        <v>1983</v>
      </c>
      <c r="G2366" s="121">
        <v>194</v>
      </c>
      <c r="H2366" s="119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19">
        <v>2854</v>
      </c>
      <c r="B2367" s="120" t="s">
        <v>201</v>
      </c>
      <c r="C2367" s="120" t="s">
        <v>206</v>
      </c>
      <c r="D2367" s="120" t="s">
        <v>73</v>
      </c>
      <c r="E2367" s="120" t="s">
        <v>70</v>
      </c>
      <c r="F2367" s="121">
        <v>169</v>
      </c>
      <c r="G2367" s="121">
        <v>9.197</v>
      </c>
      <c r="H2367" s="119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19">
        <v>2854</v>
      </c>
      <c r="B2368" s="120" t="s">
        <v>201</v>
      </c>
      <c r="C2368" s="120" t="s">
        <v>206</v>
      </c>
      <c r="D2368" s="120" t="s">
        <v>73</v>
      </c>
      <c r="E2368" s="120" t="s">
        <v>38</v>
      </c>
      <c r="F2368" s="121">
        <v>96431</v>
      </c>
      <c r="G2368" s="121">
        <v>5374.803</v>
      </c>
      <c r="H2368" s="119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19">
        <v>2854</v>
      </c>
      <c r="B2369" s="120" t="s">
        <v>201</v>
      </c>
      <c r="C2369" s="120" t="s">
        <v>206</v>
      </c>
      <c r="D2369" s="120" t="s">
        <v>101</v>
      </c>
      <c r="E2369" s="120" t="s">
        <v>92</v>
      </c>
      <c r="F2369" s="121">
        <v>9170</v>
      </c>
      <c r="G2369" s="121">
        <v>1030</v>
      </c>
      <c r="H2369" s="119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19">
        <v>2861</v>
      </c>
      <c r="B2370" s="120" t="s">
        <v>201</v>
      </c>
      <c r="C2370" s="120" t="s">
        <v>206</v>
      </c>
      <c r="D2370" s="120" t="s">
        <v>73</v>
      </c>
      <c r="E2370" s="120" t="s">
        <v>54</v>
      </c>
      <c r="F2370" s="121">
        <v>0</v>
      </c>
      <c r="G2370" s="121">
        <v>0</v>
      </c>
      <c r="H2370" s="119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19">
        <v>2861</v>
      </c>
      <c r="B2371" s="120" t="s">
        <v>201</v>
      </c>
      <c r="C2371" s="120" t="s">
        <v>206</v>
      </c>
      <c r="D2371" s="120" t="s">
        <v>73</v>
      </c>
      <c r="E2371" s="120" t="s">
        <v>70</v>
      </c>
      <c r="F2371" s="121">
        <v>7891</v>
      </c>
      <c r="G2371" s="121">
        <v>-154</v>
      </c>
      <c r="H2371" s="119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19">
        <v>2861</v>
      </c>
      <c r="B2372" s="120" t="s">
        <v>201</v>
      </c>
      <c r="C2372" s="120" t="s">
        <v>206</v>
      </c>
      <c r="D2372" s="120" t="s">
        <v>73</v>
      </c>
      <c r="E2372" s="120" t="s">
        <v>38</v>
      </c>
      <c r="F2372" s="121">
        <v>0</v>
      </c>
      <c r="G2372" s="121">
        <v>0</v>
      </c>
      <c r="H2372" s="119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19">
        <v>2866</v>
      </c>
      <c r="B2373" s="120" t="s">
        <v>201</v>
      </c>
      <c r="C2373" s="120" t="s">
        <v>206</v>
      </c>
      <c r="D2373" s="120" t="s">
        <v>79</v>
      </c>
      <c r="E2373" s="120" t="s">
        <v>70</v>
      </c>
      <c r="F2373" s="121">
        <v>1935</v>
      </c>
      <c r="G2373" s="121">
        <v>129</v>
      </c>
      <c r="H2373" s="119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19">
        <v>2866</v>
      </c>
      <c r="B2374" s="120" t="s">
        <v>201</v>
      </c>
      <c r="C2374" s="120" t="s">
        <v>206</v>
      </c>
      <c r="D2374" s="120" t="s">
        <v>68</v>
      </c>
      <c r="E2374" s="120" t="s">
        <v>54</v>
      </c>
      <c r="F2374" s="121">
        <v>45935348</v>
      </c>
      <c r="G2374" s="121">
        <v>3939201.1</v>
      </c>
      <c r="H2374" s="119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19">
        <v>2866</v>
      </c>
      <c r="B2375" s="120" t="s">
        <v>201</v>
      </c>
      <c r="C2375" s="120" t="s">
        <v>206</v>
      </c>
      <c r="D2375" s="120" t="s">
        <v>68</v>
      </c>
      <c r="E2375" s="120" t="s">
        <v>70</v>
      </c>
      <c r="F2375" s="121">
        <v>205695</v>
      </c>
      <c r="G2375" s="121">
        <v>17583.86</v>
      </c>
      <c r="H2375" s="119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19">
        <v>2866</v>
      </c>
      <c r="B2376" s="120" t="s">
        <v>201</v>
      </c>
      <c r="C2376" s="120" t="s">
        <v>206</v>
      </c>
      <c r="D2376" s="120" t="s">
        <v>68</v>
      </c>
      <c r="E2376" s="120" t="s">
        <v>162</v>
      </c>
      <c r="F2376" s="121">
        <v>0</v>
      </c>
      <c r="G2376" s="121">
        <v>0</v>
      </c>
      <c r="H2376" s="119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19">
        <v>2876</v>
      </c>
      <c r="B2377" s="120" t="s">
        <v>201</v>
      </c>
      <c r="C2377" s="120" t="s">
        <v>202</v>
      </c>
      <c r="D2377" s="120" t="s">
        <v>68</v>
      </c>
      <c r="E2377" s="120" t="s">
        <v>54</v>
      </c>
      <c r="F2377" s="121">
        <v>56081305</v>
      </c>
      <c r="G2377" s="121">
        <v>5177945.7</v>
      </c>
      <c r="H2377" s="119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19">
        <v>2876</v>
      </c>
      <c r="B2378" s="120" t="s">
        <v>201</v>
      </c>
      <c r="C2378" s="120" t="s">
        <v>202</v>
      </c>
      <c r="D2378" s="120" t="s">
        <v>68</v>
      </c>
      <c r="E2378" s="120" t="s">
        <v>70</v>
      </c>
      <c r="F2378" s="121">
        <v>78682</v>
      </c>
      <c r="G2378" s="121">
        <v>7178.204</v>
      </c>
      <c r="H2378" s="119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19">
        <v>2876</v>
      </c>
      <c r="B2379" s="120" t="s">
        <v>201</v>
      </c>
      <c r="C2379" s="120" t="s">
        <v>202</v>
      </c>
      <c r="D2379" s="120" t="s">
        <v>68</v>
      </c>
      <c r="E2379" s="120" t="s">
        <v>162</v>
      </c>
      <c r="F2379" s="121">
        <v>3605537</v>
      </c>
      <c r="G2379" s="121">
        <v>329886.12</v>
      </c>
      <c r="H2379" s="119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19">
        <v>2878</v>
      </c>
      <c r="B2380" s="120" t="s">
        <v>201</v>
      </c>
      <c r="C2380" s="120" t="s">
        <v>206</v>
      </c>
      <c r="D2380" s="120" t="s">
        <v>73</v>
      </c>
      <c r="E2380" s="120" t="s">
        <v>70</v>
      </c>
      <c r="F2380" s="121">
        <v>890</v>
      </c>
      <c r="G2380" s="121">
        <v>-50</v>
      </c>
      <c r="H2380" s="119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19">
        <v>2878</v>
      </c>
      <c r="B2381" s="120" t="s">
        <v>201</v>
      </c>
      <c r="C2381" s="120" t="s">
        <v>206</v>
      </c>
      <c r="D2381" s="120" t="s">
        <v>73</v>
      </c>
      <c r="E2381" s="120" t="s">
        <v>162</v>
      </c>
      <c r="F2381" s="121">
        <v>0</v>
      </c>
      <c r="G2381" s="121">
        <v>0</v>
      </c>
      <c r="H2381" s="119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19">
        <v>2878</v>
      </c>
      <c r="B2382" s="120" t="s">
        <v>201</v>
      </c>
      <c r="C2382" s="120" t="s">
        <v>206</v>
      </c>
      <c r="D2382" s="120" t="s">
        <v>68</v>
      </c>
      <c r="E2382" s="120" t="s">
        <v>70</v>
      </c>
      <c r="F2382" s="121">
        <v>59698</v>
      </c>
      <c r="G2382" s="121">
        <v>4314.54</v>
      </c>
      <c r="H2382" s="119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19">
        <v>2878</v>
      </c>
      <c r="B2383" s="120" t="s">
        <v>201</v>
      </c>
      <c r="C2383" s="120" t="s">
        <v>206</v>
      </c>
      <c r="D2383" s="120" t="s">
        <v>68</v>
      </c>
      <c r="E2383" s="120" t="s">
        <v>144</v>
      </c>
      <c r="F2383" s="121">
        <v>8776119</v>
      </c>
      <c r="G2383" s="121">
        <v>676440.46</v>
      </c>
      <c r="H2383" s="119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19">
        <v>2878</v>
      </c>
      <c r="B2384" s="120" t="s">
        <v>201</v>
      </c>
      <c r="C2384" s="120" t="s">
        <v>206</v>
      </c>
      <c r="D2384" s="120" t="s">
        <v>68</v>
      </c>
      <c r="E2384" s="120" t="s">
        <v>162</v>
      </c>
      <c r="F2384" s="121">
        <v>0</v>
      </c>
      <c r="G2384" s="121">
        <v>0</v>
      </c>
      <c r="H2384" s="119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19">
        <v>2880</v>
      </c>
      <c r="B2385" s="120" t="s">
        <v>201</v>
      </c>
      <c r="C2385" s="120" t="s">
        <v>206</v>
      </c>
      <c r="D2385" s="120" t="s">
        <v>73</v>
      </c>
      <c r="E2385" s="120" t="s">
        <v>70</v>
      </c>
      <c r="F2385" s="121">
        <v>1507</v>
      </c>
      <c r="G2385" s="121">
        <v>102.356</v>
      </c>
      <c r="H2385" s="119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19">
        <v>2880</v>
      </c>
      <c r="B2386" s="120" t="s">
        <v>201</v>
      </c>
      <c r="C2386" s="120" t="s">
        <v>206</v>
      </c>
      <c r="D2386" s="120" t="s">
        <v>73</v>
      </c>
      <c r="E2386" s="120" t="s">
        <v>38</v>
      </c>
      <c r="F2386" s="121">
        <v>3434133</v>
      </c>
      <c r="G2386" s="121">
        <v>233351.64</v>
      </c>
      <c r="H2386" s="119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19">
        <v>2881</v>
      </c>
      <c r="B2387" s="120" t="s">
        <v>201</v>
      </c>
      <c r="C2387" s="120" t="s">
        <v>206</v>
      </c>
      <c r="D2387" s="120" t="s">
        <v>73</v>
      </c>
      <c r="E2387" s="120" t="s">
        <v>70</v>
      </c>
      <c r="F2387" s="121">
        <v>1562</v>
      </c>
      <c r="G2387" s="121">
        <v>78</v>
      </c>
      <c r="H2387" s="119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19">
        <v>2902</v>
      </c>
      <c r="B2388" s="120" t="s">
        <v>201</v>
      </c>
      <c r="C2388" s="120" t="s">
        <v>202</v>
      </c>
      <c r="D2388" s="120" t="s">
        <v>79</v>
      </c>
      <c r="E2388" s="120" t="s">
        <v>70</v>
      </c>
      <c r="F2388" s="121">
        <v>23</v>
      </c>
      <c r="G2388" s="121">
        <v>0</v>
      </c>
      <c r="H2388" s="119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19">
        <v>2903</v>
      </c>
      <c r="B2389" s="120" t="s">
        <v>201</v>
      </c>
      <c r="C2389" s="120" t="s">
        <v>202</v>
      </c>
      <c r="D2389" s="120" t="s">
        <v>73</v>
      </c>
      <c r="E2389" s="120" t="s">
        <v>70</v>
      </c>
      <c r="F2389" s="121">
        <v>6</v>
      </c>
      <c r="G2389" s="121">
        <v>0.335</v>
      </c>
      <c r="H2389" s="119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19">
        <v>2903</v>
      </c>
      <c r="B2390" s="120" t="s">
        <v>201</v>
      </c>
      <c r="C2390" s="120" t="s">
        <v>202</v>
      </c>
      <c r="D2390" s="120" t="s">
        <v>73</v>
      </c>
      <c r="E2390" s="120" t="s">
        <v>38</v>
      </c>
      <c r="F2390" s="121">
        <v>38970</v>
      </c>
      <c r="G2390" s="121">
        <v>2249.665</v>
      </c>
      <c r="H2390" s="119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19">
        <v>2903</v>
      </c>
      <c r="B2391" s="120" t="s">
        <v>201</v>
      </c>
      <c r="C2391" s="120" t="s">
        <v>202</v>
      </c>
      <c r="D2391" s="120" t="s">
        <v>79</v>
      </c>
      <c r="E2391" s="120" t="s">
        <v>70</v>
      </c>
      <c r="F2391" s="121">
        <v>1090</v>
      </c>
      <c r="G2391" s="121">
        <v>109</v>
      </c>
      <c r="H2391" s="119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19">
        <v>2906</v>
      </c>
      <c r="B2392" s="120" t="s">
        <v>201</v>
      </c>
      <c r="C2392" s="120" t="s">
        <v>202</v>
      </c>
      <c r="D2392" s="120" t="s">
        <v>73</v>
      </c>
      <c r="E2392" s="120" t="s">
        <v>70</v>
      </c>
      <c r="F2392" s="121">
        <v>3766</v>
      </c>
      <c r="G2392" s="121">
        <v>2</v>
      </c>
      <c r="H2392" s="119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19">
        <v>2906</v>
      </c>
      <c r="B2393" s="120" t="s">
        <v>201</v>
      </c>
      <c r="C2393" s="120" t="s">
        <v>202</v>
      </c>
      <c r="D2393" s="120" t="s">
        <v>73</v>
      </c>
      <c r="E2393" s="120" t="s">
        <v>38</v>
      </c>
      <c r="F2393" s="121">
        <v>1</v>
      </c>
      <c r="G2393" s="121">
        <v>0</v>
      </c>
      <c r="H2393" s="119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19">
        <v>2909</v>
      </c>
      <c r="B2394" s="120" t="s">
        <v>201</v>
      </c>
      <c r="C2394" s="120" t="s">
        <v>202</v>
      </c>
      <c r="D2394" s="120" t="s">
        <v>73</v>
      </c>
      <c r="E2394" s="120" t="s">
        <v>70</v>
      </c>
      <c r="F2394" s="121">
        <v>77</v>
      </c>
      <c r="G2394" s="121">
        <v>4.725</v>
      </c>
      <c r="H2394" s="119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19">
        <v>2909</v>
      </c>
      <c r="B2395" s="120" t="s">
        <v>201</v>
      </c>
      <c r="C2395" s="120" t="s">
        <v>202</v>
      </c>
      <c r="D2395" s="120" t="s">
        <v>73</v>
      </c>
      <c r="E2395" s="120" t="s">
        <v>38</v>
      </c>
      <c r="F2395" s="121">
        <v>5163</v>
      </c>
      <c r="G2395" s="121">
        <v>341.275</v>
      </c>
      <c r="H2395" s="119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19">
        <v>2917</v>
      </c>
      <c r="B2396" s="120" t="s">
        <v>201</v>
      </c>
      <c r="C2396" s="120" t="s">
        <v>202</v>
      </c>
      <c r="D2396" s="120" t="s">
        <v>73</v>
      </c>
      <c r="E2396" s="120" t="s">
        <v>38</v>
      </c>
      <c r="F2396" s="121">
        <v>35757</v>
      </c>
      <c r="G2396" s="121">
        <v>2264</v>
      </c>
      <c r="H2396" s="119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19">
        <v>2917</v>
      </c>
      <c r="B2397" s="120" t="s">
        <v>201</v>
      </c>
      <c r="C2397" s="120" t="s">
        <v>202</v>
      </c>
      <c r="D2397" s="120" t="s">
        <v>68</v>
      </c>
      <c r="E2397" s="120" t="s">
        <v>54</v>
      </c>
      <c r="F2397" s="121">
        <v>0</v>
      </c>
      <c r="G2397" s="121">
        <v>0</v>
      </c>
      <c r="H2397" s="119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19">
        <v>2917</v>
      </c>
      <c r="B2398" s="120" t="s">
        <v>201</v>
      </c>
      <c r="C2398" s="120" t="s">
        <v>202</v>
      </c>
      <c r="D2398" s="120" t="s">
        <v>68</v>
      </c>
      <c r="E2398" s="120" t="s">
        <v>38</v>
      </c>
      <c r="F2398" s="121">
        <v>0</v>
      </c>
      <c r="G2398" s="121">
        <v>0</v>
      </c>
      <c r="H2398" s="119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19">
        <v>2921</v>
      </c>
      <c r="B2399" s="120" t="s">
        <v>201</v>
      </c>
      <c r="C2399" s="120" t="s">
        <v>202</v>
      </c>
      <c r="D2399" s="120" t="s">
        <v>73</v>
      </c>
      <c r="E2399" s="120" t="s">
        <v>70</v>
      </c>
      <c r="F2399" s="121">
        <v>0</v>
      </c>
      <c r="G2399" s="121">
        <v>0</v>
      </c>
      <c r="H2399" s="119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19">
        <v>2921</v>
      </c>
      <c r="B2400" s="120" t="s">
        <v>201</v>
      </c>
      <c r="C2400" s="120" t="s">
        <v>202</v>
      </c>
      <c r="D2400" s="120" t="s">
        <v>73</v>
      </c>
      <c r="E2400" s="120" t="s">
        <v>38</v>
      </c>
      <c r="F2400" s="121">
        <v>0</v>
      </c>
      <c r="G2400" s="121">
        <v>0</v>
      </c>
      <c r="H2400" s="119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19">
        <v>2921</v>
      </c>
      <c r="B2401" s="120" t="s">
        <v>201</v>
      </c>
      <c r="C2401" s="120" t="s">
        <v>202</v>
      </c>
      <c r="D2401" s="120" t="s">
        <v>79</v>
      </c>
      <c r="E2401" s="120" t="s">
        <v>70</v>
      </c>
      <c r="F2401" s="121">
        <v>0</v>
      </c>
      <c r="G2401" s="121">
        <v>0</v>
      </c>
      <c r="H2401" s="119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19">
        <v>2933</v>
      </c>
      <c r="B2402" s="120" t="s">
        <v>201</v>
      </c>
      <c r="C2402" s="120" t="s">
        <v>202</v>
      </c>
      <c r="D2402" s="120" t="s">
        <v>79</v>
      </c>
      <c r="E2402" s="120" t="s">
        <v>70</v>
      </c>
      <c r="F2402" s="121">
        <v>2127</v>
      </c>
      <c r="G2402" s="121">
        <v>-9.629</v>
      </c>
      <c r="H2402" s="119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19">
        <v>2933</v>
      </c>
      <c r="B2403" s="120" t="s">
        <v>201</v>
      </c>
      <c r="C2403" s="120" t="s">
        <v>202</v>
      </c>
      <c r="D2403" s="120" t="s">
        <v>79</v>
      </c>
      <c r="E2403" s="120" t="s">
        <v>38</v>
      </c>
      <c r="F2403" s="121">
        <v>5824</v>
      </c>
      <c r="G2403" s="121">
        <v>-26.371</v>
      </c>
      <c r="H2403" s="119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19">
        <v>2935</v>
      </c>
      <c r="B2404" s="120" t="s">
        <v>201</v>
      </c>
      <c r="C2404" s="120" t="s">
        <v>202</v>
      </c>
      <c r="D2404" s="120" t="s">
        <v>68</v>
      </c>
      <c r="E2404" s="120" t="s">
        <v>54</v>
      </c>
      <c r="F2404" s="121">
        <v>167113</v>
      </c>
      <c r="G2404" s="121">
        <v>9121.006</v>
      </c>
      <c r="H2404" s="119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19">
        <v>2935</v>
      </c>
      <c r="B2405" s="120" t="s">
        <v>201</v>
      </c>
      <c r="C2405" s="120" t="s">
        <v>202</v>
      </c>
      <c r="D2405" s="120" t="s">
        <v>68</v>
      </c>
      <c r="E2405" s="120" t="s">
        <v>38</v>
      </c>
      <c r="F2405" s="121">
        <v>101644</v>
      </c>
      <c r="G2405" s="121">
        <v>5709.994</v>
      </c>
      <c r="H2405" s="119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19">
        <v>2936</v>
      </c>
      <c r="B2406" s="120" t="s">
        <v>201</v>
      </c>
      <c r="C2406" s="120" t="s">
        <v>202</v>
      </c>
      <c r="D2406" s="120" t="s">
        <v>79</v>
      </c>
      <c r="E2406" s="120" t="s">
        <v>70</v>
      </c>
      <c r="F2406" s="121">
        <v>729</v>
      </c>
      <c r="G2406" s="121">
        <v>2</v>
      </c>
      <c r="H2406" s="119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19">
        <v>2936</v>
      </c>
      <c r="B2407" s="120" t="s">
        <v>201</v>
      </c>
      <c r="C2407" s="120" t="s">
        <v>202</v>
      </c>
      <c r="D2407" s="120" t="s">
        <v>68</v>
      </c>
      <c r="E2407" s="120" t="s">
        <v>54</v>
      </c>
      <c r="F2407" s="121">
        <v>45700</v>
      </c>
      <c r="G2407" s="121">
        <v>2538.539</v>
      </c>
      <c r="H2407" s="119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19">
        <v>2936</v>
      </c>
      <c r="B2408" s="120" t="s">
        <v>201</v>
      </c>
      <c r="C2408" s="120" t="s">
        <v>202</v>
      </c>
      <c r="D2408" s="120" t="s">
        <v>68</v>
      </c>
      <c r="E2408" s="120" t="s">
        <v>38</v>
      </c>
      <c r="F2408" s="121">
        <v>2229</v>
      </c>
      <c r="G2408" s="121">
        <v>115.461</v>
      </c>
      <c r="H2408" s="119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19">
        <v>2937</v>
      </c>
      <c r="B2409" s="120" t="s">
        <v>201</v>
      </c>
      <c r="C2409" s="120" t="s">
        <v>202</v>
      </c>
      <c r="D2409" s="120" t="s">
        <v>73</v>
      </c>
      <c r="E2409" s="120" t="s">
        <v>54</v>
      </c>
      <c r="F2409" s="121">
        <v>0</v>
      </c>
      <c r="G2409" s="121">
        <v>0</v>
      </c>
      <c r="H2409" s="119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19">
        <v>2937</v>
      </c>
      <c r="B2410" s="120" t="s">
        <v>201</v>
      </c>
      <c r="C2410" s="120" t="s">
        <v>202</v>
      </c>
      <c r="D2410" s="120" t="s">
        <v>73</v>
      </c>
      <c r="E2410" s="120" t="s">
        <v>70</v>
      </c>
      <c r="F2410" s="121">
        <v>792</v>
      </c>
      <c r="G2410" s="121">
        <v>-261</v>
      </c>
      <c r="H2410" s="119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19">
        <v>2942</v>
      </c>
      <c r="B2411" s="120" t="s">
        <v>201</v>
      </c>
      <c r="C2411" s="120" t="s">
        <v>202</v>
      </c>
      <c r="D2411" s="120" t="s">
        <v>73</v>
      </c>
      <c r="E2411" s="120" t="s">
        <v>54</v>
      </c>
      <c r="F2411" s="121">
        <v>0</v>
      </c>
      <c r="G2411" s="121">
        <v>0</v>
      </c>
      <c r="H2411" s="119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19">
        <v>2942</v>
      </c>
      <c r="B2412" s="120" t="s">
        <v>201</v>
      </c>
      <c r="C2412" s="120" t="s">
        <v>202</v>
      </c>
      <c r="D2412" s="120" t="s">
        <v>73</v>
      </c>
      <c r="E2412" s="120" t="s">
        <v>70</v>
      </c>
      <c r="F2412" s="121">
        <v>11322</v>
      </c>
      <c r="G2412" s="121">
        <v>161.244</v>
      </c>
      <c r="H2412" s="119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19">
        <v>2942</v>
      </c>
      <c r="B2413" s="120" t="s">
        <v>201</v>
      </c>
      <c r="C2413" s="120" t="s">
        <v>202</v>
      </c>
      <c r="D2413" s="120" t="s">
        <v>73</v>
      </c>
      <c r="E2413" s="120" t="s">
        <v>38</v>
      </c>
      <c r="F2413" s="121">
        <v>3213</v>
      </c>
      <c r="G2413" s="121">
        <v>45.756</v>
      </c>
      <c r="H2413" s="119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19">
        <v>2943</v>
      </c>
      <c r="B2414" s="120" t="s">
        <v>201</v>
      </c>
      <c r="C2414" s="120" t="s">
        <v>202</v>
      </c>
      <c r="D2414" s="120" t="s">
        <v>79</v>
      </c>
      <c r="E2414" s="120" t="s">
        <v>54</v>
      </c>
      <c r="F2414" s="121">
        <v>0</v>
      </c>
      <c r="G2414" s="121">
        <v>0</v>
      </c>
      <c r="H2414" s="119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19">
        <v>2943</v>
      </c>
      <c r="B2415" s="120" t="s">
        <v>201</v>
      </c>
      <c r="C2415" s="120" t="s">
        <v>202</v>
      </c>
      <c r="D2415" s="120" t="s">
        <v>79</v>
      </c>
      <c r="E2415" s="120" t="s">
        <v>70</v>
      </c>
      <c r="F2415" s="121">
        <v>0</v>
      </c>
      <c r="G2415" s="121">
        <v>0</v>
      </c>
      <c r="H2415" s="119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19">
        <v>2943</v>
      </c>
      <c r="B2416" s="120" t="s">
        <v>201</v>
      </c>
      <c r="C2416" s="120" t="s">
        <v>202</v>
      </c>
      <c r="D2416" s="120" t="s">
        <v>79</v>
      </c>
      <c r="E2416" s="120" t="s">
        <v>38</v>
      </c>
      <c r="F2416" s="121">
        <v>0</v>
      </c>
      <c r="G2416" s="121">
        <v>0</v>
      </c>
      <c r="H2416" s="119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19">
        <v>2945</v>
      </c>
      <c r="B2417" s="120" t="s">
        <v>201</v>
      </c>
      <c r="C2417" s="120" t="s">
        <v>202</v>
      </c>
      <c r="D2417" s="120" t="s">
        <v>79</v>
      </c>
      <c r="E2417" s="120" t="s">
        <v>70</v>
      </c>
      <c r="F2417" s="121">
        <v>232</v>
      </c>
      <c r="G2417" s="121">
        <v>26</v>
      </c>
      <c r="H2417" s="119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19">
        <v>2945</v>
      </c>
      <c r="B2418" s="120" t="s">
        <v>201</v>
      </c>
      <c r="C2418" s="120" t="s">
        <v>202</v>
      </c>
      <c r="D2418" s="120" t="s">
        <v>79</v>
      </c>
      <c r="E2418" s="120" t="s">
        <v>38</v>
      </c>
      <c r="F2418" s="121">
        <v>0</v>
      </c>
      <c r="G2418" s="121">
        <v>0</v>
      </c>
      <c r="H2418" s="119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19">
        <v>2951</v>
      </c>
      <c r="B2419" s="120" t="s">
        <v>201</v>
      </c>
      <c r="C2419" s="120" t="s">
        <v>202</v>
      </c>
      <c r="D2419" s="120" t="s">
        <v>73</v>
      </c>
      <c r="E2419" s="120" t="s">
        <v>70</v>
      </c>
      <c r="F2419" s="121">
        <v>0</v>
      </c>
      <c r="G2419" s="121">
        <v>0</v>
      </c>
      <c r="H2419" s="119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19">
        <v>2951</v>
      </c>
      <c r="B2420" s="120" t="s">
        <v>201</v>
      </c>
      <c r="C2420" s="120" t="s">
        <v>202</v>
      </c>
      <c r="D2420" s="120" t="s">
        <v>73</v>
      </c>
      <c r="E2420" s="120" t="s">
        <v>38</v>
      </c>
      <c r="F2420" s="121">
        <v>2499916</v>
      </c>
      <c r="G2420" s="121">
        <v>246530</v>
      </c>
      <c r="H2420" s="119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19">
        <v>2951</v>
      </c>
      <c r="B2421" s="120" t="s">
        <v>201</v>
      </c>
      <c r="C2421" s="120" t="s">
        <v>202</v>
      </c>
      <c r="D2421" s="120" t="s">
        <v>68</v>
      </c>
      <c r="E2421" s="120" t="s">
        <v>70</v>
      </c>
      <c r="F2421" s="121">
        <v>0</v>
      </c>
      <c r="G2421" s="121">
        <v>0</v>
      </c>
      <c r="H2421" s="119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19">
        <v>2951</v>
      </c>
      <c r="B2422" s="120" t="s">
        <v>201</v>
      </c>
      <c r="C2422" s="120" t="s">
        <v>202</v>
      </c>
      <c r="D2422" s="120" t="s">
        <v>68</v>
      </c>
      <c r="E2422" s="120" t="s">
        <v>38</v>
      </c>
      <c r="F2422" s="121">
        <v>8631505</v>
      </c>
      <c r="G2422" s="121">
        <v>791037</v>
      </c>
      <c r="H2422" s="119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19">
        <v>2951</v>
      </c>
      <c r="B2423" s="120" t="s">
        <v>201</v>
      </c>
      <c r="C2423" s="120" t="s">
        <v>202</v>
      </c>
      <c r="D2423" s="120" t="s">
        <v>68</v>
      </c>
      <c r="E2423" s="120" t="s">
        <v>152</v>
      </c>
      <c r="F2423" s="121">
        <v>0</v>
      </c>
      <c r="G2423" s="121">
        <v>0</v>
      </c>
      <c r="H2423" s="119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19">
        <v>2952</v>
      </c>
      <c r="B2424" s="120" t="s">
        <v>201</v>
      </c>
      <c r="C2424" s="120" t="s">
        <v>202</v>
      </c>
      <c r="D2424" s="120" t="s">
        <v>68</v>
      </c>
      <c r="E2424" s="120" t="s">
        <v>38</v>
      </c>
      <c r="F2424" s="121">
        <v>10452515</v>
      </c>
      <c r="G2424" s="121">
        <v>882354.14</v>
      </c>
      <c r="H2424" s="119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19">
        <v>2952</v>
      </c>
      <c r="B2425" s="120" t="s">
        <v>201</v>
      </c>
      <c r="C2425" s="120" t="s">
        <v>202</v>
      </c>
      <c r="D2425" s="120" t="s">
        <v>68</v>
      </c>
      <c r="E2425" s="120" t="s">
        <v>162</v>
      </c>
      <c r="F2425" s="121">
        <v>7927376</v>
      </c>
      <c r="G2425" s="121">
        <v>668704.86</v>
      </c>
      <c r="H2425" s="119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19">
        <v>2953</v>
      </c>
      <c r="B2426" s="120" t="s">
        <v>201</v>
      </c>
      <c r="C2426" s="120" t="s">
        <v>202</v>
      </c>
      <c r="D2426" s="120" t="s">
        <v>73</v>
      </c>
      <c r="E2426" s="120" t="s">
        <v>70</v>
      </c>
      <c r="F2426" s="121">
        <v>6</v>
      </c>
      <c r="G2426" s="121">
        <v>0.426</v>
      </c>
      <c r="H2426" s="119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19">
        <v>2953</v>
      </c>
      <c r="B2427" s="120" t="s">
        <v>201</v>
      </c>
      <c r="C2427" s="120" t="s">
        <v>202</v>
      </c>
      <c r="D2427" s="120" t="s">
        <v>73</v>
      </c>
      <c r="E2427" s="120" t="s">
        <v>38</v>
      </c>
      <c r="F2427" s="121">
        <v>118887</v>
      </c>
      <c r="G2427" s="121">
        <v>8405.574</v>
      </c>
      <c r="H2427" s="119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19">
        <v>2953</v>
      </c>
      <c r="B2428" s="120" t="s">
        <v>201</v>
      </c>
      <c r="C2428" s="120" t="s">
        <v>202</v>
      </c>
      <c r="D2428" s="120" t="s">
        <v>101</v>
      </c>
      <c r="E2428" s="120" t="s">
        <v>92</v>
      </c>
      <c r="F2428" s="121">
        <v>41812</v>
      </c>
      <c r="G2428" s="121">
        <v>4697</v>
      </c>
      <c r="H2428" s="119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19">
        <v>2956</v>
      </c>
      <c r="B2429" s="120" t="s">
        <v>201</v>
      </c>
      <c r="C2429" s="120" t="s">
        <v>202</v>
      </c>
      <c r="D2429" s="120" t="s">
        <v>68</v>
      </c>
      <c r="E2429" s="120" t="s">
        <v>70</v>
      </c>
      <c r="F2429" s="121">
        <v>0</v>
      </c>
      <c r="G2429" s="121">
        <v>0</v>
      </c>
      <c r="H2429" s="119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19">
        <v>2956</v>
      </c>
      <c r="B2430" s="120" t="s">
        <v>201</v>
      </c>
      <c r="C2430" s="120" t="s">
        <v>202</v>
      </c>
      <c r="D2430" s="120" t="s">
        <v>68</v>
      </c>
      <c r="E2430" s="120" t="s">
        <v>38</v>
      </c>
      <c r="F2430" s="121">
        <v>21419820</v>
      </c>
      <c r="G2430" s="121">
        <v>1944060</v>
      </c>
      <c r="H2430" s="119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19">
        <v>2956</v>
      </c>
      <c r="B2431" s="120" t="s">
        <v>201</v>
      </c>
      <c r="C2431" s="120" t="s">
        <v>202</v>
      </c>
      <c r="D2431" s="120" t="s">
        <v>68</v>
      </c>
      <c r="E2431" s="120" t="s">
        <v>152</v>
      </c>
      <c r="F2431" s="121">
        <v>0</v>
      </c>
      <c r="G2431" s="121">
        <v>0</v>
      </c>
      <c r="H2431" s="119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19">
        <v>2963</v>
      </c>
      <c r="B2432" s="120" t="s">
        <v>201</v>
      </c>
      <c r="C2432" s="120" t="s">
        <v>202</v>
      </c>
      <c r="D2432" s="120" t="s">
        <v>39</v>
      </c>
      <c r="E2432" s="120" t="s">
        <v>38</v>
      </c>
      <c r="F2432" s="121">
        <v>0</v>
      </c>
      <c r="G2432" s="121">
        <v>582310</v>
      </c>
      <c r="H2432" s="119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19">
        <v>2963</v>
      </c>
      <c r="B2433" s="120" t="s">
        <v>201</v>
      </c>
      <c r="C2433" s="120" t="s">
        <v>202</v>
      </c>
      <c r="D2433" s="120" t="s">
        <v>61</v>
      </c>
      <c r="E2433" s="120" t="s">
        <v>54</v>
      </c>
      <c r="F2433" s="121">
        <v>0</v>
      </c>
      <c r="G2433" s="121">
        <v>0</v>
      </c>
      <c r="H2433" s="119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19">
        <v>2963</v>
      </c>
      <c r="B2434" s="120" t="s">
        <v>201</v>
      </c>
      <c r="C2434" s="120" t="s">
        <v>202</v>
      </c>
      <c r="D2434" s="120" t="s">
        <v>61</v>
      </c>
      <c r="E2434" s="120" t="s">
        <v>38</v>
      </c>
      <c r="F2434" s="121">
        <v>13698835</v>
      </c>
      <c r="G2434" s="121">
        <v>1178360</v>
      </c>
      <c r="H2434" s="119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19">
        <v>2963</v>
      </c>
      <c r="B2435" s="120" t="s">
        <v>201</v>
      </c>
      <c r="C2435" s="120" t="s">
        <v>202</v>
      </c>
      <c r="D2435" s="120" t="s">
        <v>79</v>
      </c>
      <c r="E2435" s="120" t="s">
        <v>70</v>
      </c>
      <c r="F2435" s="121">
        <v>0</v>
      </c>
      <c r="G2435" s="121">
        <v>0</v>
      </c>
      <c r="H2435" s="119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19">
        <v>2963</v>
      </c>
      <c r="B2436" s="120" t="s">
        <v>201</v>
      </c>
      <c r="C2436" s="120" t="s">
        <v>202</v>
      </c>
      <c r="D2436" s="120" t="s">
        <v>68</v>
      </c>
      <c r="E2436" s="120" t="s">
        <v>54</v>
      </c>
      <c r="F2436" s="121">
        <v>0</v>
      </c>
      <c r="G2436" s="121">
        <v>0</v>
      </c>
      <c r="H2436" s="119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19">
        <v>2963</v>
      </c>
      <c r="B2437" s="120" t="s">
        <v>201</v>
      </c>
      <c r="C2437" s="120" t="s">
        <v>202</v>
      </c>
      <c r="D2437" s="120" t="s">
        <v>68</v>
      </c>
      <c r="E2437" s="120" t="s">
        <v>38</v>
      </c>
      <c r="F2437" s="121">
        <v>6337269</v>
      </c>
      <c r="G2437" s="121">
        <v>598899.75</v>
      </c>
      <c r="H2437" s="119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19">
        <v>2963</v>
      </c>
      <c r="B2438" s="120" t="s">
        <v>201</v>
      </c>
      <c r="C2438" s="120" t="s">
        <v>202</v>
      </c>
      <c r="D2438" s="120" t="s">
        <v>68</v>
      </c>
      <c r="E2438" s="120" t="s">
        <v>162</v>
      </c>
      <c r="F2438" s="121">
        <v>23765104</v>
      </c>
      <c r="G2438" s="121">
        <v>2279468.3</v>
      </c>
      <c r="H2438" s="119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19">
        <v>2966</v>
      </c>
      <c r="B2439" s="120" t="s">
        <v>201</v>
      </c>
      <c r="C2439" s="120" t="s">
        <v>202</v>
      </c>
      <c r="D2439" s="120" t="s">
        <v>73</v>
      </c>
      <c r="E2439" s="120" t="s">
        <v>70</v>
      </c>
      <c r="F2439" s="121">
        <v>0</v>
      </c>
      <c r="G2439" s="121">
        <v>0</v>
      </c>
      <c r="H2439" s="119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19">
        <v>2966</v>
      </c>
      <c r="B2440" s="120" t="s">
        <v>201</v>
      </c>
      <c r="C2440" s="120" t="s">
        <v>202</v>
      </c>
      <c r="D2440" s="120" t="s">
        <v>73</v>
      </c>
      <c r="E2440" s="120" t="s">
        <v>38</v>
      </c>
      <c r="F2440" s="121">
        <v>23547</v>
      </c>
      <c r="G2440" s="121">
        <v>1508</v>
      </c>
      <c r="H2440" s="119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19">
        <v>2966</v>
      </c>
      <c r="B2441" s="120" t="s">
        <v>201</v>
      </c>
      <c r="C2441" s="120" t="s">
        <v>202</v>
      </c>
      <c r="D2441" s="120" t="s">
        <v>79</v>
      </c>
      <c r="E2441" s="120" t="s">
        <v>70</v>
      </c>
      <c r="F2441" s="121">
        <v>0</v>
      </c>
      <c r="G2441" s="121">
        <v>0</v>
      </c>
      <c r="H2441" s="119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19">
        <v>2975</v>
      </c>
      <c r="B2442" s="120" t="s">
        <v>201</v>
      </c>
      <c r="C2442" s="120" t="s">
        <v>202</v>
      </c>
      <c r="D2442" s="120" t="s">
        <v>79</v>
      </c>
      <c r="E2442" s="120" t="s">
        <v>70</v>
      </c>
      <c r="F2442" s="121">
        <v>117</v>
      </c>
      <c r="G2442" s="121">
        <v>10.812</v>
      </c>
      <c r="H2442" s="119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19">
        <v>2975</v>
      </c>
      <c r="B2443" s="120" t="s">
        <v>201</v>
      </c>
      <c r="C2443" s="120" t="s">
        <v>202</v>
      </c>
      <c r="D2443" s="120" t="s">
        <v>79</v>
      </c>
      <c r="E2443" s="120" t="s">
        <v>38</v>
      </c>
      <c r="F2443" s="121">
        <v>109</v>
      </c>
      <c r="G2443" s="121">
        <v>10.188</v>
      </c>
      <c r="H2443" s="119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19">
        <v>2980</v>
      </c>
      <c r="B2444" s="120" t="s">
        <v>201</v>
      </c>
      <c r="C2444" s="120" t="s">
        <v>202</v>
      </c>
      <c r="D2444" s="120" t="s">
        <v>116</v>
      </c>
      <c r="E2444" s="120" t="s">
        <v>170</v>
      </c>
      <c r="F2444" s="121">
        <v>4889415</v>
      </c>
      <c r="G2444" s="121">
        <v>549249</v>
      </c>
      <c r="H2444" s="119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19">
        <v>2981</v>
      </c>
      <c r="B2445" s="120" t="s">
        <v>201</v>
      </c>
      <c r="C2445" s="120" t="s">
        <v>202</v>
      </c>
      <c r="D2445" s="120" t="s">
        <v>116</v>
      </c>
      <c r="E2445" s="120" t="s">
        <v>170</v>
      </c>
      <c r="F2445" s="121">
        <v>7383195</v>
      </c>
      <c r="G2445" s="121">
        <v>829386</v>
      </c>
      <c r="H2445" s="119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19">
        <v>2982</v>
      </c>
      <c r="B2446" s="120" t="s">
        <v>201</v>
      </c>
      <c r="C2446" s="120" t="s">
        <v>202</v>
      </c>
      <c r="D2446" s="120" t="s">
        <v>57</v>
      </c>
      <c r="E2446" s="120" t="s">
        <v>170</v>
      </c>
      <c r="F2446" s="121">
        <v>0</v>
      </c>
      <c r="G2446" s="121">
        <v>-104059</v>
      </c>
      <c r="H2446" s="119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19">
        <v>2984</v>
      </c>
      <c r="B2447" s="120" t="s">
        <v>201</v>
      </c>
      <c r="C2447" s="120" t="s">
        <v>202</v>
      </c>
      <c r="D2447" s="120" t="s">
        <v>116</v>
      </c>
      <c r="E2447" s="120" t="s">
        <v>170</v>
      </c>
      <c r="F2447" s="121">
        <v>2488492</v>
      </c>
      <c r="G2447" s="121">
        <v>279543</v>
      </c>
      <c r="H2447" s="119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19">
        <v>2985</v>
      </c>
      <c r="B2448" s="120" t="s">
        <v>201</v>
      </c>
      <c r="C2448" s="120" t="s">
        <v>202</v>
      </c>
      <c r="D2448" s="120" t="s">
        <v>116</v>
      </c>
      <c r="E2448" s="120" t="s">
        <v>170</v>
      </c>
      <c r="F2448" s="121">
        <v>4833784</v>
      </c>
      <c r="G2448" s="121">
        <v>543000</v>
      </c>
      <c r="H2448" s="119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19">
        <v>2986</v>
      </c>
      <c r="B2449" s="120" t="s">
        <v>201</v>
      </c>
      <c r="C2449" s="120" t="s">
        <v>202</v>
      </c>
      <c r="D2449" s="120" t="s">
        <v>79</v>
      </c>
      <c r="E2449" s="120" t="s">
        <v>70</v>
      </c>
      <c r="F2449" s="121">
        <v>206</v>
      </c>
      <c r="G2449" s="121">
        <v>20.135</v>
      </c>
      <c r="H2449" s="119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19">
        <v>2986</v>
      </c>
      <c r="B2450" s="120" t="s">
        <v>201</v>
      </c>
      <c r="C2450" s="120" t="s">
        <v>202</v>
      </c>
      <c r="D2450" s="120" t="s">
        <v>79</v>
      </c>
      <c r="E2450" s="120" t="s">
        <v>38</v>
      </c>
      <c r="F2450" s="121">
        <v>666</v>
      </c>
      <c r="G2450" s="121">
        <v>65.865</v>
      </c>
      <c r="H2450" s="119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19">
        <v>2987</v>
      </c>
      <c r="B2451" s="120" t="s">
        <v>201</v>
      </c>
      <c r="C2451" s="120" t="s">
        <v>202</v>
      </c>
      <c r="D2451" s="120" t="s">
        <v>116</v>
      </c>
      <c r="E2451" s="120" t="s">
        <v>170</v>
      </c>
      <c r="F2451" s="121">
        <v>2129609</v>
      </c>
      <c r="G2451" s="121">
        <v>239228</v>
      </c>
      <c r="H2451" s="119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19">
        <v>2991</v>
      </c>
      <c r="B2452" s="120" t="s">
        <v>201</v>
      </c>
      <c r="C2452" s="120" t="s">
        <v>202</v>
      </c>
      <c r="D2452" s="120" t="s">
        <v>79</v>
      </c>
      <c r="E2452" s="120" t="s">
        <v>70</v>
      </c>
      <c r="F2452" s="121">
        <v>104</v>
      </c>
      <c r="G2452" s="121">
        <v>7.904</v>
      </c>
      <c r="H2452" s="119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19">
        <v>2991</v>
      </c>
      <c r="B2453" s="120" t="s">
        <v>201</v>
      </c>
      <c r="C2453" s="120" t="s">
        <v>202</v>
      </c>
      <c r="D2453" s="120" t="s">
        <v>79</v>
      </c>
      <c r="E2453" s="120" t="s">
        <v>38</v>
      </c>
      <c r="F2453" s="121">
        <v>377</v>
      </c>
      <c r="G2453" s="121">
        <v>30.096</v>
      </c>
      <c r="H2453" s="119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19">
        <v>2995</v>
      </c>
      <c r="B2454" s="120" t="s">
        <v>201</v>
      </c>
      <c r="C2454" s="120" t="s">
        <v>202</v>
      </c>
      <c r="D2454" s="120" t="s">
        <v>79</v>
      </c>
      <c r="E2454" s="120" t="s">
        <v>70</v>
      </c>
      <c r="F2454" s="121">
        <v>1427</v>
      </c>
      <c r="G2454" s="121">
        <v>157</v>
      </c>
      <c r="H2454" s="119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19">
        <v>2995</v>
      </c>
      <c r="B2455" s="120" t="s">
        <v>201</v>
      </c>
      <c r="C2455" s="120" t="s">
        <v>202</v>
      </c>
      <c r="D2455" s="120" t="s">
        <v>79</v>
      </c>
      <c r="E2455" s="120" t="s">
        <v>38</v>
      </c>
      <c r="F2455" s="121">
        <v>0</v>
      </c>
      <c r="G2455" s="121">
        <v>0</v>
      </c>
      <c r="H2455" s="119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19">
        <v>3000</v>
      </c>
      <c r="B2456" s="120" t="s">
        <v>201</v>
      </c>
      <c r="C2456" s="120" t="s">
        <v>202</v>
      </c>
      <c r="D2456" s="120" t="s">
        <v>79</v>
      </c>
      <c r="E2456" s="120" t="s">
        <v>70</v>
      </c>
      <c r="F2456" s="121">
        <v>236</v>
      </c>
      <c r="G2456" s="121">
        <v>26</v>
      </c>
      <c r="H2456" s="119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19">
        <v>3000</v>
      </c>
      <c r="B2457" s="120" t="s">
        <v>201</v>
      </c>
      <c r="C2457" s="120" t="s">
        <v>202</v>
      </c>
      <c r="D2457" s="120" t="s">
        <v>79</v>
      </c>
      <c r="E2457" s="120" t="s">
        <v>38</v>
      </c>
      <c r="F2457" s="121">
        <v>0</v>
      </c>
      <c r="G2457" s="121">
        <v>0</v>
      </c>
      <c r="H2457" s="119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19">
        <v>3003</v>
      </c>
      <c r="B2458" s="120" t="s">
        <v>201</v>
      </c>
      <c r="C2458" s="120" t="s">
        <v>202</v>
      </c>
      <c r="D2458" s="120" t="s">
        <v>116</v>
      </c>
      <c r="E2458" s="120" t="s">
        <v>170</v>
      </c>
      <c r="F2458" s="121">
        <v>3321363</v>
      </c>
      <c r="G2458" s="121">
        <v>373103</v>
      </c>
      <c r="H2458" s="119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19">
        <v>3004</v>
      </c>
      <c r="B2459" s="120" t="s">
        <v>201</v>
      </c>
      <c r="C2459" s="120" t="s">
        <v>202</v>
      </c>
      <c r="D2459" s="120" t="s">
        <v>116</v>
      </c>
      <c r="E2459" s="120" t="s">
        <v>170</v>
      </c>
      <c r="F2459" s="121">
        <v>1945639</v>
      </c>
      <c r="G2459" s="121">
        <v>218562</v>
      </c>
      <c r="H2459" s="119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19">
        <v>3006</v>
      </c>
      <c r="B2460" s="120" t="s">
        <v>201</v>
      </c>
      <c r="C2460" s="120" t="s">
        <v>202</v>
      </c>
      <c r="D2460" s="120" t="s">
        <v>56</v>
      </c>
      <c r="E2460" s="120" t="s">
        <v>38</v>
      </c>
      <c r="F2460" s="121">
        <v>5237390</v>
      </c>
      <c r="G2460" s="121">
        <v>601554</v>
      </c>
      <c r="H2460" s="119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19">
        <v>3006</v>
      </c>
      <c r="B2461" s="120" t="s">
        <v>201</v>
      </c>
      <c r="C2461" s="120" t="s">
        <v>202</v>
      </c>
      <c r="D2461" s="120" t="s">
        <v>73</v>
      </c>
      <c r="E2461" s="120" t="s">
        <v>38</v>
      </c>
      <c r="F2461" s="121">
        <v>2960854</v>
      </c>
      <c r="G2461" s="121">
        <v>262024</v>
      </c>
      <c r="H2461" s="119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19">
        <v>3006</v>
      </c>
      <c r="B2462" s="120" t="s">
        <v>201</v>
      </c>
      <c r="C2462" s="120" t="s">
        <v>202</v>
      </c>
      <c r="D2462" s="120" t="s">
        <v>68</v>
      </c>
      <c r="E2462" s="120" t="s">
        <v>38</v>
      </c>
      <c r="F2462" s="121">
        <v>10380</v>
      </c>
      <c r="G2462" s="121">
        <v>373</v>
      </c>
      <c r="H2462" s="119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19">
        <v>3008</v>
      </c>
      <c r="B2463" s="120" t="s">
        <v>201</v>
      </c>
      <c r="C2463" s="120" t="s">
        <v>202</v>
      </c>
      <c r="D2463" s="120" t="s">
        <v>68</v>
      </c>
      <c r="E2463" s="120" t="s">
        <v>38</v>
      </c>
      <c r="F2463" s="121">
        <v>1028844</v>
      </c>
      <c r="G2463" s="121">
        <v>80339</v>
      </c>
      <c r="H2463" s="119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19">
        <v>3013</v>
      </c>
      <c r="B2464" s="120" t="s">
        <v>201</v>
      </c>
      <c r="C2464" s="120" t="s">
        <v>202</v>
      </c>
      <c r="D2464" s="120" t="s">
        <v>116</v>
      </c>
      <c r="E2464" s="120" t="s">
        <v>170</v>
      </c>
      <c r="F2464" s="121">
        <v>19702920</v>
      </c>
      <c r="G2464" s="121">
        <v>2213314</v>
      </c>
      <c r="H2464" s="119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19">
        <v>3014</v>
      </c>
      <c r="B2465" s="120" t="s">
        <v>201</v>
      </c>
      <c r="C2465" s="120" t="s">
        <v>202</v>
      </c>
      <c r="D2465" s="120" t="s">
        <v>116</v>
      </c>
      <c r="E2465" s="120" t="s">
        <v>170</v>
      </c>
      <c r="F2465" s="121">
        <v>9730100</v>
      </c>
      <c r="G2465" s="121">
        <v>1093024</v>
      </c>
      <c r="H2465" s="119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19">
        <v>3020</v>
      </c>
      <c r="B2466" s="120" t="s">
        <v>201</v>
      </c>
      <c r="C2466" s="120" t="s">
        <v>202</v>
      </c>
      <c r="D2466" s="120" t="s">
        <v>116</v>
      </c>
      <c r="E2466" s="120" t="s">
        <v>170</v>
      </c>
      <c r="F2466" s="121">
        <v>234622</v>
      </c>
      <c r="G2466" s="121">
        <v>26356</v>
      </c>
      <c r="H2466" s="119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19">
        <v>3021</v>
      </c>
      <c r="B2467" s="120" t="s">
        <v>201</v>
      </c>
      <c r="C2467" s="120" t="s">
        <v>202</v>
      </c>
      <c r="D2467" s="120" t="s">
        <v>116</v>
      </c>
      <c r="E2467" s="120" t="s">
        <v>170</v>
      </c>
      <c r="F2467" s="121">
        <v>318878</v>
      </c>
      <c r="G2467" s="121">
        <v>35821</v>
      </c>
      <c r="H2467" s="119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19">
        <v>3024</v>
      </c>
      <c r="B2468" s="120" t="s">
        <v>201</v>
      </c>
      <c r="C2468" s="120" t="s">
        <v>202</v>
      </c>
      <c r="D2468" s="120" t="s">
        <v>116</v>
      </c>
      <c r="E2468" s="120" t="s">
        <v>170</v>
      </c>
      <c r="F2468" s="121">
        <v>149661</v>
      </c>
      <c r="G2468" s="121">
        <v>16812</v>
      </c>
      <c r="H2468" s="119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19">
        <v>3025</v>
      </c>
      <c r="B2469" s="120" t="s">
        <v>201</v>
      </c>
      <c r="C2469" s="120" t="s">
        <v>202</v>
      </c>
      <c r="D2469" s="120" t="s">
        <v>116</v>
      </c>
      <c r="E2469" s="120" t="s">
        <v>170</v>
      </c>
      <c r="F2469" s="121">
        <v>0</v>
      </c>
      <c r="G2469" s="121">
        <v>0</v>
      </c>
      <c r="H2469" s="119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19">
        <v>3026</v>
      </c>
      <c r="B2470" s="120" t="s">
        <v>201</v>
      </c>
      <c r="C2470" s="120" t="s">
        <v>202</v>
      </c>
      <c r="D2470" s="120" t="s">
        <v>116</v>
      </c>
      <c r="E2470" s="120" t="s">
        <v>170</v>
      </c>
      <c r="F2470" s="121">
        <v>186149</v>
      </c>
      <c r="G2470" s="121">
        <v>20911</v>
      </c>
      <c r="H2470" s="119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19">
        <v>3028</v>
      </c>
      <c r="B2471" s="120" t="s">
        <v>201</v>
      </c>
      <c r="C2471" s="120" t="s">
        <v>202</v>
      </c>
      <c r="D2471" s="120" t="s">
        <v>116</v>
      </c>
      <c r="E2471" s="120" t="s">
        <v>170</v>
      </c>
      <c r="F2471" s="121">
        <v>2029976</v>
      </c>
      <c r="G2471" s="121">
        <v>228036</v>
      </c>
      <c r="H2471" s="119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19">
        <v>3029</v>
      </c>
      <c r="B2472" s="120" t="s">
        <v>201</v>
      </c>
      <c r="C2472" s="120" t="s">
        <v>202</v>
      </c>
      <c r="D2472" s="120" t="s">
        <v>116</v>
      </c>
      <c r="E2472" s="120" t="s">
        <v>170</v>
      </c>
      <c r="F2472" s="121">
        <v>1019074</v>
      </c>
      <c r="G2472" s="121">
        <v>114477</v>
      </c>
      <c r="H2472" s="119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19">
        <v>3032</v>
      </c>
      <c r="B2473" s="120" t="s">
        <v>201</v>
      </c>
      <c r="C2473" s="120" t="s">
        <v>202</v>
      </c>
      <c r="D2473" s="120" t="s">
        <v>116</v>
      </c>
      <c r="E2473" s="120" t="s">
        <v>170</v>
      </c>
      <c r="F2473" s="121">
        <v>75764</v>
      </c>
      <c r="G2473" s="121">
        <v>8511</v>
      </c>
      <c r="H2473" s="119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19">
        <v>3033</v>
      </c>
      <c r="B2474" s="120" t="s">
        <v>201</v>
      </c>
      <c r="C2474" s="120" t="s">
        <v>202</v>
      </c>
      <c r="D2474" s="120" t="s">
        <v>116</v>
      </c>
      <c r="E2474" s="120" t="s">
        <v>170</v>
      </c>
      <c r="F2474" s="121">
        <v>1694185</v>
      </c>
      <c r="G2474" s="121">
        <v>190315</v>
      </c>
      <c r="H2474" s="119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19">
        <v>3034</v>
      </c>
      <c r="B2475" s="120" t="s">
        <v>201</v>
      </c>
      <c r="C2475" s="120" t="s">
        <v>202</v>
      </c>
      <c r="D2475" s="120" t="s">
        <v>116</v>
      </c>
      <c r="E2475" s="120" t="s">
        <v>170</v>
      </c>
      <c r="F2475" s="121">
        <v>210302</v>
      </c>
      <c r="G2475" s="121">
        <v>23624</v>
      </c>
      <c r="H2475" s="119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19">
        <v>3035</v>
      </c>
      <c r="B2476" s="120" t="s">
        <v>201</v>
      </c>
      <c r="C2476" s="120" t="s">
        <v>202</v>
      </c>
      <c r="D2476" s="120" t="s">
        <v>116</v>
      </c>
      <c r="E2476" s="120" t="s">
        <v>170</v>
      </c>
      <c r="F2476" s="121">
        <v>16176</v>
      </c>
      <c r="G2476" s="121">
        <v>1817</v>
      </c>
      <c r="H2476" s="119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19">
        <v>3036</v>
      </c>
      <c r="B2477" s="120" t="s">
        <v>201</v>
      </c>
      <c r="C2477" s="120" t="s">
        <v>202</v>
      </c>
      <c r="D2477" s="120" t="s">
        <v>116</v>
      </c>
      <c r="E2477" s="120" t="s">
        <v>170</v>
      </c>
      <c r="F2477" s="121">
        <v>411905</v>
      </c>
      <c r="G2477" s="121">
        <v>46271</v>
      </c>
      <c r="H2477" s="119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19">
        <v>3037</v>
      </c>
      <c r="B2478" s="120" t="s">
        <v>201</v>
      </c>
      <c r="C2478" s="120" t="s">
        <v>202</v>
      </c>
      <c r="D2478" s="120" t="s">
        <v>116</v>
      </c>
      <c r="E2478" s="120" t="s">
        <v>170</v>
      </c>
      <c r="F2478" s="121">
        <v>339175</v>
      </c>
      <c r="G2478" s="121">
        <v>38101</v>
      </c>
      <c r="H2478" s="119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19">
        <v>3040</v>
      </c>
      <c r="B2479" s="120" t="s">
        <v>201</v>
      </c>
      <c r="C2479" s="120" t="s">
        <v>202</v>
      </c>
      <c r="D2479" s="120" t="s">
        <v>116</v>
      </c>
      <c r="E2479" s="120" t="s">
        <v>170</v>
      </c>
      <c r="F2479" s="121">
        <v>1721255</v>
      </c>
      <c r="G2479" s="121">
        <v>193356</v>
      </c>
      <c r="H2479" s="119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19">
        <v>3041</v>
      </c>
      <c r="B2480" s="120" t="s">
        <v>201</v>
      </c>
      <c r="C2480" s="120" t="s">
        <v>202</v>
      </c>
      <c r="D2480" s="120" t="s">
        <v>116</v>
      </c>
      <c r="E2480" s="120" t="s">
        <v>170</v>
      </c>
      <c r="F2480" s="121">
        <v>24437</v>
      </c>
      <c r="G2480" s="121">
        <v>2745</v>
      </c>
      <c r="H2480" s="119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19">
        <v>3045</v>
      </c>
      <c r="B2481" s="120" t="s">
        <v>201</v>
      </c>
      <c r="C2481" s="120" t="s">
        <v>202</v>
      </c>
      <c r="D2481" s="120" t="s">
        <v>116</v>
      </c>
      <c r="E2481" s="120" t="s">
        <v>170</v>
      </c>
      <c r="F2481" s="121">
        <v>713416</v>
      </c>
      <c r="G2481" s="121">
        <v>80141</v>
      </c>
      <c r="H2481" s="119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19">
        <v>3047</v>
      </c>
      <c r="B2482" s="120" t="s">
        <v>201</v>
      </c>
      <c r="C2482" s="120" t="s">
        <v>202</v>
      </c>
      <c r="D2482" s="120" t="s">
        <v>116</v>
      </c>
      <c r="E2482" s="120" t="s">
        <v>170</v>
      </c>
      <c r="F2482" s="121">
        <v>1181750</v>
      </c>
      <c r="G2482" s="121">
        <v>132751</v>
      </c>
      <c r="H2482" s="119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19">
        <v>3048</v>
      </c>
      <c r="B2483" s="120" t="s">
        <v>201</v>
      </c>
      <c r="C2483" s="120" t="s">
        <v>202</v>
      </c>
      <c r="D2483" s="120" t="s">
        <v>116</v>
      </c>
      <c r="E2483" s="120" t="s">
        <v>170</v>
      </c>
      <c r="F2483" s="121">
        <v>3408006</v>
      </c>
      <c r="G2483" s="121">
        <v>382836</v>
      </c>
      <c r="H2483" s="119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19">
        <v>3049</v>
      </c>
      <c r="B2484" s="120" t="s">
        <v>201</v>
      </c>
      <c r="C2484" s="120" t="s">
        <v>202</v>
      </c>
      <c r="D2484" s="120" t="s">
        <v>116</v>
      </c>
      <c r="E2484" s="120" t="s">
        <v>170</v>
      </c>
      <c r="F2484" s="121">
        <v>625819</v>
      </c>
      <c r="G2484" s="121">
        <v>70301</v>
      </c>
      <c r="H2484" s="119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19">
        <v>3050</v>
      </c>
      <c r="B2485" s="120" t="s">
        <v>201</v>
      </c>
      <c r="C2485" s="120" t="s">
        <v>202</v>
      </c>
      <c r="D2485" s="120" t="s">
        <v>116</v>
      </c>
      <c r="E2485" s="120" t="s">
        <v>170</v>
      </c>
      <c r="F2485" s="121">
        <v>7752030</v>
      </c>
      <c r="G2485" s="121">
        <v>870819</v>
      </c>
      <c r="H2485" s="119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19">
        <v>3053</v>
      </c>
      <c r="B2486" s="120" t="s">
        <v>201</v>
      </c>
      <c r="C2486" s="120" t="s">
        <v>202</v>
      </c>
      <c r="D2486" s="120" t="s">
        <v>116</v>
      </c>
      <c r="E2486" s="120" t="s">
        <v>170</v>
      </c>
      <c r="F2486" s="121">
        <v>1177058</v>
      </c>
      <c r="G2486" s="121">
        <v>132224</v>
      </c>
      <c r="H2486" s="119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19">
        <v>3067</v>
      </c>
      <c r="B2487" s="120" t="s">
        <v>201</v>
      </c>
      <c r="C2487" s="120" t="s">
        <v>202</v>
      </c>
      <c r="D2487" s="120" t="s">
        <v>116</v>
      </c>
      <c r="E2487" s="120" t="s">
        <v>170</v>
      </c>
      <c r="F2487" s="121">
        <v>376813</v>
      </c>
      <c r="G2487" s="121">
        <v>42329</v>
      </c>
      <c r="H2487" s="119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19">
        <v>3068</v>
      </c>
      <c r="B2488" s="120" t="s">
        <v>201</v>
      </c>
      <c r="C2488" s="120" t="s">
        <v>202</v>
      </c>
      <c r="D2488" s="120" t="s">
        <v>116</v>
      </c>
      <c r="E2488" s="120" t="s">
        <v>170</v>
      </c>
      <c r="F2488" s="121">
        <v>0</v>
      </c>
      <c r="G2488" s="121">
        <v>0</v>
      </c>
      <c r="H2488" s="119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19">
        <v>3071</v>
      </c>
      <c r="B2489" s="120" t="s">
        <v>201</v>
      </c>
      <c r="C2489" s="120" t="s">
        <v>202</v>
      </c>
      <c r="D2489" s="120" t="s">
        <v>116</v>
      </c>
      <c r="E2489" s="120" t="s">
        <v>170</v>
      </c>
      <c r="F2489" s="121">
        <v>399353</v>
      </c>
      <c r="G2489" s="121">
        <v>44861</v>
      </c>
      <c r="H2489" s="119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19">
        <v>3074</v>
      </c>
      <c r="B2490" s="120" t="s">
        <v>201</v>
      </c>
      <c r="C2490" s="120" t="s">
        <v>202</v>
      </c>
      <c r="D2490" s="120" t="s">
        <v>116</v>
      </c>
      <c r="E2490" s="120" t="s">
        <v>170</v>
      </c>
      <c r="F2490" s="121">
        <v>624083</v>
      </c>
      <c r="G2490" s="121">
        <v>70106</v>
      </c>
      <c r="H2490" s="119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19">
        <v>3075</v>
      </c>
      <c r="B2491" s="120" t="s">
        <v>201</v>
      </c>
      <c r="C2491" s="120" t="s">
        <v>202</v>
      </c>
      <c r="D2491" s="120" t="s">
        <v>116</v>
      </c>
      <c r="E2491" s="120" t="s">
        <v>170</v>
      </c>
      <c r="F2491" s="121">
        <v>37451614</v>
      </c>
      <c r="G2491" s="121">
        <v>4207101</v>
      </c>
      <c r="H2491" s="119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19">
        <v>3076</v>
      </c>
      <c r="B2492" s="120" t="s">
        <v>201</v>
      </c>
      <c r="C2492" s="120" t="s">
        <v>202</v>
      </c>
      <c r="D2492" s="120" t="s">
        <v>116</v>
      </c>
      <c r="E2492" s="120" t="s">
        <v>170</v>
      </c>
      <c r="F2492" s="121">
        <v>792357</v>
      </c>
      <c r="G2492" s="121">
        <v>89009</v>
      </c>
      <c r="H2492" s="119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19">
        <v>3077</v>
      </c>
      <c r="B2493" s="120" t="s">
        <v>201</v>
      </c>
      <c r="C2493" s="120" t="s">
        <v>202</v>
      </c>
      <c r="D2493" s="120" t="s">
        <v>116</v>
      </c>
      <c r="E2493" s="120" t="s">
        <v>170</v>
      </c>
      <c r="F2493" s="121">
        <v>2205994</v>
      </c>
      <c r="G2493" s="121">
        <v>247809</v>
      </c>
      <c r="H2493" s="119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19">
        <v>3078</v>
      </c>
      <c r="B2494" s="120" t="s">
        <v>201</v>
      </c>
      <c r="C2494" s="120" t="s">
        <v>202</v>
      </c>
      <c r="D2494" s="120" t="s">
        <v>116</v>
      </c>
      <c r="E2494" s="120" t="s">
        <v>170</v>
      </c>
      <c r="F2494" s="121">
        <v>250271</v>
      </c>
      <c r="G2494" s="121">
        <v>28114</v>
      </c>
      <c r="H2494" s="119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19">
        <v>3080</v>
      </c>
      <c r="B2495" s="120" t="s">
        <v>201</v>
      </c>
      <c r="C2495" s="120" t="s">
        <v>202</v>
      </c>
      <c r="D2495" s="120" t="s">
        <v>116</v>
      </c>
      <c r="E2495" s="120" t="s">
        <v>170</v>
      </c>
      <c r="F2495" s="121">
        <v>1408456</v>
      </c>
      <c r="G2495" s="121">
        <v>158218</v>
      </c>
      <c r="H2495" s="119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19">
        <v>3081</v>
      </c>
      <c r="B2496" s="120" t="s">
        <v>201</v>
      </c>
      <c r="C2496" s="120" t="s">
        <v>202</v>
      </c>
      <c r="D2496" s="120" t="s">
        <v>116</v>
      </c>
      <c r="E2496" s="120" t="s">
        <v>170</v>
      </c>
      <c r="F2496" s="121">
        <v>1039443</v>
      </c>
      <c r="G2496" s="121">
        <v>116765</v>
      </c>
      <c r="H2496" s="119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19">
        <v>3082</v>
      </c>
      <c r="B2497" s="120" t="s">
        <v>201</v>
      </c>
      <c r="C2497" s="120" t="s">
        <v>202</v>
      </c>
      <c r="D2497" s="120" t="s">
        <v>116</v>
      </c>
      <c r="E2497" s="120" t="s">
        <v>170</v>
      </c>
      <c r="F2497" s="121">
        <v>68045143</v>
      </c>
      <c r="G2497" s="121">
        <v>7643804</v>
      </c>
      <c r="H2497" s="119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19">
        <v>3083</v>
      </c>
      <c r="B2498" s="120" t="s">
        <v>201</v>
      </c>
      <c r="C2498" s="120" t="s">
        <v>202</v>
      </c>
      <c r="D2498" s="120" t="s">
        <v>116</v>
      </c>
      <c r="E2498" s="120" t="s">
        <v>170</v>
      </c>
      <c r="F2498" s="121">
        <v>2425153</v>
      </c>
      <c r="G2498" s="121">
        <v>272428</v>
      </c>
      <c r="H2498" s="119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19">
        <v>3084</v>
      </c>
      <c r="B2499" s="120" t="s">
        <v>201</v>
      </c>
      <c r="C2499" s="120" t="s">
        <v>202</v>
      </c>
      <c r="D2499" s="120" t="s">
        <v>116</v>
      </c>
      <c r="E2499" s="120" t="s">
        <v>170</v>
      </c>
      <c r="F2499" s="121">
        <v>39830680</v>
      </c>
      <c r="G2499" s="121">
        <v>4474352</v>
      </c>
      <c r="H2499" s="119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19">
        <v>3096</v>
      </c>
      <c r="B2500" s="120" t="s">
        <v>201</v>
      </c>
      <c r="C2500" s="120" t="s">
        <v>206</v>
      </c>
      <c r="D2500" s="120" t="s">
        <v>39</v>
      </c>
      <c r="E2500" s="120" t="s">
        <v>38</v>
      </c>
      <c r="F2500" s="121">
        <v>50470</v>
      </c>
      <c r="G2500" s="121">
        <v>29283</v>
      </c>
      <c r="H2500" s="119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19">
        <v>3096</v>
      </c>
      <c r="B2501" s="120" t="s">
        <v>201</v>
      </c>
      <c r="C2501" s="120" t="s">
        <v>206</v>
      </c>
      <c r="D2501" s="120" t="s">
        <v>61</v>
      </c>
      <c r="E2501" s="120" t="s">
        <v>38</v>
      </c>
      <c r="F2501" s="121">
        <v>735122</v>
      </c>
      <c r="G2501" s="121">
        <v>42536</v>
      </c>
      <c r="H2501" s="119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19">
        <v>3096</v>
      </c>
      <c r="B2502" s="120" t="s">
        <v>201</v>
      </c>
      <c r="C2502" s="120" t="s">
        <v>206</v>
      </c>
      <c r="D2502" s="120" t="s">
        <v>73</v>
      </c>
      <c r="E2502" s="120" t="s">
        <v>70</v>
      </c>
      <c r="F2502" s="121">
        <v>437</v>
      </c>
      <c r="G2502" s="121">
        <v>-280</v>
      </c>
      <c r="H2502" s="119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19">
        <v>3109</v>
      </c>
      <c r="B2503" s="120" t="s">
        <v>201</v>
      </c>
      <c r="C2503" s="120" t="s">
        <v>206</v>
      </c>
      <c r="D2503" s="120" t="s">
        <v>73</v>
      </c>
      <c r="E2503" s="120" t="s">
        <v>70</v>
      </c>
      <c r="F2503" s="121">
        <v>1704</v>
      </c>
      <c r="G2503" s="121">
        <v>-89</v>
      </c>
      <c r="H2503" s="119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19">
        <v>3110</v>
      </c>
      <c r="B2504" s="120" t="s">
        <v>201</v>
      </c>
      <c r="C2504" s="120" t="s">
        <v>206</v>
      </c>
      <c r="D2504" s="120" t="s">
        <v>73</v>
      </c>
      <c r="E2504" s="120" t="s">
        <v>70</v>
      </c>
      <c r="F2504" s="121">
        <v>215</v>
      </c>
      <c r="G2504" s="121">
        <v>9.468</v>
      </c>
      <c r="H2504" s="119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19">
        <v>3110</v>
      </c>
      <c r="B2505" s="120" t="s">
        <v>201</v>
      </c>
      <c r="C2505" s="120" t="s">
        <v>206</v>
      </c>
      <c r="D2505" s="120" t="s">
        <v>73</v>
      </c>
      <c r="E2505" s="120" t="s">
        <v>38</v>
      </c>
      <c r="F2505" s="121">
        <v>38245</v>
      </c>
      <c r="G2505" s="121">
        <v>1681.532</v>
      </c>
      <c r="H2505" s="119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19">
        <v>3111</v>
      </c>
      <c r="B2506" s="120" t="s">
        <v>201</v>
      </c>
      <c r="C2506" s="120" t="s">
        <v>206</v>
      </c>
      <c r="D2506" s="120" t="s">
        <v>73</v>
      </c>
      <c r="E2506" s="120" t="s">
        <v>70</v>
      </c>
      <c r="F2506" s="121">
        <v>30282</v>
      </c>
      <c r="G2506" s="121">
        <v>1727</v>
      </c>
      <c r="H2506" s="119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19">
        <v>3111</v>
      </c>
      <c r="B2507" s="120" t="s">
        <v>201</v>
      </c>
      <c r="C2507" s="120" t="s">
        <v>206</v>
      </c>
      <c r="D2507" s="120" t="s">
        <v>73</v>
      </c>
      <c r="E2507" s="120" t="s">
        <v>38</v>
      </c>
      <c r="F2507" s="121">
        <v>0</v>
      </c>
      <c r="G2507" s="121">
        <v>0</v>
      </c>
      <c r="H2507" s="119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19">
        <v>3112</v>
      </c>
      <c r="B2508" s="120" t="s">
        <v>201</v>
      </c>
      <c r="C2508" s="120" t="s">
        <v>206</v>
      </c>
      <c r="D2508" s="120" t="s">
        <v>73</v>
      </c>
      <c r="E2508" s="120" t="s">
        <v>70</v>
      </c>
      <c r="F2508" s="121">
        <v>645</v>
      </c>
      <c r="G2508" s="121">
        <v>-141</v>
      </c>
      <c r="H2508" s="119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19">
        <v>3113</v>
      </c>
      <c r="B2509" s="120" t="s">
        <v>201</v>
      </c>
      <c r="C2509" s="120" t="s">
        <v>206</v>
      </c>
      <c r="D2509" s="120" t="s">
        <v>73</v>
      </c>
      <c r="E2509" s="120" t="s">
        <v>54</v>
      </c>
      <c r="F2509" s="121">
        <v>0</v>
      </c>
      <c r="G2509" s="121">
        <v>0</v>
      </c>
      <c r="H2509" s="119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19">
        <v>3113</v>
      </c>
      <c r="B2510" s="120" t="s">
        <v>201</v>
      </c>
      <c r="C2510" s="120" t="s">
        <v>206</v>
      </c>
      <c r="D2510" s="120" t="s">
        <v>73</v>
      </c>
      <c r="E2510" s="120" t="s">
        <v>70</v>
      </c>
      <c r="F2510" s="121">
        <v>19844</v>
      </c>
      <c r="G2510" s="121">
        <v>1244</v>
      </c>
      <c r="H2510" s="119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19">
        <v>3113</v>
      </c>
      <c r="B2511" s="120" t="s">
        <v>201</v>
      </c>
      <c r="C2511" s="120" t="s">
        <v>206</v>
      </c>
      <c r="D2511" s="120" t="s">
        <v>73</v>
      </c>
      <c r="E2511" s="120" t="s">
        <v>38</v>
      </c>
      <c r="F2511" s="121">
        <v>0</v>
      </c>
      <c r="G2511" s="121">
        <v>0</v>
      </c>
      <c r="H2511" s="119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19">
        <v>3114</v>
      </c>
      <c r="B2512" s="120" t="s">
        <v>201</v>
      </c>
      <c r="C2512" s="120" t="s">
        <v>206</v>
      </c>
      <c r="D2512" s="120" t="s">
        <v>73</v>
      </c>
      <c r="E2512" s="120" t="s">
        <v>70</v>
      </c>
      <c r="F2512" s="121">
        <v>705</v>
      </c>
      <c r="G2512" s="121">
        <v>-143</v>
      </c>
      <c r="H2512" s="119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19">
        <v>3115</v>
      </c>
      <c r="B2513" s="120" t="s">
        <v>201</v>
      </c>
      <c r="C2513" s="120" t="s">
        <v>206</v>
      </c>
      <c r="D2513" s="120" t="s">
        <v>73</v>
      </c>
      <c r="E2513" s="120" t="s">
        <v>54</v>
      </c>
      <c r="F2513" s="121">
        <v>0</v>
      </c>
      <c r="G2513" s="121">
        <v>0</v>
      </c>
      <c r="H2513" s="119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19">
        <v>3115</v>
      </c>
      <c r="B2514" s="120" t="s">
        <v>201</v>
      </c>
      <c r="C2514" s="120" t="s">
        <v>206</v>
      </c>
      <c r="D2514" s="120" t="s">
        <v>73</v>
      </c>
      <c r="E2514" s="120" t="s">
        <v>70</v>
      </c>
      <c r="F2514" s="121">
        <v>949</v>
      </c>
      <c r="G2514" s="121">
        <v>-1245</v>
      </c>
      <c r="H2514" s="119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19">
        <v>3115</v>
      </c>
      <c r="B2515" s="120" t="s">
        <v>201</v>
      </c>
      <c r="C2515" s="120" t="s">
        <v>206</v>
      </c>
      <c r="D2515" s="120" t="s">
        <v>73</v>
      </c>
      <c r="E2515" s="120" t="s">
        <v>38</v>
      </c>
      <c r="F2515" s="121">
        <v>0</v>
      </c>
      <c r="G2515" s="121">
        <v>0</v>
      </c>
      <c r="H2515" s="119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19">
        <v>3116</v>
      </c>
      <c r="B2516" s="120" t="s">
        <v>201</v>
      </c>
      <c r="C2516" s="120" t="s">
        <v>206</v>
      </c>
      <c r="D2516" s="120" t="s">
        <v>73</v>
      </c>
      <c r="E2516" s="120" t="s">
        <v>70</v>
      </c>
      <c r="F2516" s="121">
        <v>29113</v>
      </c>
      <c r="G2516" s="121">
        <v>1700</v>
      </c>
      <c r="H2516" s="119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19">
        <v>3117</v>
      </c>
      <c r="B2517" s="120" t="s">
        <v>201</v>
      </c>
      <c r="C2517" s="120" t="s">
        <v>206</v>
      </c>
      <c r="D2517" s="120" t="s">
        <v>116</v>
      </c>
      <c r="E2517" s="120" t="s">
        <v>170</v>
      </c>
      <c r="F2517" s="121">
        <v>1132005</v>
      </c>
      <c r="G2517" s="121">
        <v>127163</v>
      </c>
      <c r="H2517" s="119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19">
        <v>3118</v>
      </c>
      <c r="B2518" s="120" t="s">
        <v>201</v>
      </c>
      <c r="C2518" s="120" t="s">
        <v>206</v>
      </c>
      <c r="D2518" s="120" t="s">
        <v>79</v>
      </c>
      <c r="E2518" s="120" t="s">
        <v>70</v>
      </c>
      <c r="F2518" s="121">
        <v>504</v>
      </c>
      <c r="G2518" s="121">
        <v>49</v>
      </c>
      <c r="H2518" s="119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19">
        <v>3118</v>
      </c>
      <c r="B2519" s="120" t="s">
        <v>201</v>
      </c>
      <c r="C2519" s="120" t="s">
        <v>206</v>
      </c>
      <c r="D2519" s="120" t="s">
        <v>68</v>
      </c>
      <c r="E2519" s="120" t="s">
        <v>54</v>
      </c>
      <c r="F2519" s="121">
        <v>5309468</v>
      </c>
      <c r="G2519" s="121">
        <v>552674.44</v>
      </c>
      <c r="H2519" s="119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19">
        <v>3118</v>
      </c>
      <c r="B2520" s="120" t="s">
        <v>201</v>
      </c>
      <c r="C2520" s="120" t="s">
        <v>206</v>
      </c>
      <c r="D2520" s="120" t="s">
        <v>68</v>
      </c>
      <c r="E2520" s="120" t="s">
        <v>38</v>
      </c>
      <c r="F2520" s="121">
        <v>334996</v>
      </c>
      <c r="G2520" s="121">
        <v>34699.065</v>
      </c>
      <c r="H2520" s="119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19">
        <v>3118</v>
      </c>
      <c r="B2521" s="120" t="s">
        <v>201</v>
      </c>
      <c r="C2521" s="120" t="s">
        <v>206</v>
      </c>
      <c r="D2521" s="120" t="s">
        <v>68</v>
      </c>
      <c r="E2521" s="120" t="s">
        <v>150</v>
      </c>
      <c r="F2521" s="121">
        <v>100019715</v>
      </c>
      <c r="G2521" s="121">
        <v>10418142</v>
      </c>
      <c r="H2521" s="119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19">
        <v>3118</v>
      </c>
      <c r="B2522" s="120" t="s">
        <v>201</v>
      </c>
      <c r="C2522" s="120" t="s">
        <v>206</v>
      </c>
      <c r="D2522" s="120" t="s">
        <v>68</v>
      </c>
      <c r="E2522" s="120" t="s">
        <v>154</v>
      </c>
      <c r="F2522" s="121">
        <v>0</v>
      </c>
      <c r="G2522" s="121">
        <v>0</v>
      </c>
      <c r="H2522" s="119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19">
        <v>3120</v>
      </c>
      <c r="B2523" s="120" t="s">
        <v>201</v>
      </c>
      <c r="C2523" s="120" t="s">
        <v>206</v>
      </c>
      <c r="D2523" s="120" t="s">
        <v>73</v>
      </c>
      <c r="E2523" s="120" t="s">
        <v>38</v>
      </c>
      <c r="F2523" s="121">
        <v>50249</v>
      </c>
      <c r="G2523" s="121">
        <v>783</v>
      </c>
      <c r="H2523" s="119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19">
        <v>3122</v>
      </c>
      <c r="B2524" s="120" t="s">
        <v>201</v>
      </c>
      <c r="C2524" s="120" t="s">
        <v>206</v>
      </c>
      <c r="D2524" s="120" t="s">
        <v>68</v>
      </c>
      <c r="E2524" s="120" t="s">
        <v>54</v>
      </c>
      <c r="F2524" s="121">
        <v>72175051</v>
      </c>
      <c r="G2524" s="121">
        <v>6803250</v>
      </c>
      <c r="H2524" s="119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19">
        <v>3122</v>
      </c>
      <c r="B2525" s="120" t="s">
        <v>201</v>
      </c>
      <c r="C2525" s="120" t="s">
        <v>206</v>
      </c>
      <c r="D2525" s="120" t="s">
        <v>68</v>
      </c>
      <c r="E2525" s="120" t="s">
        <v>70</v>
      </c>
      <c r="F2525" s="121">
        <v>269489</v>
      </c>
      <c r="G2525" s="121">
        <v>24631.963</v>
      </c>
      <c r="H2525" s="119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19">
        <v>3124</v>
      </c>
      <c r="B2526" s="120" t="s">
        <v>201</v>
      </c>
      <c r="C2526" s="120" t="s">
        <v>206</v>
      </c>
      <c r="D2526" s="120" t="s">
        <v>116</v>
      </c>
      <c r="E2526" s="120" t="s">
        <v>170</v>
      </c>
      <c r="F2526" s="121">
        <v>853426</v>
      </c>
      <c r="G2526" s="121">
        <v>95869</v>
      </c>
      <c r="H2526" s="119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19">
        <v>3130</v>
      </c>
      <c r="B2527" s="120" t="s">
        <v>201</v>
      </c>
      <c r="C2527" s="120" t="s">
        <v>206</v>
      </c>
      <c r="D2527" s="120" t="s">
        <v>68</v>
      </c>
      <c r="E2527" s="120" t="s">
        <v>54</v>
      </c>
      <c r="F2527" s="121">
        <v>0</v>
      </c>
      <c r="G2527" s="121">
        <v>0</v>
      </c>
      <c r="H2527" s="119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19">
        <v>3130</v>
      </c>
      <c r="B2528" s="120" t="s">
        <v>201</v>
      </c>
      <c r="C2528" s="120" t="s">
        <v>206</v>
      </c>
      <c r="D2528" s="120" t="s">
        <v>68</v>
      </c>
      <c r="E2528" s="120" t="s">
        <v>70</v>
      </c>
      <c r="F2528" s="121">
        <v>97639</v>
      </c>
      <c r="G2528" s="121">
        <v>8635.21</v>
      </c>
      <c r="H2528" s="119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19">
        <v>3130</v>
      </c>
      <c r="B2529" s="120" t="s">
        <v>201</v>
      </c>
      <c r="C2529" s="120" t="s">
        <v>206</v>
      </c>
      <c r="D2529" s="120" t="s">
        <v>68</v>
      </c>
      <c r="E2529" s="120" t="s">
        <v>172</v>
      </c>
      <c r="F2529" s="121">
        <v>20589712</v>
      </c>
      <c r="G2529" s="121">
        <v>1857997.8</v>
      </c>
      <c r="H2529" s="119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19">
        <v>3131</v>
      </c>
      <c r="B2530" s="120" t="s">
        <v>201</v>
      </c>
      <c r="C2530" s="120" t="s">
        <v>206</v>
      </c>
      <c r="D2530" s="120" t="s">
        <v>79</v>
      </c>
      <c r="E2530" s="120" t="s">
        <v>70</v>
      </c>
      <c r="F2530" s="121">
        <v>327</v>
      </c>
      <c r="G2530" s="121">
        <v>2</v>
      </c>
      <c r="H2530" s="119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19">
        <v>3131</v>
      </c>
      <c r="B2531" s="120" t="s">
        <v>201</v>
      </c>
      <c r="C2531" s="120" t="s">
        <v>206</v>
      </c>
      <c r="D2531" s="120" t="s">
        <v>68</v>
      </c>
      <c r="E2531" s="120" t="s">
        <v>54</v>
      </c>
      <c r="F2531" s="121">
        <v>0</v>
      </c>
      <c r="G2531" s="121">
        <v>0</v>
      </c>
      <c r="H2531" s="119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19">
        <v>3131</v>
      </c>
      <c r="B2532" s="120" t="s">
        <v>201</v>
      </c>
      <c r="C2532" s="120" t="s">
        <v>206</v>
      </c>
      <c r="D2532" s="120" t="s">
        <v>68</v>
      </c>
      <c r="E2532" s="120" t="s">
        <v>70</v>
      </c>
      <c r="F2532" s="121">
        <v>0</v>
      </c>
      <c r="G2532" s="121">
        <v>0</v>
      </c>
      <c r="H2532" s="119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19">
        <v>3131</v>
      </c>
      <c r="B2533" s="120" t="s">
        <v>201</v>
      </c>
      <c r="C2533" s="120" t="s">
        <v>206</v>
      </c>
      <c r="D2533" s="120" t="s">
        <v>68</v>
      </c>
      <c r="E2533" s="120" t="s">
        <v>38</v>
      </c>
      <c r="F2533" s="121">
        <v>3252750</v>
      </c>
      <c r="G2533" s="121">
        <v>271324</v>
      </c>
      <c r="H2533" s="119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19">
        <v>3132</v>
      </c>
      <c r="B2534" s="120" t="s">
        <v>201</v>
      </c>
      <c r="C2534" s="120" t="s">
        <v>206</v>
      </c>
      <c r="D2534" s="120" t="s">
        <v>73</v>
      </c>
      <c r="E2534" s="120" t="s">
        <v>70</v>
      </c>
      <c r="F2534" s="121">
        <v>1656</v>
      </c>
      <c r="G2534" s="121">
        <v>74.928</v>
      </c>
      <c r="H2534" s="119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19">
        <v>3132</v>
      </c>
      <c r="B2535" s="120" t="s">
        <v>201</v>
      </c>
      <c r="C2535" s="120" t="s">
        <v>206</v>
      </c>
      <c r="D2535" s="120" t="s">
        <v>73</v>
      </c>
      <c r="E2535" s="120" t="s">
        <v>38</v>
      </c>
      <c r="F2535" s="121">
        <v>40989</v>
      </c>
      <c r="G2535" s="121">
        <v>1855.072</v>
      </c>
      <c r="H2535" s="119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19">
        <v>3136</v>
      </c>
      <c r="B2536" s="120" t="s">
        <v>201</v>
      </c>
      <c r="C2536" s="120" t="s">
        <v>206</v>
      </c>
      <c r="D2536" s="120" t="s">
        <v>79</v>
      </c>
      <c r="E2536" s="120" t="s">
        <v>70</v>
      </c>
      <c r="F2536" s="121">
        <v>649</v>
      </c>
      <c r="G2536" s="121">
        <v>58</v>
      </c>
      <c r="H2536" s="119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19">
        <v>3136</v>
      </c>
      <c r="B2537" s="120" t="s">
        <v>201</v>
      </c>
      <c r="C2537" s="120" t="s">
        <v>206</v>
      </c>
      <c r="D2537" s="120" t="s">
        <v>68</v>
      </c>
      <c r="E2537" s="120" t="s">
        <v>54</v>
      </c>
      <c r="F2537" s="121">
        <v>2775636</v>
      </c>
      <c r="G2537" s="121">
        <v>282320.51</v>
      </c>
      <c r="H2537" s="119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19">
        <v>3136</v>
      </c>
      <c r="B2538" s="120" t="s">
        <v>201</v>
      </c>
      <c r="C2538" s="120" t="s">
        <v>206</v>
      </c>
      <c r="D2538" s="120" t="s">
        <v>68</v>
      </c>
      <c r="E2538" s="120" t="s">
        <v>70</v>
      </c>
      <c r="F2538" s="121">
        <v>0</v>
      </c>
      <c r="G2538" s="121">
        <v>0</v>
      </c>
      <c r="H2538" s="119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19">
        <v>3136</v>
      </c>
      <c r="B2539" s="120" t="s">
        <v>201</v>
      </c>
      <c r="C2539" s="120" t="s">
        <v>206</v>
      </c>
      <c r="D2539" s="120" t="s">
        <v>68</v>
      </c>
      <c r="E2539" s="120" t="s">
        <v>150</v>
      </c>
      <c r="F2539" s="121">
        <v>104566978</v>
      </c>
      <c r="G2539" s="121">
        <v>10722913</v>
      </c>
      <c r="H2539" s="119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19">
        <v>3136</v>
      </c>
      <c r="B2540" s="120" t="s">
        <v>201</v>
      </c>
      <c r="C2540" s="120" t="s">
        <v>206</v>
      </c>
      <c r="D2540" s="120" t="s">
        <v>68</v>
      </c>
      <c r="E2540" s="120" t="s">
        <v>152</v>
      </c>
      <c r="F2540" s="121">
        <v>0</v>
      </c>
      <c r="G2540" s="121">
        <v>0</v>
      </c>
      <c r="H2540" s="119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19">
        <v>3136</v>
      </c>
      <c r="B2541" s="120" t="s">
        <v>201</v>
      </c>
      <c r="C2541" s="120" t="s">
        <v>206</v>
      </c>
      <c r="D2541" s="120" t="s">
        <v>68</v>
      </c>
      <c r="E2541" s="120" t="s">
        <v>154</v>
      </c>
      <c r="F2541" s="121">
        <v>0</v>
      </c>
      <c r="G2541" s="121">
        <v>0</v>
      </c>
      <c r="H2541" s="119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19">
        <v>3138</v>
      </c>
      <c r="B2542" s="120" t="s">
        <v>201</v>
      </c>
      <c r="C2542" s="120" t="s">
        <v>206</v>
      </c>
      <c r="D2542" s="120" t="s">
        <v>79</v>
      </c>
      <c r="E2542" s="120" t="s">
        <v>70</v>
      </c>
      <c r="F2542" s="121">
        <v>101</v>
      </c>
      <c r="G2542" s="121">
        <v>9</v>
      </c>
      <c r="H2542" s="119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19">
        <v>3138</v>
      </c>
      <c r="B2543" s="120" t="s">
        <v>201</v>
      </c>
      <c r="C2543" s="120" t="s">
        <v>206</v>
      </c>
      <c r="D2543" s="120" t="s">
        <v>68</v>
      </c>
      <c r="E2543" s="120" t="s">
        <v>38</v>
      </c>
      <c r="F2543" s="121">
        <v>4212345</v>
      </c>
      <c r="G2543" s="121">
        <v>348061</v>
      </c>
      <c r="H2543" s="119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19">
        <v>3138</v>
      </c>
      <c r="B2544" s="120" t="s">
        <v>201</v>
      </c>
      <c r="C2544" s="120" t="s">
        <v>206</v>
      </c>
      <c r="D2544" s="120" t="s">
        <v>68</v>
      </c>
      <c r="E2544" s="120" t="s">
        <v>162</v>
      </c>
      <c r="F2544" s="121">
        <v>0</v>
      </c>
      <c r="G2544" s="121">
        <v>0</v>
      </c>
      <c r="H2544" s="119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19">
        <v>3139</v>
      </c>
      <c r="B2545" s="120" t="s">
        <v>201</v>
      </c>
      <c r="C2545" s="120" t="s">
        <v>206</v>
      </c>
      <c r="D2545" s="120" t="s">
        <v>73</v>
      </c>
      <c r="E2545" s="120" t="s">
        <v>70</v>
      </c>
      <c r="F2545" s="121">
        <v>35080</v>
      </c>
      <c r="G2545" s="121">
        <v>2293</v>
      </c>
      <c r="H2545" s="119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19">
        <v>3140</v>
      </c>
      <c r="B2546" s="120" t="s">
        <v>201</v>
      </c>
      <c r="C2546" s="120" t="s">
        <v>206</v>
      </c>
      <c r="D2546" s="120" t="s">
        <v>79</v>
      </c>
      <c r="E2546" s="120" t="s">
        <v>70</v>
      </c>
      <c r="F2546" s="121">
        <v>0</v>
      </c>
      <c r="G2546" s="121">
        <v>0</v>
      </c>
      <c r="H2546" s="119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19">
        <v>3140</v>
      </c>
      <c r="B2547" s="120" t="s">
        <v>201</v>
      </c>
      <c r="C2547" s="120" t="s">
        <v>206</v>
      </c>
      <c r="D2547" s="120" t="s">
        <v>68</v>
      </c>
      <c r="E2547" s="120" t="s">
        <v>54</v>
      </c>
      <c r="F2547" s="121">
        <v>15498436</v>
      </c>
      <c r="G2547" s="121">
        <v>1412772.9</v>
      </c>
      <c r="H2547" s="119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19">
        <v>3140</v>
      </c>
      <c r="B2548" s="120" t="s">
        <v>201</v>
      </c>
      <c r="C2548" s="120" t="s">
        <v>206</v>
      </c>
      <c r="D2548" s="120" t="s">
        <v>68</v>
      </c>
      <c r="E2548" s="120" t="s">
        <v>70</v>
      </c>
      <c r="F2548" s="121">
        <v>21286</v>
      </c>
      <c r="G2548" s="121">
        <v>1591.801</v>
      </c>
      <c r="H2548" s="119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19">
        <v>3140</v>
      </c>
      <c r="B2549" s="120" t="s">
        <v>201</v>
      </c>
      <c r="C2549" s="120" t="s">
        <v>206</v>
      </c>
      <c r="D2549" s="120" t="s">
        <v>68</v>
      </c>
      <c r="E2549" s="120" t="s">
        <v>38</v>
      </c>
      <c r="F2549" s="121">
        <v>13253319</v>
      </c>
      <c r="G2549" s="121">
        <v>1173232.3</v>
      </c>
      <c r="H2549" s="119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19">
        <v>3140</v>
      </c>
      <c r="B2550" s="120" t="s">
        <v>201</v>
      </c>
      <c r="C2550" s="120" t="s">
        <v>206</v>
      </c>
      <c r="D2550" s="120" t="s">
        <v>68</v>
      </c>
      <c r="E2550" s="120" t="s">
        <v>150</v>
      </c>
      <c r="F2550" s="121">
        <v>0</v>
      </c>
      <c r="G2550" s="121">
        <v>0</v>
      </c>
      <c r="H2550" s="119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19">
        <v>3142</v>
      </c>
      <c r="B2551" s="120" t="s">
        <v>201</v>
      </c>
      <c r="C2551" s="120" t="s">
        <v>206</v>
      </c>
      <c r="D2551" s="120" t="s">
        <v>73</v>
      </c>
      <c r="E2551" s="120" t="s">
        <v>70</v>
      </c>
      <c r="F2551" s="121">
        <v>734</v>
      </c>
      <c r="G2551" s="121">
        <v>41</v>
      </c>
      <c r="H2551" s="119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19">
        <v>3143</v>
      </c>
      <c r="B2552" s="120" t="s">
        <v>201</v>
      </c>
      <c r="C2552" s="120" t="s">
        <v>206</v>
      </c>
      <c r="D2552" s="120" t="s">
        <v>73</v>
      </c>
      <c r="E2552" s="120" t="s">
        <v>70</v>
      </c>
      <c r="F2552" s="121">
        <v>3433</v>
      </c>
      <c r="G2552" s="121">
        <v>216</v>
      </c>
      <c r="H2552" s="119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19">
        <v>3144</v>
      </c>
      <c r="B2553" s="120" t="s">
        <v>201</v>
      </c>
      <c r="C2553" s="120" t="s">
        <v>206</v>
      </c>
      <c r="D2553" s="120" t="s">
        <v>73</v>
      </c>
      <c r="E2553" s="120" t="s">
        <v>70</v>
      </c>
      <c r="F2553" s="121">
        <v>1123</v>
      </c>
      <c r="G2553" s="121">
        <v>48</v>
      </c>
      <c r="H2553" s="119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19">
        <v>3145</v>
      </c>
      <c r="B2554" s="120" t="s">
        <v>201</v>
      </c>
      <c r="C2554" s="120" t="s">
        <v>206</v>
      </c>
      <c r="D2554" s="120" t="s">
        <v>116</v>
      </c>
      <c r="E2554" s="120" t="s">
        <v>170</v>
      </c>
      <c r="F2554" s="121">
        <v>9853794</v>
      </c>
      <c r="G2554" s="121">
        <v>1106919</v>
      </c>
      <c r="H2554" s="119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19">
        <v>3146</v>
      </c>
      <c r="B2555" s="120" t="s">
        <v>201</v>
      </c>
      <c r="C2555" s="120" t="s">
        <v>206</v>
      </c>
      <c r="D2555" s="120" t="s">
        <v>73</v>
      </c>
      <c r="E2555" s="120" t="s">
        <v>70</v>
      </c>
      <c r="F2555" s="121">
        <v>1184</v>
      </c>
      <c r="G2555" s="121">
        <v>54</v>
      </c>
      <c r="H2555" s="119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19">
        <v>3147</v>
      </c>
      <c r="B2556" s="120" t="s">
        <v>201</v>
      </c>
      <c r="C2556" s="120" t="s">
        <v>206</v>
      </c>
      <c r="D2556" s="120" t="s">
        <v>73</v>
      </c>
      <c r="E2556" s="120" t="s">
        <v>70</v>
      </c>
      <c r="F2556" s="121">
        <v>227</v>
      </c>
      <c r="G2556" s="121">
        <v>0</v>
      </c>
      <c r="H2556" s="119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19">
        <v>3148</v>
      </c>
      <c r="B2557" s="120" t="s">
        <v>201</v>
      </c>
      <c r="C2557" s="120" t="s">
        <v>206</v>
      </c>
      <c r="D2557" s="120" t="s">
        <v>73</v>
      </c>
      <c r="E2557" s="120" t="s">
        <v>38</v>
      </c>
      <c r="F2557" s="121">
        <v>303619</v>
      </c>
      <c r="G2557" s="121">
        <v>22787</v>
      </c>
      <c r="H2557" s="119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19">
        <v>3148</v>
      </c>
      <c r="B2558" s="120" t="s">
        <v>201</v>
      </c>
      <c r="C2558" s="120" t="s">
        <v>206</v>
      </c>
      <c r="D2558" s="120" t="s">
        <v>68</v>
      </c>
      <c r="E2558" s="120" t="s">
        <v>70</v>
      </c>
      <c r="F2558" s="121">
        <v>2147</v>
      </c>
      <c r="G2558" s="121">
        <v>138.926</v>
      </c>
      <c r="H2558" s="119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19">
        <v>3148</v>
      </c>
      <c r="B2559" s="120" t="s">
        <v>201</v>
      </c>
      <c r="C2559" s="120" t="s">
        <v>206</v>
      </c>
      <c r="D2559" s="120" t="s">
        <v>68</v>
      </c>
      <c r="E2559" s="120" t="s">
        <v>38</v>
      </c>
      <c r="F2559" s="121">
        <v>5244647</v>
      </c>
      <c r="G2559" s="121">
        <v>395962.67</v>
      </c>
      <c r="H2559" s="119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19">
        <v>3148</v>
      </c>
      <c r="B2560" s="120" t="s">
        <v>201</v>
      </c>
      <c r="C2560" s="120" t="s">
        <v>206</v>
      </c>
      <c r="D2560" s="120" t="s">
        <v>68</v>
      </c>
      <c r="E2560" s="120" t="s">
        <v>152</v>
      </c>
      <c r="F2560" s="121">
        <v>41660</v>
      </c>
      <c r="G2560" s="121">
        <v>3257.404</v>
      </c>
      <c r="H2560" s="119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19">
        <v>3149</v>
      </c>
      <c r="B2561" s="120" t="s">
        <v>201</v>
      </c>
      <c r="C2561" s="120" t="s">
        <v>206</v>
      </c>
      <c r="D2561" s="120" t="s">
        <v>68</v>
      </c>
      <c r="E2561" s="120" t="s">
        <v>54</v>
      </c>
      <c r="F2561" s="121">
        <v>11536196</v>
      </c>
      <c r="G2561" s="121">
        <v>1055531.5</v>
      </c>
      <c r="H2561" s="119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19">
        <v>3149</v>
      </c>
      <c r="B2562" s="120" t="s">
        <v>201</v>
      </c>
      <c r="C2562" s="120" t="s">
        <v>206</v>
      </c>
      <c r="D2562" s="120" t="s">
        <v>68</v>
      </c>
      <c r="E2562" s="120" t="s">
        <v>70</v>
      </c>
      <c r="F2562" s="121">
        <v>138938</v>
      </c>
      <c r="G2562" s="121">
        <v>419.464</v>
      </c>
      <c r="H2562" s="119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19">
        <v>3149</v>
      </c>
      <c r="B2563" s="120" t="s">
        <v>201</v>
      </c>
      <c r="C2563" s="120" t="s">
        <v>206</v>
      </c>
      <c r="D2563" s="120" t="s">
        <v>68</v>
      </c>
      <c r="E2563" s="120" t="s">
        <v>150</v>
      </c>
      <c r="F2563" s="121">
        <v>0</v>
      </c>
      <c r="G2563" s="121">
        <v>0</v>
      </c>
      <c r="H2563" s="119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19">
        <v>3152</v>
      </c>
      <c r="B2564" s="120" t="s">
        <v>201</v>
      </c>
      <c r="C2564" s="120" t="s">
        <v>206</v>
      </c>
      <c r="D2564" s="120" t="s">
        <v>73</v>
      </c>
      <c r="E2564" s="120" t="s">
        <v>54</v>
      </c>
      <c r="F2564" s="121">
        <v>0</v>
      </c>
      <c r="G2564" s="121">
        <v>0</v>
      </c>
      <c r="H2564" s="119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19">
        <v>3152</v>
      </c>
      <c r="B2565" s="120" t="s">
        <v>201</v>
      </c>
      <c r="C2565" s="120" t="s">
        <v>206</v>
      </c>
      <c r="D2565" s="120" t="s">
        <v>73</v>
      </c>
      <c r="E2565" s="120" t="s">
        <v>70</v>
      </c>
      <c r="F2565" s="121">
        <v>934</v>
      </c>
      <c r="G2565" s="121">
        <v>57</v>
      </c>
      <c r="H2565" s="119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19">
        <v>3152</v>
      </c>
      <c r="B2566" s="120" t="s">
        <v>201</v>
      </c>
      <c r="C2566" s="120" t="s">
        <v>206</v>
      </c>
      <c r="D2566" s="120" t="s">
        <v>73</v>
      </c>
      <c r="E2566" s="120" t="s">
        <v>144</v>
      </c>
      <c r="F2566" s="121">
        <v>0</v>
      </c>
      <c r="G2566" s="121">
        <v>0</v>
      </c>
      <c r="H2566" s="119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19">
        <v>3152</v>
      </c>
      <c r="B2567" s="120" t="s">
        <v>201</v>
      </c>
      <c r="C2567" s="120" t="s">
        <v>206</v>
      </c>
      <c r="D2567" s="120" t="s">
        <v>79</v>
      </c>
      <c r="E2567" s="120" t="s">
        <v>70</v>
      </c>
      <c r="F2567" s="121">
        <v>59</v>
      </c>
      <c r="G2567" s="121">
        <v>5</v>
      </c>
      <c r="H2567" s="119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19">
        <v>3153</v>
      </c>
      <c r="B2568" s="120" t="s">
        <v>201</v>
      </c>
      <c r="C2568" s="120" t="s">
        <v>206</v>
      </c>
      <c r="D2568" s="120" t="s">
        <v>116</v>
      </c>
      <c r="E2568" s="120" t="s">
        <v>170</v>
      </c>
      <c r="F2568" s="121">
        <v>848538</v>
      </c>
      <c r="G2568" s="121">
        <v>95320</v>
      </c>
      <c r="H2568" s="119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19">
        <v>3154</v>
      </c>
      <c r="B2569" s="120" t="s">
        <v>201</v>
      </c>
      <c r="C2569" s="120" t="s">
        <v>206</v>
      </c>
      <c r="D2569" s="120" t="s">
        <v>73</v>
      </c>
      <c r="E2569" s="120" t="s">
        <v>70</v>
      </c>
      <c r="F2569" s="121">
        <v>1747</v>
      </c>
      <c r="G2569" s="121">
        <v>84</v>
      </c>
      <c r="H2569" s="119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19">
        <v>3155</v>
      </c>
      <c r="B2570" s="120" t="s">
        <v>201</v>
      </c>
      <c r="C2570" s="120" t="s">
        <v>206</v>
      </c>
      <c r="D2570" s="120" t="s">
        <v>73</v>
      </c>
      <c r="E2570" s="120" t="s">
        <v>70</v>
      </c>
      <c r="F2570" s="121">
        <v>1058</v>
      </c>
      <c r="G2570" s="121">
        <v>55</v>
      </c>
      <c r="H2570" s="119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19">
        <v>3157</v>
      </c>
      <c r="B2571" s="120" t="s">
        <v>201</v>
      </c>
      <c r="C2571" s="120" t="s">
        <v>206</v>
      </c>
      <c r="D2571" s="120" t="s">
        <v>73</v>
      </c>
      <c r="E2571" s="120" t="s">
        <v>70</v>
      </c>
      <c r="F2571" s="121">
        <v>5229</v>
      </c>
      <c r="G2571" s="121">
        <v>218</v>
      </c>
      <c r="H2571" s="119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19">
        <v>3160</v>
      </c>
      <c r="B2572" s="120" t="s">
        <v>201</v>
      </c>
      <c r="C2572" s="120" t="s">
        <v>206</v>
      </c>
      <c r="D2572" s="120" t="s">
        <v>73</v>
      </c>
      <c r="E2572" s="120" t="s">
        <v>70</v>
      </c>
      <c r="F2572" s="121">
        <v>7202</v>
      </c>
      <c r="G2572" s="121">
        <v>232</v>
      </c>
      <c r="H2572" s="119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19">
        <v>3161</v>
      </c>
      <c r="B2573" s="120" t="s">
        <v>201</v>
      </c>
      <c r="C2573" s="120" t="s">
        <v>206</v>
      </c>
      <c r="D2573" s="120" t="s">
        <v>73</v>
      </c>
      <c r="E2573" s="120" t="s">
        <v>70</v>
      </c>
      <c r="F2573" s="121">
        <v>12741</v>
      </c>
      <c r="G2573" s="121">
        <v>851</v>
      </c>
      <c r="H2573" s="119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19">
        <v>3161</v>
      </c>
      <c r="B2574" s="120" t="s">
        <v>201</v>
      </c>
      <c r="C2574" s="120" t="s">
        <v>206</v>
      </c>
      <c r="D2574" s="120" t="s">
        <v>68</v>
      </c>
      <c r="E2574" s="120" t="s">
        <v>70</v>
      </c>
      <c r="F2574" s="121">
        <v>35970</v>
      </c>
      <c r="G2574" s="121">
        <v>1774.526</v>
      </c>
      <c r="H2574" s="119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19">
        <v>3161</v>
      </c>
      <c r="B2575" s="120" t="s">
        <v>201</v>
      </c>
      <c r="C2575" s="120" t="s">
        <v>206</v>
      </c>
      <c r="D2575" s="120" t="s">
        <v>68</v>
      </c>
      <c r="E2575" s="120" t="s">
        <v>38</v>
      </c>
      <c r="F2575" s="121">
        <v>208215</v>
      </c>
      <c r="G2575" s="121">
        <v>10695.474</v>
      </c>
      <c r="H2575" s="119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19">
        <v>3162</v>
      </c>
      <c r="B2576" s="120" t="s">
        <v>201</v>
      </c>
      <c r="C2576" s="120" t="s">
        <v>206</v>
      </c>
      <c r="D2576" s="120" t="s">
        <v>73</v>
      </c>
      <c r="E2576" s="120" t="s">
        <v>70</v>
      </c>
      <c r="F2576" s="121">
        <v>13066</v>
      </c>
      <c r="G2576" s="121">
        <v>657</v>
      </c>
      <c r="H2576" s="119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19">
        <v>3163</v>
      </c>
      <c r="B2577" s="120" t="s">
        <v>201</v>
      </c>
      <c r="C2577" s="120" t="s">
        <v>206</v>
      </c>
      <c r="D2577" s="120" t="s">
        <v>73</v>
      </c>
      <c r="E2577" s="120" t="s">
        <v>70</v>
      </c>
      <c r="F2577" s="121">
        <v>13245</v>
      </c>
      <c r="G2577" s="121">
        <v>597</v>
      </c>
      <c r="H2577" s="119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19">
        <v>3164</v>
      </c>
      <c r="B2578" s="120" t="s">
        <v>201</v>
      </c>
      <c r="C2578" s="120" t="s">
        <v>206</v>
      </c>
      <c r="D2578" s="120" t="s">
        <v>57</v>
      </c>
      <c r="E2578" s="120" t="s">
        <v>170</v>
      </c>
      <c r="F2578" s="121">
        <v>0</v>
      </c>
      <c r="G2578" s="121">
        <v>-380204</v>
      </c>
      <c r="H2578" s="119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19">
        <v>3166</v>
      </c>
      <c r="B2579" s="120" t="s">
        <v>201</v>
      </c>
      <c r="C2579" s="120" t="s">
        <v>206</v>
      </c>
      <c r="D2579" s="120" t="s">
        <v>68</v>
      </c>
      <c r="E2579" s="120" t="s">
        <v>125</v>
      </c>
      <c r="F2579" s="121">
        <v>0</v>
      </c>
      <c r="G2579" s="121">
        <v>11533439</v>
      </c>
      <c r="H2579" s="119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19">
        <v>3166</v>
      </c>
      <c r="B2580" s="120" t="s">
        <v>201</v>
      </c>
      <c r="C2580" s="120" t="s">
        <v>206</v>
      </c>
      <c r="D2580" s="120" t="s">
        <v>68</v>
      </c>
      <c r="E2580" s="120" t="s">
        <v>125</v>
      </c>
      <c r="F2580" s="121">
        <v>0</v>
      </c>
      <c r="G2580" s="121">
        <v>10760946</v>
      </c>
      <c r="H2580" s="119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19">
        <v>3168</v>
      </c>
      <c r="B2581" s="120" t="s">
        <v>201</v>
      </c>
      <c r="C2581" s="120" t="s">
        <v>206</v>
      </c>
      <c r="D2581" s="120" t="s">
        <v>73</v>
      </c>
      <c r="E2581" s="120" t="s">
        <v>70</v>
      </c>
      <c r="F2581" s="121">
        <v>11361</v>
      </c>
      <c r="G2581" s="121">
        <v>898</v>
      </c>
      <c r="H2581" s="119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19">
        <v>3169</v>
      </c>
      <c r="B2582" s="120" t="s">
        <v>201</v>
      </c>
      <c r="C2582" s="120" t="s">
        <v>206</v>
      </c>
      <c r="D2582" s="120" t="s">
        <v>73</v>
      </c>
      <c r="E2582" s="120" t="s">
        <v>70</v>
      </c>
      <c r="F2582" s="121">
        <v>9630</v>
      </c>
      <c r="G2582" s="121">
        <v>552</v>
      </c>
      <c r="H2582" s="119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19">
        <v>3169</v>
      </c>
      <c r="B2583" s="120" t="s">
        <v>201</v>
      </c>
      <c r="C2583" s="120" t="s">
        <v>206</v>
      </c>
      <c r="D2583" s="120" t="s">
        <v>73</v>
      </c>
      <c r="E2583" s="120" t="s">
        <v>152</v>
      </c>
      <c r="F2583" s="121">
        <v>0</v>
      </c>
      <c r="G2583" s="121">
        <v>0</v>
      </c>
      <c r="H2583" s="119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19">
        <v>3170</v>
      </c>
      <c r="B2584" s="120" t="s">
        <v>201</v>
      </c>
      <c r="C2584" s="120" t="s">
        <v>206</v>
      </c>
      <c r="D2584" s="120" t="s">
        <v>73</v>
      </c>
      <c r="E2584" s="120" t="s">
        <v>70</v>
      </c>
      <c r="F2584" s="121">
        <v>6473</v>
      </c>
      <c r="G2584" s="121">
        <v>398</v>
      </c>
      <c r="H2584" s="119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19">
        <v>3175</v>
      </c>
      <c r="B2585" s="120" t="s">
        <v>201</v>
      </c>
      <c r="C2585" s="120" t="s">
        <v>206</v>
      </c>
      <c r="D2585" s="120" t="s">
        <v>116</v>
      </c>
      <c r="E2585" s="120" t="s">
        <v>170</v>
      </c>
      <c r="F2585" s="121">
        <v>12648078</v>
      </c>
      <c r="G2585" s="121">
        <v>1420813</v>
      </c>
      <c r="H2585" s="119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19">
        <v>3176</v>
      </c>
      <c r="B2586" s="120" t="s">
        <v>201</v>
      </c>
      <c r="C2586" s="120" t="s">
        <v>206</v>
      </c>
      <c r="D2586" s="120" t="s">
        <v>39</v>
      </c>
      <c r="E2586" s="120" t="s">
        <v>38</v>
      </c>
      <c r="F2586" s="121">
        <v>47501</v>
      </c>
      <c r="G2586" s="121">
        <v>19603</v>
      </c>
      <c r="H2586" s="119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19">
        <v>3176</v>
      </c>
      <c r="B2587" s="120" t="s">
        <v>201</v>
      </c>
      <c r="C2587" s="120" t="s">
        <v>206</v>
      </c>
      <c r="D2587" s="120" t="s">
        <v>61</v>
      </c>
      <c r="E2587" s="120" t="s">
        <v>54</v>
      </c>
      <c r="F2587" s="121">
        <v>0</v>
      </c>
      <c r="G2587" s="121">
        <v>0</v>
      </c>
      <c r="H2587" s="119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19">
        <v>3176</v>
      </c>
      <c r="B2588" s="120" t="s">
        <v>201</v>
      </c>
      <c r="C2588" s="120" t="s">
        <v>206</v>
      </c>
      <c r="D2588" s="120" t="s">
        <v>61</v>
      </c>
      <c r="E2588" s="120" t="s">
        <v>70</v>
      </c>
      <c r="F2588" s="121">
        <v>0</v>
      </c>
      <c r="G2588" s="121">
        <v>0</v>
      </c>
      <c r="H2588" s="119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19">
        <v>3176</v>
      </c>
      <c r="B2589" s="120" t="s">
        <v>201</v>
      </c>
      <c r="C2589" s="120" t="s">
        <v>206</v>
      </c>
      <c r="D2589" s="120" t="s">
        <v>61</v>
      </c>
      <c r="E2589" s="120" t="s">
        <v>38</v>
      </c>
      <c r="F2589" s="121">
        <v>881414</v>
      </c>
      <c r="G2589" s="121">
        <v>89150</v>
      </c>
      <c r="H2589" s="119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19">
        <v>3176</v>
      </c>
      <c r="B2590" s="120" t="s">
        <v>201</v>
      </c>
      <c r="C2590" s="120" t="s">
        <v>206</v>
      </c>
      <c r="D2590" s="120" t="s">
        <v>61</v>
      </c>
      <c r="E2590" s="120" t="s">
        <v>144</v>
      </c>
      <c r="F2590" s="121">
        <v>0</v>
      </c>
      <c r="G2590" s="121">
        <v>0</v>
      </c>
      <c r="H2590" s="119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19">
        <v>3236</v>
      </c>
      <c r="B2591" s="120" t="s">
        <v>201</v>
      </c>
      <c r="C2591" s="120" t="s">
        <v>206</v>
      </c>
      <c r="D2591" s="120" t="s">
        <v>39</v>
      </c>
      <c r="E2591" s="120" t="s">
        <v>70</v>
      </c>
      <c r="F2591" s="121">
        <v>0</v>
      </c>
      <c r="G2591" s="121">
        <v>631.147</v>
      </c>
      <c r="H2591" s="119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19">
        <v>3236</v>
      </c>
      <c r="B2592" s="120" t="s">
        <v>201</v>
      </c>
      <c r="C2592" s="120" t="s">
        <v>206</v>
      </c>
      <c r="D2592" s="120" t="s">
        <v>39</v>
      </c>
      <c r="E2592" s="120" t="s">
        <v>38</v>
      </c>
      <c r="F2592" s="121">
        <v>0</v>
      </c>
      <c r="G2592" s="121">
        <v>475643.85</v>
      </c>
      <c r="H2592" s="119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19">
        <v>3236</v>
      </c>
      <c r="B2593" s="120" t="s">
        <v>201</v>
      </c>
      <c r="C2593" s="120" t="s">
        <v>206</v>
      </c>
      <c r="D2593" s="120" t="s">
        <v>61</v>
      </c>
      <c r="E2593" s="120" t="s">
        <v>70</v>
      </c>
      <c r="F2593" s="121">
        <v>16998</v>
      </c>
      <c r="G2593" s="121">
        <v>1390.789</v>
      </c>
      <c r="H2593" s="119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19">
        <v>3236</v>
      </c>
      <c r="B2594" s="120" t="s">
        <v>201</v>
      </c>
      <c r="C2594" s="120" t="s">
        <v>206</v>
      </c>
      <c r="D2594" s="120" t="s">
        <v>61</v>
      </c>
      <c r="E2594" s="120" t="s">
        <v>38</v>
      </c>
      <c r="F2594" s="121">
        <v>11985770</v>
      </c>
      <c r="G2594" s="121">
        <v>1006929.2</v>
      </c>
      <c r="H2594" s="119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19">
        <v>3250</v>
      </c>
      <c r="B2595" s="120" t="s">
        <v>201</v>
      </c>
      <c r="C2595" s="120" t="s">
        <v>202</v>
      </c>
      <c r="D2595" s="120" t="s">
        <v>73</v>
      </c>
      <c r="E2595" s="120" t="s">
        <v>70</v>
      </c>
      <c r="F2595" s="121">
        <v>38690</v>
      </c>
      <c r="G2595" s="121">
        <v>2425.282</v>
      </c>
      <c r="H2595" s="119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19">
        <v>3250</v>
      </c>
      <c r="B2596" s="120" t="s">
        <v>201</v>
      </c>
      <c r="C2596" s="120" t="s">
        <v>202</v>
      </c>
      <c r="D2596" s="120" t="s">
        <v>73</v>
      </c>
      <c r="E2596" s="120" t="s">
        <v>38</v>
      </c>
      <c r="F2596" s="121">
        <v>297605</v>
      </c>
      <c r="G2596" s="121">
        <v>18654.718</v>
      </c>
      <c r="H2596" s="119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19">
        <v>3250</v>
      </c>
      <c r="B2597" s="120" t="s">
        <v>201</v>
      </c>
      <c r="C2597" s="120" t="s">
        <v>202</v>
      </c>
      <c r="D2597" s="120" t="s">
        <v>73</v>
      </c>
      <c r="E2597" s="120" t="s">
        <v>183</v>
      </c>
      <c r="F2597" s="121">
        <v>0</v>
      </c>
      <c r="G2597" s="121">
        <v>0</v>
      </c>
      <c r="H2597" s="119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19">
        <v>3251</v>
      </c>
      <c r="B2598" s="120" t="s">
        <v>201</v>
      </c>
      <c r="C2598" s="120" t="s">
        <v>202</v>
      </c>
      <c r="D2598" s="120" t="s">
        <v>68</v>
      </c>
      <c r="E2598" s="120" t="s">
        <v>54</v>
      </c>
      <c r="F2598" s="121">
        <v>0</v>
      </c>
      <c r="G2598" s="121">
        <v>0</v>
      </c>
      <c r="H2598" s="119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19">
        <v>3251</v>
      </c>
      <c r="B2599" s="120" t="s">
        <v>201</v>
      </c>
      <c r="C2599" s="120" t="s">
        <v>202</v>
      </c>
      <c r="D2599" s="120" t="s">
        <v>68</v>
      </c>
      <c r="E2599" s="120" t="s">
        <v>70</v>
      </c>
      <c r="F2599" s="121">
        <v>0</v>
      </c>
      <c r="G2599" s="121">
        <v>0</v>
      </c>
      <c r="H2599" s="119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19">
        <v>3251</v>
      </c>
      <c r="B2600" s="120" t="s">
        <v>201</v>
      </c>
      <c r="C2600" s="120" t="s">
        <v>202</v>
      </c>
      <c r="D2600" s="120" t="s">
        <v>68</v>
      </c>
      <c r="E2600" s="120" t="s">
        <v>38</v>
      </c>
      <c r="F2600" s="121">
        <v>0</v>
      </c>
      <c r="G2600" s="121">
        <v>0</v>
      </c>
      <c r="H2600" s="119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19">
        <v>3251</v>
      </c>
      <c r="B2601" s="120" t="s">
        <v>201</v>
      </c>
      <c r="C2601" s="120" t="s">
        <v>202</v>
      </c>
      <c r="D2601" s="120" t="s">
        <v>68</v>
      </c>
      <c r="E2601" s="120" t="s">
        <v>125</v>
      </c>
      <c r="F2601" s="121">
        <v>0</v>
      </c>
      <c r="G2601" s="121">
        <v>6376319</v>
      </c>
      <c r="H2601" s="119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19">
        <v>3253</v>
      </c>
      <c r="B2602" s="120" t="s">
        <v>201</v>
      </c>
      <c r="C2602" s="120" t="s">
        <v>206</v>
      </c>
      <c r="D2602" s="120" t="s">
        <v>116</v>
      </c>
      <c r="E2602" s="120" t="s">
        <v>170</v>
      </c>
      <c r="F2602" s="121">
        <v>48793</v>
      </c>
      <c r="G2602" s="121">
        <v>5481</v>
      </c>
      <c r="H2602" s="119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19">
        <v>3254</v>
      </c>
      <c r="B2603" s="120" t="s">
        <v>201</v>
      </c>
      <c r="C2603" s="120" t="s">
        <v>202</v>
      </c>
      <c r="D2603" s="120" t="s">
        <v>116</v>
      </c>
      <c r="E2603" s="120" t="s">
        <v>170</v>
      </c>
      <c r="F2603" s="121">
        <v>376430</v>
      </c>
      <c r="G2603" s="121">
        <v>42286</v>
      </c>
      <c r="H2603" s="119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19">
        <v>3254</v>
      </c>
      <c r="B2604" s="120" t="s">
        <v>201</v>
      </c>
      <c r="C2604" s="120" t="s">
        <v>202</v>
      </c>
      <c r="D2604" s="120" t="s">
        <v>68</v>
      </c>
      <c r="E2604" s="120" t="s">
        <v>70</v>
      </c>
      <c r="F2604" s="121">
        <v>0</v>
      </c>
      <c r="G2604" s="121">
        <v>0</v>
      </c>
      <c r="H2604" s="119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19">
        <v>3254</v>
      </c>
      <c r="B2605" s="120" t="s">
        <v>201</v>
      </c>
      <c r="C2605" s="120" t="s">
        <v>202</v>
      </c>
      <c r="D2605" s="120" t="s">
        <v>68</v>
      </c>
      <c r="E2605" s="120" t="s">
        <v>38</v>
      </c>
      <c r="F2605" s="121">
        <v>0</v>
      </c>
      <c r="G2605" s="121">
        <v>0</v>
      </c>
      <c r="H2605" s="119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19">
        <v>3255</v>
      </c>
      <c r="B2606" s="120" t="s">
        <v>201</v>
      </c>
      <c r="C2606" s="120" t="s">
        <v>202</v>
      </c>
      <c r="D2606" s="120" t="s">
        <v>116</v>
      </c>
      <c r="E2606" s="120" t="s">
        <v>170</v>
      </c>
      <c r="F2606" s="121">
        <v>1636792</v>
      </c>
      <c r="G2606" s="121">
        <v>183868</v>
      </c>
      <c r="H2606" s="119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19">
        <v>3256</v>
      </c>
      <c r="B2607" s="120" t="s">
        <v>201</v>
      </c>
      <c r="C2607" s="120" t="s">
        <v>202</v>
      </c>
      <c r="D2607" s="120" t="s">
        <v>116</v>
      </c>
      <c r="E2607" s="120" t="s">
        <v>170</v>
      </c>
      <c r="F2607" s="121">
        <v>1479993</v>
      </c>
      <c r="G2607" s="121">
        <v>166254</v>
      </c>
      <c r="H2607" s="119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19">
        <v>3257</v>
      </c>
      <c r="B2608" s="120" t="s">
        <v>201</v>
      </c>
      <c r="C2608" s="120" t="s">
        <v>202</v>
      </c>
      <c r="D2608" s="120" t="s">
        <v>116</v>
      </c>
      <c r="E2608" s="120" t="s">
        <v>170</v>
      </c>
      <c r="F2608" s="121">
        <v>1625833</v>
      </c>
      <c r="G2608" s="121">
        <v>182637</v>
      </c>
      <c r="H2608" s="119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19">
        <v>3258</v>
      </c>
      <c r="B2609" s="120" t="s">
        <v>201</v>
      </c>
      <c r="C2609" s="120" t="s">
        <v>202</v>
      </c>
      <c r="D2609" s="120" t="s">
        <v>116</v>
      </c>
      <c r="E2609" s="120" t="s">
        <v>170</v>
      </c>
      <c r="F2609" s="121">
        <v>132471</v>
      </c>
      <c r="G2609" s="121">
        <v>14881</v>
      </c>
      <c r="H2609" s="119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19">
        <v>3259</v>
      </c>
      <c r="B2610" s="120" t="s">
        <v>201</v>
      </c>
      <c r="C2610" s="120" t="s">
        <v>202</v>
      </c>
      <c r="D2610" s="120" t="s">
        <v>116</v>
      </c>
      <c r="E2610" s="120" t="s">
        <v>170</v>
      </c>
      <c r="F2610" s="121">
        <v>0</v>
      </c>
      <c r="G2610" s="121">
        <v>-74</v>
      </c>
      <c r="H2610" s="119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19">
        <v>3261</v>
      </c>
      <c r="B2611" s="120" t="s">
        <v>201</v>
      </c>
      <c r="C2611" s="120" t="s">
        <v>206</v>
      </c>
      <c r="D2611" s="120" t="s">
        <v>116</v>
      </c>
      <c r="E2611" s="120" t="s">
        <v>170</v>
      </c>
      <c r="F2611" s="121">
        <v>102497</v>
      </c>
      <c r="G2611" s="121">
        <v>11514</v>
      </c>
      <c r="H2611" s="119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19">
        <v>3262</v>
      </c>
      <c r="B2612" s="120" t="s">
        <v>201</v>
      </c>
      <c r="C2612" s="120" t="s">
        <v>202</v>
      </c>
      <c r="D2612" s="120" t="s">
        <v>57</v>
      </c>
      <c r="E2612" s="120" t="s">
        <v>170</v>
      </c>
      <c r="F2612" s="121">
        <v>0</v>
      </c>
      <c r="G2612" s="121">
        <v>-143137</v>
      </c>
      <c r="H2612" s="119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19">
        <v>3264</v>
      </c>
      <c r="B2613" s="120" t="s">
        <v>201</v>
      </c>
      <c r="C2613" s="120" t="s">
        <v>202</v>
      </c>
      <c r="D2613" s="120" t="s">
        <v>39</v>
      </c>
      <c r="E2613" s="120" t="s">
        <v>38</v>
      </c>
      <c r="F2613" s="121">
        <v>5528113</v>
      </c>
      <c r="G2613" s="121">
        <v>2167468</v>
      </c>
      <c r="H2613" s="119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19">
        <v>3264</v>
      </c>
      <c r="B2614" s="120" t="s">
        <v>201</v>
      </c>
      <c r="C2614" s="120" t="s">
        <v>202</v>
      </c>
      <c r="D2614" s="120" t="s">
        <v>61</v>
      </c>
      <c r="E2614" s="120" t="s">
        <v>38</v>
      </c>
      <c r="F2614" s="121">
        <v>31384549</v>
      </c>
      <c r="G2614" s="121">
        <v>3101972</v>
      </c>
      <c r="H2614" s="119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19">
        <v>3264</v>
      </c>
      <c r="B2615" s="120" t="s">
        <v>201</v>
      </c>
      <c r="C2615" s="120" t="s">
        <v>202</v>
      </c>
      <c r="D2615" s="120" t="s">
        <v>73</v>
      </c>
      <c r="E2615" s="120" t="s">
        <v>70</v>
      </c>
      <c r="F2615" s="121">
        <v>19005</v>
      </c>
      <c r="G2615" s="121">
        <v>97.059</v>
      </c>
      <c r="H2615" s="119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19">
        <v>3264</v>
      </c>
      <c r="B2616" s="120" t="s">
        <v>201</v>
      </c>
      <c r="C2616" s="120" t="s">
        <v>202</v>
      </c>
      <c r="D2616" s="120" t="s">
        <v>73</v>
      </c>
      <c r="E2616" s="120" t="s">
        <v>38</v>
      </c>
      <c r="F2616" s="121">
        <v>166761</v>
      </c>
      <c r="G2616" s="121">
        <v>8055.941</v>
      </c>
      <c r="H2616" s="119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19">
        <v>3264</v>
      </c>
      <c r="B2617" s="120" t="s">
        <v>201</v>
      </c>
      <c r="C2617" s="120" t="s">
        <v>202</v>
      </c>
      <c r="D2617" s="120" t="s">
        <v>68</v>
      </c>
      <c r="E2617" s="120" t="s">
        <v>70</v>
      </c>
      <c r="F2617" s="121">
        <v>0</v>
      </c>
      <c r="G2617" s="121">
        <v>0</v>
      </c>
      <c r="H2617" s="119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19">
        <v>3264</v>
      </c>
      <c r="B2618" s="120" t="s">
        <v>201</v>
      </c>
      <c r="C2618" s="120" t="s">
        <v>202</v>
      </c>
      <c r="D2618" s="120" t="s">
        <v>68</v>
      </c>
      <c r="E2618" s="120" t="s">
        <v>38</v>
      </c>
      <c r="F2618" s="121">
        <v>5811</v>
      </c>
      <c r="G2618" s="121">
        <v>-5559</v>
      </c>
      <c r="H2618" s="119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19">
        <v>3264</v>
      </c>
      <c r="B2619" s="120" t="s">
        <v>201</v>
      </c>
      <c r="C2619" s="120" t="s">
        <v>202</v>
      </c>
      <c r="D2619" s="120" t="s">
        <v>68</v>
      </c>
      <c r="E2619" s="120" t="s">
        <v>176</v>
      </c>
      <c r="F2619" s="121">
        <v>0</v>
      </c>
      <c r="G2619" s="121">
        <v>0</v>
      </c>
      <c r="H2619" s="119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19">
        <v>3265</v>
      </c>
      <c r="B2620" s="120" t="s">
        <v>201</v>
      </c>
      <c r="C2620" s="120" t="s">
        <v>202</v>
      </c>
      <c r="D2620" s="120" t="s">
        <v>68</v>
      </c>
      <c r="E2620" s="120" t="s">
        <v>125</v>
      </c>
      <c r="F2620" s="121">
        <v>0</v>
      </c>
      <c r="G2620" s="121">
        <v>7498643</v>
      </c>
      <c r="H2620" s="119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19">
        <v>3265</v>
      </c>
      <c r="B2621" s="120" t="s">
        <v>201</v>
      </c>
      <c r="C2621" s="120" t="s">
        <v>202</v>
      </c>
      <c r="D2621" s="120" t="s">
        <v>68</v>
      </c>
      <c r="E2621" s="120" t="s">
        <v>125</v>
      </c>
      <c r="F2621" s="121">
        <v>0</v>
      </c>
      <c r="G2621" s="121">
        <v>6798420</v>
      </c>
      <c r="H2621" s="119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19">
        <v>3265</v>
      </c>
      <c r="B2622" s="120" t="s">
        <v>201</v>
      </c>
      <c r="C2622" s="120" t="s">
        <v>202</v>
      </c>
      <c r="D2622" s="120" t="s">
        <v>68</v>
      </c>
      <c r="E2622" s="120" t="s">
        <v>125</v>
      </c>
      <c r="F2622" s="121">
        <v>0</v>
      </c>
      <c r="G2622" s="121">
        <v>7587618</v>
      </c>
      <c r="H2622" s="119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19">
        <v>3267</v>
      </c>
      <c r="B2623" s="120" t="s">
        <v>201</v>
      </c>
      <c r="C2623" s="120" t="s">
        <v>206</v>
      </c>
      <c r="D2623" s="120" t="s">
        <v>116</v>
      </c>
      <c r="E2623" s="120" t="s">
        <v>170</v>
      </c>
      <c r="F2623" s="121">
        <v>97174</v>
      </c>
      <c r="G2623" s="121">
        <v>10916</v>
      </c>
      <c r="H2623" s="119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19">
        <v>3270</v>
      </c>
      <c r="B2624" s="120" t="s">
        <v>201</v>
      </c>
      <c r="C2624" s="120" t="s">
        <v>202</v>
      </c>
      <c r="D2624" s="120" t="s">
        <v>116</v>
      </c>
      <c r="E2624" s="120" t="s">
        <v>170</v>
      </c>
      <c r="F2624" s="121">
        <v>2842944</v>
      </c>
      <c r="G2624" s="121">
        <v>319360</v>
      </c>
      <c r="H2624" s="119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19">
        <v>3271</v>
      </c>
      <c r="B2625" s="120" t="s">
        <v>201</v>
      </c>
      <c r="C2625" s="120" t="s">
        <v>202</v>
      </c>
      <c r="D2625" s="120" t="s">
        <v>116</v>
      </c>
      <c r="E2625" s="120" t="s">
        <v>170</v>
      </c>
      <c r="F2625" s="121">
        <v>692791</v>
      </c>
      <c r="G2625" s="121">
        <v>77824</v>
      </c>
      <c r="H2625" s="119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19">
        <v>3272</v>
      </c>
      <c r="B2626" s="120" t="s">
        <v>201</v>
      </c>
      <c r="C2626" s="120" t="s">
        <v>202</v>
      </c>
      <c r="D2626" s="120" t="s">
        <v>116</v>
      </c>
      <c r="E2626" s="120" t="s">
        <v>170</v>
      </c>
      <c r="F2626" s="121">
        <v>601810</v>
      </c>
      <c r="G2626" s="121">
        <v>67604</v>
      </c>
      <c r="H2626" s="119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19">
        <v>3275</v>
      </c>
      <c r="B2627" s="120" t="s">
        <v>201</v>
      </c>
      <c r="C2627" s="120" t="s">
        <v>202</v>
      </c>
      <c r="D2627" s="120" t="s">
        <v>116</v>
      </c>
      <c r="E2627" s="120" t="s">
        <v>170</v>
      </c>
      <c r="F2627" s="121">
        <v>829327</v>
      </c>
      <c r="G2627" s="121">
        <v>93162</v>
      </c>
      <c r="H2627" s="119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19">
        <v>3281</v>
      </c>
      <c r="B2628" s="120" t="s">
        <v>201</v>
      </c>
      <c r="C2628" s="120" t="s">
        <v>202</v>
      </c>
      <c r="D2628" s="120" t="s">
        <v>73</v>
      </c>
      <c r="E2628" s="120" t="s">
        <v>70</v>
      </c>
      <c r="F2628" s="121">
        <v>3248</v>
      </c>
      <c r="G2628" s="121">
        <v>152.763</v>
      </c>
      <c r="H2628" s="119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19">
        <v>3281</v>
      </c>
      <c r="B2629" s="120" t="s">
        <v>201</v>
      </c>
      <c r="C2629" s="120" t="s">
        <v>202</v>
      </c>
      <c r="D2629" s="120" t="s">
        <v>73</v>
      </c>
      <c r="E2629" s="120" t="s">
        <v>38</v>
      </c>
      <c r="F2629" s="121">
        <v>3473</v>
      </c>
      <c r="G2629" s="121">
        <v>163.237</v>
      </c>
      <c r="H2629" s="119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19">
        <v>3285</v>
      </c>
      <c r="B2630" s="120" t="s">
        <v>201</v>
      </c>
      <c r="C2630" s="120" t="s">
        <v>202</v>
      </c>
      <c r="D2630" s="120" t="s">
        <v>73</v>
      </c>
      <c r="E2630" s="120" t="s">
        <v>70</v>
      </c>
      <c r="F2630" s="121">
        <v>20160</v>
      </c>
      <c r="G2630" s="121">
        <v>1566.904</v>
      </c>
      <c r="H2630" s="119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19">
        <v>3285</v>
      </c>
      <c r="B2631" s="120" t="s">
        <v>201</v>
      </c>
      <c r="C2631" s="120" t="s">
        <v>202</v>
      </c>
      <c r="D2631" s="120" t="s">
        <v>73</v>
      </c>
      <c r="E2631" s="120" t="s">
        <v>38</v>
      </c>
      <c r="F2631" s="121">
        <v>150065</v>
      </c>
      <c r="G2631" s="121">
        <v>11663.096</v>
      </c>
      <c r="H2631" s="119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19">
        <v>3286</v>
      </c>
      <c r="B2632" s="120" t="s">
        <v>201</v>
      </c>
      <c r="C2632" s="120" t="s">
        <v>202</v>
      </c>
      <c r="D2632" s="120" t="s">
        <v>73</v>
      </c>
      <c r="E2632" s="120" t="s">
        <v>70</v>
      </c>
      <c r="F2632" s="121">
        <v>0</v>
      </c>
      <c r="G2632" s="121">
        <v>0</v>
      </c>
      <c r="H2632" s="119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19">
        <v>3287</v>
      </c>
      <c r="B2633" s="120" t="s">
        <v>201</v>
      </c>
      <c r="C2633" s="120" t="s">
        <v>202</v>
      </c>
      <c r="D2633" s="120" t="s">
        <v>68</v>
      </c>
      <c r="E2633" s="120" t="s">
        <v>54</v>
      </c>
      <c r="F2633" s="121">
        <v>0</v>
      </c>
      <c r="G2633" s="121">
        <v>0</v>
      </c>
      <c r="H2633" s="119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19">
        <v>3287</v>
      </c>
      <c r="B2634" s="120" t="s">
        <v>201</v>
      </c>
      <c r="C2634" s="120" t="s">
        <v>202</v>
      </c>
      <c r="D2634" s="120" t="s">
        <v>68</v>
      </c>
      <c r="E2634" s="120" t="s">
        <v>70</v>
      </c>
      <c r="F2634" s="121">
        <v>0</v>
      </c>
      <c r="G2634" s="121">
        <v>0</v>
      </c>
      <c r="H2634" s="119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19">
        <v>3287</v>
      </c>
      <c r="B2635" s="120" t="s">
        <v>201</v>
      </c>
      <c r="C2635" s="120" t="s">
        <v>202</v>
      </c>
      <c r="D2635" s="120" t="s">
        <v>68</v>
      </c>
      <c r="E2635" s="120" t="s">
        <v>38</v>
      </c>
      <c r="F2635" s="121">
        <v>7754860</v>
      </c>
      <c r="G2635" s="121">
        <v>752842</v>
      </c>
      <c r="H2635" s="119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19">
        <v>3289</v>
      </c>
      <c r="B2636" s="120" t="s">
        <v>201</v>
      </c>
      <c r="C2636" s="120" t="s">
        <v>202</v>
      </c>
      <c r="D2636" s="120" t="s">
        <v>116</v>
      </c>
      <c r="E2636" s="120" t="s">
        <v>170</v>
      </c>
      <c r="F2636" s="121">
        <v>159302</v>
      </c>
      <c r="G2636" s="121">
        <v>17895</v>
      </c>
      <c r="H2636" s="119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19">
        <v>3290</v>
      </c>
      <c r="B2637" s="120" t="s">
        <v>201</v>
      </c>
      <c r="C2637" s="120" t="s">
        <v>202</v>
      </c>
      <c r="D2637" s="120" t="s">
        <v>116</v>
      </c>
      <c r="E2637" s="120" t="s">
        <v>170</v>
      </c>
      <c r="F2637" s="121">
        <v>399503</v>
      </c>
      <c r="G2637" s="121">
        <v>44878</v>
      </c>
      <c r="H2637" s="119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19">
        <v>3291</v>
      </c>
      <c r="B2638" s="120" t="s">
        <v>201</v>
      </c>
      <c r="C2638" s="120" t="s">
        <v>202</v>
      </c>
      <c r="D2638" s="120" t="s">
        <v>73</v>
      </c>
      <c r="E2638" s="120" t="s">
        <v>70</v>
      </c>
      <c r="F2638" s="121">
        <v>9791</v>
      </c>
      <c r="G2638" s="121">
        <v>551.407</v>
      </c>
      <c r="H2638" s="119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19">
        <v>3291</v>
      </c>
      <c r="B2639" s="120" t="s">
        <v>201</v>
      </c>
      <c r="C2639" s="120" t="s">
        <v>202</v>
      </c>
      <c r="D2639" s="120" t="s">
        <v>73</v>
      </c>
      <c r="E2639" s="120" t="s">
        <v>38</v>
      </c>
      <c r="F2639" s="121">
        <v>32577</v>
      </c>
      <c r="G2639" s="121">
        <v>1834.593</v>
      </c>
      <c r="H2639" s="119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19">
        <v>3293</v>
      </c>
      <c r="B2640" s="120" t="s">
        <v>201</v>
      </c>
      <c r="C2640" s="120" t="s">
        <v>202</v>
      </c>
      <c r="D2640" s="120" t="s">
        <v>116</v>
      </c>
      <c r="E2640" s="120" t="s">
        <v>170</v>
      </c>
      <c r="F2640" s="121">
        <v>1268061</v>
      </c>
      <c r="G2640" s="121">
        <v>142447</v>
      </c>
      <c r="H2640" s="119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19">
        <v>3295</v>
      </c>
      <c r="B2641" s="120" t="s">
        <v>201</v>
      </c>
      <c r="C2641" s="120" t="s">
        <v>202</v>
      </c>
      <c r="D2641" s="120" t="s">
        <v>39</v>
      </c>
      <c r="E2641" s="120" t="s">
        <v>70</v>
      </c>
      <c r="F2641" s="121">
        <v>0</v>
      </c>
      <c r="G2641" s="121">
        <v>384.385</v>
      </c>
      <c r="H2641" s="119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19">
        <v>3295</v>
      </c>
      <c r="B2642" s="120" t="s">
        <v>201</v>
      </c>
      <c r="C2642" s="120" t="s">
        <v>202</v>
      </c>
      <c r="D2642" s="120" t="s">
        <v>39</v>
      </c>
      <c r="E2642" s="120" t="s">
        <v>38</v>
      </c>
      <c r="F2642" s="121">
        <v>0</v>
      </c>
      <c r="G2642" s="121">
        <v>548541.62</v>
      </c>
      <c r="H2642" s="119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19">
        <v>3295</v>
      </c>
      <c r="B2643" s="120" t="s">
        <v>201</v>
      </c>
      <c r="C2643" s="120" t="s">
        <v>202</v>
      </c>
      <c r="D2643" s="120" t="s">
        <v>61</v>
      </c>
      <c r="E2643" s="120" t="s">
        <v>70</v>
      </c>
      <c r="F2643" s="121">
        <v>9213</v>
      </c>
      <c r="G2643" s="121">
        <v>771.722</v>
      </c>
      <c r="H2643" s="119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19">
        <v>3295</v>
      </c>
      <c r="B2644" s="120" t="s">
        <v>201</v>
      </c>
      <c r="C2644" s="120" t="s">
        <v>202</v>
      </c>
      <c r="D2644" s="120" t="s">
        <v>61</v>
      </c>
      <c r="E2644" s="120" t="s">
        <v>38</v>
      </c>
      <c r="F2644" s="121">
        <v>13409758</v>
      </c>
      <c r="G2644" s="121">
        <v>1108973.3</v>
      </c>
      <c r="H2644" s="119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19">
        <v>3295</v>
      </c>
      <c r="B2645" s="120" t="s">
        <v>201</v>
      </c>
      <c r="C2645" s="120" t="s">
        <v>202</v>
      </c>
      <c r="D2645" s="120" t="s">
        <v>73</v>
      </c>
      <c r="E2645" s="120" t="s">
        <v>70</v>
      </c>
      <c r="F2645" s="121">
        <v>6024</v>
      </c>
      <c r="G2645" s="121">
        <v>725.306</v>
      </c>
      <c r="H2645" s="119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19">
        <v>3295</v>
      </c>
      <c r="B2646" s="120" t="s">
        <v>201</v>
      </c>
      <c r="C2646" s="120" t="s">
        <v>202</v>
      </c>
      <c r="D2646" s="120" t="s">
        <v>73</v>
      </c>
      <c r="E2646" s="120" t="s">
        <v>38</v>
      </c>
      <c r="F2646" s="121">
        <v>84693</v>
      </c>
      <c r="G2646" s="121">
        <v>10306.694</v>
      </c>
      <c r="H2646" s="119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19">
        <v>3295</v>
      </c>
      <c r="B2647" s="120" t="s">
        <v>201</v>
      </c>
      <c r="C2647" s="120" t="s">
        <v>202</v>
      </c>
      <c r="D2647" s="120" t="s">
        <v>68</v>
      </c>
      <c r="E2647" s="120" t="s">
        <v>38</v>
      </c>
      <c r="F2647" s="121">
        <v>533420</v>
      </c>
      <c r="G2647" s="121">
        <v>45662</v>
      </c>
      <c r="H2647" s="119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19">
        <v>3297</v>
      </c>
      <c r="B2648" s="120" t="s">
        <v>201</v>
      </c>
      <c r="C2648" s="120" t="s">
        <v>202</v>
      </c>
      <c r="D2648" s="120" t="s">
        <v>68</v>
      </c>
      <c r="E2648" s="120" t="s">
        <v>54</v>
      </c>
      <c r="F2648" s="121">
        <v>21138828</v>
      </c>
      <c r="G2648" s="121">
        <v>2049762</v>
      </c>
      <c r="H2648" s="119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19">
        <v>3297</v>
      </c>
      <c r="B2649" s="120" t="s">
        <v>201</v>
      </c>
      <c r="C2649" s="120" t="s">
        <v>202</v>
      </c>
      <c r="D2649" s="120" t="s">
        <v>68</v>
      </c>
      <c r="E2649" s="120" t="s">
        <v>70</v>
      </c>
      <c r="F2649" s="121">
        <v>119237</v>
      </c>
      <c r="G2649" s="121">
        <v>11483.988</v>
      </c>
      <c r="H2649" s="119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19">
        <v>3298</v>
      </c>
      <c r="B2650" s="120" t="s">
        <v>201</v>
      </c>
      <c r="C2650" s="120" t="s">
        <v>202</v>
      </c>
      <c r="D2650" s="120" t="s">
        <v>73</v>
      </c>
      <c r="E2650" s="120" t="s">
        <v>70</v>
      </c>
      <c r="F2650" s="121">
        <v>2458</v>
      </c>
      <c r="G2650" s="121">
        <v>99.968</v>
      </c>
      <c r="H2650" s="119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19">
        <v>3298</v>
      </c>
      <c r="B2651" s="120" t="s">
        <v>201</v>
      </c>
      <c r="C2651" s="120" t="s">
        <v>202</v>
      </c>
      <c r="D2651" s="120" t="s">
        <v>73</v>
      </c>
      <c r="E2651" s="120" t="s">
        <v>38</v>
      </c>
      <c r="F2651" s="121">
        <v>5032</v>
      </c>
      <c r="G2651" s="121">
        <v>211.032</v>
      </c>
      <c r="H2651" s="119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19">
        <v>3298</v>
      </c>
      <c r="B2652" s="120" t="s">
        <v>201</v>
      </c>
      <c r="C2652" s="120" t="s">
        <v>202</v>
      </c>
      <c r="D2652" s="120" t="s">
        <v>68</v>
      </c>
      <c r="E2652" s="120" t="s">
        <v>54</v>
      </c>
      <c r="F2652" s="121">
        <v>10959654</v>
      </c>
      <c r="G2652" s="121">
        <v>1067341.1</v>
      </c>
      <c r="H2652" s="119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19">
        <v>3298</v>
      </c>
      <c r="B2653" s="120" t="s">
        <v>201</v>
      </c>
      <c r="C2653" s="120" t="s">
        <v>202</v>
      </c>
      <c r="D2653" s="120" t="s">
        <v>68</v>
      </c>
      <c r="E2653" s="120" t="s">
        <v>70</v>
      </c>
      <c r="F2653" s="121">
        <v>112848</v>
      </c>
      <c r="G2653" s="121">
        <v>10792.528</v>
      </c>
      <c r="H2653" s="119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19">
        <v>3298</v>
      </c>
      <c r="B2654" s="120" t="s">
        <v>201</v>
      </c>
      <c r="C2654" s="120" t="s">
        <v>202</v>
      </c>
      <c r="D2654" s="120" t="s">
        <v>68</v>
      </c>
      <c r="E2654" s="120" t="s">
        <v>150</v>
      </c>
      <c r="F2654" s="121">
        <v>15103134</v>
      </c>
      <c r="G2654" s="121">
        <v>1478921.4</v>
      </c>
      <c r="H2654" s="119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19">
        <v>3305</v>
      </c>
      <c r="B2655" s="120" t="s">
        <v>201</v>
      </c>
      <c r="C2655" s="120" t="s">
        <v>202</v>
      </c>
      <c r="D2655" s="120" t="s">
        <v>116</v>
      </c>
      <c r="E2655" s="120" t="s">
        <v>170</v>
      </c>
      <c r="F2655" s="121">
        <v>52728</v>
      </c>
      <c r="G2655" s="121">
        <v>5923</v>
      </c>
      <c r="H2655" s="119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19">
        <v>3305</v>
      </c>
      <c r="B2656" s="120" t="s">
        <v>201</v>
      </c>
      <c r="C2656" s="120" t="s">
        <v>202</v>
      </c>
      <c r="D2656" s="120" t="s">
        <v>79</v>
      </c>
      <c r="E2656" s="120" t="s">
        <v>70</v>
      </c>
      <c r="F2656" s="121">
        <v>1092</v>
      </c>
      <c r="G2656" s="121">
        <v>94</v>
      </c>
      <c r="H2656" s="119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19">
        <v>3318</v>
      </c>
      <c r="B2657" s="120" t="s">
        <v>201</v>
      </c>
      <c r="C2657" s="120" t="s">
        <v>202</v>
      </c>
      <c r="D2657" s="120" t="s">
        <v>73</v>
      </c>
      <c r="E2657" s="120" t="s">
        <v>70</v>
      </c>
      <c r="F2657" s="121">
        <v>7775</v>
      </c>
      <c r="G2657" s="121">
        <v>196</v>
      </c>
      <c r="H2657" s="119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19">
        <v>3319</v>
      </c>
      <c r="B2658" s="120" t="s">
        <v>201</v>
      </c>
      <c r="C2658" s="120" t="s">
        <v>202</v>
      </c>
      <c r="D2658" s="120" t="s">
        <v>116</v>
      </c>
      <c r="E2658" s="120" t="s">
        <v>170</v>
      </c>
      <c r="F2658" s="121">
        <v>2161486</v>
      </c>
      <c r="G2658" s="121">
        <v>242809</v>
      </c>
      <c r="H2658" s="119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19">
        <v>3319</v>
      </c>
      <c r="B2659" s="120" t="s">
        <v>201</v>
      </c>
      <c r="C2659" s="120" t="s">
        <v>202</v>
      </c>
      <c r="D2659" s="120" t="s">
        <v>68</v>
      </c>
      <c r="E2659" s="120" t="s">
        <v>54</v>
      </c>
      <c r="F2659" s="121">
        <v>0</v>
      </c>
      <c r="G2659" s="121">
        <v>0</v>
      </c>
      <c r="H2659" s="119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19">
        <v>3319</v>
      </c>
      <c r="B2660" s="120" t="s">
        <v>201</v>
      </c>
      <c r="C2660" s="120" t="s">
        <v>202</v>
      </c>
      <c r="D2660" s="120" t="s">
        <v>68</v>
      </c>
      <c r="E2660" s="120" t="s">
        <v>70</v>
      </c>
      <c r="F2660" s="121">
        <v>0</v>
      </c>
      <c r="G2660" s="121">
        <v>0</v>
      </c>
      <c r="H2660" s="119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19">
        <v>3319</v>
      </c>
      <c r="B2661" s="120" t="s">
        <v>201</v>
      </c>
      <c r="C2661" s="120" t="s">
        <v>202</v>
      </c>
      <c r="D2661" s="120" t="s">
        <v>68</v>
      </c>
      <c r="E2661" s="120" t="s">
        <v>81</v>
      </c>
      <c r="F2661" s="121">
        <v>0</v>
      </c>
      <c r="G2661" s="121">
        <v>0</v>
      </c>
      <c r="H2661" s="119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19">
        <v>3319</v>
      </c>
      <c r="B2662" s="120" t="s">
        <v>201</v>
      </c>
      <c r="C2662" s="120" t="s">
        <v>202</v>
      </c>
      <c r="D2662" s="120" t="s">
        <v>68</v>
      </c>
      <c r="E2662" s="120" t="s">
        <v>152</v>
      </c>
      <c r="F2662" s="121">
        <v>0</v>
      </c>
      <c r="G2662" s="121">
        <v>0</v>
      </c>
      <c r="H2662" s="119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19">
        <v>3320</v>
      </c>
      <c r="B2663" s="120" t="s">
        <v>201</v>
      </c>
      <c r="C2663" s="120" t="s">
        <v>202</v>
      </c>
      <c r="D2663" s="120" t="s">
        <v>73</v>
      </c>
      <c r="E2663" s="120" t="s">
        <v>70</v>
      </c>
      <c r="F2663" s="121">
        <v>1551</v>
      </c>
      <c r="G2663" s="121">
        <v>-826</v>
      </c>
      <c r="H2663" s="119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19">
        <v>3321</v>
      </c>
      <c r="B2664" s="120" t="s">
        <v>201</v>
      </c>
      <c r="C2664" s="120" t="s">
        <v>202</v>
      </c>
      <c r="D2664" s="120" t="s">
        <v>116</v>
      </c>
      <c r="E2664" s="120" t="s">
        <v>170</v>
      </c>
      <c r="F2664" s="121">
        <v>57027</v>
      </c>
      <c r="G2664" s="121">
        <v>6406</v>
      </c>
      <c r="H2664" s="119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19">
        <v>3323</v>
      </c>
      <c r="B2665" s="120" t="s">
        <v>201</v>
      </c>
      <c r="C2665" s="120" t="s">
        <v>202</v>
      </c>
      <c r="D2665" s="120" t="s">
        <v>116</v>
      </c>
      <c r="E2665" s="120" t="s">
        <v>170</v>
      </c>
      <c r="F2665" s="121">
        <v>8000236</v>
      </c>
      <c r="G2665" s="121">
        <v>898701</v>
      </c>
      <c r="H2665" s="119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19">
        <v>3325</v>
      </c>
      <c r="B2666" s="120" t="s">
        <v>201</v>
      </c>
      <c r="C2666" s="120" t="s">
        <v>202</v>
      </c>
      <c r="D2666" s="120" t="s">
        <v>73</v>
      </c>
      <c r="E2666" s="120" t="s">
        <v>70</v>
      </c>
      <c r="F2666" s="121">
        <v>1357</v>
      </c>
      <c r="G2666" s="121">
        <v>50.702</v>
      </c>
      <c r="H2666" s="119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19">
        <v>3325</v>
      </c>
      <c r="B2667" s="120" t="s">
        <v>201</v>
      </c>
      <c r="C2667" s="120" t="s">
        <v>202</v>
      </c>
      <c r="D2667" s="120" t="s">
        <v>73</v>
      </c>
      <c r="E2667" s="120" t="s">
        <v>38</v>
      </c>
      <c r="F2667" s="121">
        <v>140584</v>
      </c>
      <c r="G2667" s="121">
        <v>7844.298</v>
      </c>
      <c r="H2667" s="119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19">
        <v>3325</v>
      </c>
      <c r="B2668" s="120" t="s">
        <v>201</v>
      </c>
      <c r="C2668" s="120" t="s">
        <v>202</v>
      </c>
      <c r="D2668" s="120" t="s">
        <v>73</v>
      </c>
      <c r="E2668" s="120" t="s">
        <v>162</v>
      </c>
      <c r="F2668" s="121">
        <v>0</v>
      </c>
      <c r="G2668" s="121">
        <v>0</v>
      </c>
      <c r="H2668" s="119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19">
        <v>3325</v>
      </c>
      <c r="B2669" s="120" t="s">
        <v>201</v>
      </c>
      <c r="C2669" s="120" t="s">
        <v>202</v>
      </c>
      <c r="D2669" s="120" t="s">
        <v>79</v>
      </c>
      <c r="E2669" s="120" t="s">
        <v>70</v>
      </c>
      <c r="F2669" s="121">
        <v>1547</v>
      </c>
      <c r="G2669" s="121">
        <v>-323</v>
      </c>
      <c r="H2669" s="119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19">
        <v>3338</v>
      </c>
      <c r="B2670" s="120" t="s">
        <v>201</v>
      </c>
      <c r="C2670" s="120" t="s">
        <v>202</v>
      </c>
      <c r="D2670" s="120" t="s">
        <v>73</v>
      </c>
      <c r="E2670" s="120" t="s">
        <v>70</v>
      </c>
      <c r="F2670" s="121">
        <v>2566</v>
      </c>
      <c r="G2670" s="121">
        <v>242.353</v>
      </c>
      <c r="H2670" s="119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19">
        <v>3338</v>
      </c>
      <c r="B2671" s="120" t="s">
        <v>201</v>
      </c>
      <c r="C2671" s="120" t="s">
        <v>202</v>
      </c>
      <c r="D2671" s="120" t="s">
        <v>73</v>
      </c>
      <c r="E2671" s="120" t="s">
        <v>38</v>
      </c>
      <c r="F2671" s="121">
        <v>462622</v>
      </c>
      <c r="G2671" s="121">
        <v>43665.647</v>
      </c>
      <c r="H2671" s="119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19">
        <v>3341</v>
      </c>
      <c r="B2672" s="120" t="s">
        <v>201</v>
      </c>
      <c r="C2672" s="120" t="s">
        <v>202</v>
      </c>
      <c r="D2672" s="120" t="s">
        <v>79</v>
      </c>
      <c r="E2672" s="120" t="s">
        <v>70</v>
      </c>
      <c r="F2672" s="121">
        <v>36</v>
      </c>
      <c r="G2672" s="121">
        <v>-122</v>
      </c>
      <c r="H2672" s="119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19">
        <v>3342</v>
      </c>
      <c r="B2673" s="120" t="s">
        <v>201</v>
      </c>
      <c r="C2673" s="120" t="s">
        <v>202</v>
      </c>
      <c r="D2673" s="120" t="s">
        <v>79</v>
      </c>
      <c r="E2673" s="120" t="s">
        <v>70</v>
      </c>
      <c r="F2673" s="121">
        <v>153</v>
      </c>
      <c r="G2673" s="121">
        <v>-142</v>
      </c>
      <c r="H2673" s="119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19">
        <v>3344</v>
      </c>
      <c r="B2674" s="120" t="s">
        <v>201</v>
      </c>
      <c r="C2674" s="120" t="s">
        <v>202</v>
      </c>
      <c r="D2674" s="120" t="s">
        <v>73</v>
      </c>
      <c r="E2674" s="120" t="s">
        <v>70</v>
      </c>
      <c r="F2674" s="121">
        <v>6</v>
      </c>
      <c r="G2674" s="121">
        <v>0.329</v>
      </c>
      <c r="H2674" s="119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19">
        <v>3344</v>
      </c>
      <c r="B2675" s="120" t="s">
        <v>201</v>
      </c>
      <c r="C2675" s="120" t="s">
        <v>202</v>
      </c>
      <c r="D2675" s="120" t="s">
        <v>73</v>
      </c>
      <c r="E2675" s="120" t="s">
        <v>38</v>
      </c>
      <c r="F2675" s="121">
        <v>51565</v>
      </c>
      <c r="G2675" s="121">
        <v>2927.671</v>
      </c>
      <c r="H2675" s="119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19">
        <v>3346</v>
      </c>
      <c r="B2676" s="120" t="s">
        <v>201</v>
      </c>
      <c r="C2676" s="120" t="s">
        <v>202</v>
      </c>
      <c r="D2676" s="120" t="s">
        <v>79</v>
      </c>
      <c r="E2676" s="120" t="s">
        <v>70</v>
      </c>
      <c r="F2676" s="121">
        <v>390</v>
      </c>
      <c r="G2676" s="121">
        <v>-92</v>
      </c>
      <c r="H2676" s="119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19">
        <v>3352</v>
      </c>
      <c r="B2677" s="120" t="s">
        <v>201</v>
      </c>
      <c r="C2677" s="120" t="s">
        <v>202</v>
      </c>
      <c r="D2677" s="120" t="s">
        <v>73</v>
      </c>
      <c r="E2677" s="120" t="s">
        <v>70</v>
      </c>
      <c r="F2677" s="121">
        <v>7518</v>
      </c>
      <c r="G2677" s="121">
        <v>251</v>
      </c>
      <c r="H2677" s="119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19">
        <v>3356</v>
      </c>
      <c r="B2678" s="120" t="s">
        <v>201</v>
      </c>
      <c r="C2678" s="120" t="s">
        <v>202</v>
      </c>
      <c r="D2678" s="120" t="s">
        <v>116</v>
      </c>
      <c r="E2678" s="120" t="s">
        <v>170</v>
      </c>
      <c r="F2678" s="121">
        <v>37258359</v>
      </c>
      <c r="G2678" s="121">
        <v>4185392</v>
      </c>
      <c r="H2678" s="119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19">
        <v>3373</v>
      </c>
      <c r="B2679" s="120" t="s">
        <v>201</v>
      </c>
      <c r="C2679" s="120" t="s">
        <v>202</v>
      </c>
      <c r="D2679" s="120" t="s">
        <v>116</v>
      </c>
      <c r="E2679" s="120" t="s">
        <v>170</v>
      </c>
      <c r="F2679" s="121">
        <v>19598252</v>
      </c>
      <c r="G2679" s="121">
        <v>2201556</v>
      </c>
      <c r="H2679" s="119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19">
        <v>3375</v>
      </c>
      <c r="B2680" s="120" t="s">
        <v>201</v>
      </c>
      <c r="C2680" s="120" t="s">
        <v>202</v>
      </c>
      <c r="D2680" s="120" t="s">
        <v>116</v>
      </c>
      <c r="E2680" s="120" t="s">
        <v>170</v>
      </c>
      <c r="F2680" s="121">
        <v>13576049</v>
      </c>
      <c r="G2680" s="121">
        <v>1525056</v>
      </c>
      <c r="H2680" s="119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19">
        <v>3393</v>
      </c>
      <c r="B2681" s="120" t="s">
        <v>201</v>
      </c>
      <c r="C2681" s="120" t="s">
        <v>202</v>
      </c>
      <c r="D2681" s="120" t="s">
        <v>39</v>
      </c>
      <c r="E2681" s="120" t="s">
        <v>38</v>
      </c>
      <c r="F2681" s="121">
        <v>12628065</v>
      </c>
      <c r="G2681" s="121">
        <v>1995535</v>
      </c>
      <c r="H2681" s="119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19">
        <v>3393</v>
      </c>
      <c r="B2682" s="120" t="s">
        <v>201</v>
      </c>
      <c r="C2682" s="120" t="s">
        <v>202</v>
      </c>
      <c r="D2682" s="120" t="s">
        <v>61</v>
      </c>
      <c r="E2682" s="120" t="s">
        <v>54</v>
      </c>
      <c r="F2682" s="121">
        <v>0</v>
      </c>
      <c r="G2682" s="121">
        <v>0</v>
      </c>
      <c r="H2682" s="119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19">
        <v>3393</v>
      </c>
      <c r="B2683" s="120" t="s">
        <v>201</v>
      </c>
      <c r="C2683" s="120" t="s">
        <v>202</v>
      </c>
      <c r="D2683" s="120" t="s">
        <v>61</v>
      </c>
      <c r="E2683" s="120" t="s">
        <v>38</v>
      </c>
      <c r="F2683" s="121">
        <v>24373622</v>
      </c>
      <c r="G2683" s="121">
        <v>3846292</v>
      </c>
      <c r="H2683" s="119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19">
        <v>3393</v>
      </c>
      <c r="B2684" s="120" t="s">
        <v>201</v>
      </c>
      <c r="C2684" s="120" t="s">
        <v>202</v>
      </c>
      <c r="D2684" s="120" t="s">
        <v>61</v>
      </c>
      <c r="E2684" s="120" t="s">
        <v>162</v>
      </c>
      <c r="F2684" s="121">
        <v>0</v>
      </c>
      <c r="G2684" s="121">
        <v>0</v>
      </c>
      <c r="H2684" s="119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19">
        <v>3393</v>
      </c>
      <c r="B2685" s="120" t="s">
        <v>201</v>
      </c>
      <c r="C2685" s="120" t="s">
        <v>202</v>
      </c>
      <c r="D2685" s="120" t="s">
        <v>73</v>
      </c>
      <c r="E2685" s="120" t="s">
        <v>70</v>
      </c>
      <c r="F2685" s="121">
        <v>9952</v>
      </c>
      <c r="G2685" s="121">
        <v>659.698</v>
      </c>
      <c r="H2685" s="119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19">
        <v>3393</v>
      </c>
      <c r="B2686" s="120" t="s">
        <v>201</v>
      </c>
      <c r="C2686" s="120" t="s">
        <v>202</v>
      </c>
      <c r="D2686" s="120" t="s">
        <v>73</v>
      </c>
      <c r="E2686" s="120" t="s">
        <v>38</v>
      </c>
      <c r="F2686" s="121">
        <v>21984</v>
      </c>
      <c r="G2686" s="121">
        <v>163.302</v>
      </c>
      <c r="H2686" s="119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19">
        <v>3394</v>
      </c>
      <c r="B2687" s="120" t="s">
        <v>201</v>
      </c>
      <c r="C2687" s="120" t="s">
        <v>202</v>
      </c>
      <c r="D2687" s="120" t="s">
        <v>116</v>
      </c>
      <c r="E2687" s="120" t="s">
        <v>170</v>
      </c>
      <c r="F2687" s="121">
        <v>4389014</v>
      </c>
      <c r="G2687" s="121">
        <v>493037</v>
      </c>
      <c r="H2687" s="119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19">
        <v>3395</v>
      </c>
      <c r="B2688" s="120" t="s">
        <v>201</v>
      </c>
      <c r="C2688" s="120" t="s">
        <v>202</v>
      </c>
      <c r="D2688" s="120" t="s">
        <v>116</v>
      </c>
      <c r="E2688" s="120" t="s">
        <v>170</v>
      </c>
      <c r="F2688" s="121">
        <v>1925610</v>
      </c>
      <c r="G2688" s="121">
        <v>216312</v>
      </c>
      <c r="H2688" s="119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19">
        <v>3396</v>
      </c>
      <c r="B2689" s="120" t="s">
        <v>201</v>
      </c>
      <c r="C2689" s="120" t="s">
        <v>202</v>
      </c>
      <c r="D2689" s="120" t="s">
        <v>68</v>
      </c>
      <c r="E2689" s="120" t="s">
        <v>54</v>
      </c>
      <c r="F2689" s="121">
        <v>14184128</v>
      </c>
      <c r="G2689" s="121">
        <v>1539984</v>
      </c>
      <c r="H2689" s="119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19">
        <v>3396</v>
      </c>
      <c r="B2690" s="120" t="s">
        <v>201</v>
      </c>
      <c r="C2690" s="120" t="s">
        <v>202</v>
      </c>
      <c r="D2690" s="120" t="s">
        <v>68</v>
      </c>
      <c r="E2690" s="120" t="s">
        <v>70</v>
      </c>
      <c r="F2690" s="121">
        <v>187251</v>
      </c>
      <c r="G2690" s="121">
        <v>11304.015</v>
      </c>
      <c r="H2690" s="119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19">
        <v>3397</v>
      </c>
      <c r="B2691" s="120" t="s">
        <v>201</v>
      </c>
      <c r="C2691" s="120" t="s">
        <v>202</v>
      </c>
      <c r="D2691" s="120" t="s">
        <v>116</v>
      </c>
      <c r="E2691" s="120" t="s">
        <v>170</v>
      </c>
      <c r="F2691" s="121">
        <v>3784532</v>
      </c>
      <c r="G2691" s="121">
        <v>425133</v>
      </c>
      <c r="H2691" s="119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19">
        <v>3398</v>
      </c>
      <c r="B2692" s="120" t="s">
        <v>201</v>
      </c>
      <c r="C2692" s="120" t="s">
        <v>202</v>
      </c>
      <c r="D2692" s="120" t="s">
        <v>116</v>
      </c>
      <c r="E2692" s="120" t="s">
        <v>170</v>
      </c>
      <c r="F2692" s="121">
        <v>6909912</v>
      </c>
      <c r="G2692" s="121">
        <v>776220</v>
      </c>
      <c r="H2692" s="119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19">
        <v>3399</v>
      </c>
      <c r="B2693" s="120" t="s">
        <v>201</v>
      </c>
      <c r="C2693" s="120" t="s">
        <v>202</v>
      </c>
      <c r="D2693" s="120" t="s">
        <v>68</v>
      </c>
      <c r="E2693" s="120" t="s">
        <v>54</v>
      </c>
      <c r="F2693" s="121">
        <v>86692530</v>
      </c>
      <c r="G2693" s="121">
        <v>9312378.7</v>
      </c>
      <c r="H2693" s="119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19">
        <v>3399</v>
      </c>
      <c r="B2694" s="120" t="s">
        <v>201</v>
      </c>
      <c r="C2694" s="120" t="s">
        <v>202</v>
      </c>
      <c r="D2694" s="120" t="s">
        <v>68</v>
      </c>
      <c r="E2694" s="120" t="s">
        <v>70</v>
      </c>
      <c r="F2694" s="121">
        <v>928765</v>
      </c>
      <c r="G2694" s="121">
        <v>96882.311</v>
      </c>
      <c r="H2694" s="119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19">
        <v>3399</v>
      </c>
      <c r="B2695" s="120" t="s">
        <v>201</v>
      </c>
      <c r="C2695" s="120" t="s">
        <v>202</v>
      </c>
      <c r="D2695" s="120" t="s">
        <v>68</v>
      </c>
      <c r="E2695" s="120" t="s">
        <v>150</v>
      </c>
      <c r="F2695" s="121">
        <v>0</v>
      </c>
      <c r="G2695" s="121">
        <v>0</v>
      </c>
      <c r="H2695" s="119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19">
        <v>3400</v>
      </c>
      <c r="B2696" s="120" t="s">
        <v>201</v>
      </c>
      <c r="C2696" s="120" t="s">
        <v>202</v>
      </c>
      <c r="D2696" s="120" t="s">
        <v>116</v>
      </c>
      <c r="E2696" s="120" t="s">
        <v>170</v>
      </c>
      <c r="F2696" s="121">
        <v>5179254</v>
      </c>
      <c r="G2696" s="121">
        <v>581808</v>
      </c>
      <c r="H2696" s="119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19">
        <v>3401</v>
      </c>
      <c r="B2697" s="120" t="s">
        <v>201</v>
      </c>
      <c r="C2697" s="120" t="s">
        <v>202</v>
      </c>
      <c r="D2697" s="120" t="s">
        <v>116</v>
      </c>
      <c r="E2697" s="120" t="s">
        <v>170</v>
      </c>
      <c r="F2697" s="121">
        <v>1402911</v>
      </c>
      <c r="G2697" s="121">
        <v>157595</v>
      </c>
      <c r="H2697" s="119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19">
        <v>3402</v>
      </c>
      <c r="B2698" s="120" t="s">
        <v>201</v>
      </c>
      <c r="C2698" s="120" t="s">
        <v>202</v>
      </c>
      <c r="D2698" s="120" t="s">
        <v>116</v>
      </c>
      <c r="E2698" s="120" t="s">
        <v>170</v>
      </c>
      <c r="F2698" s="121">
        <v>8297811</v>
      </c>
      <c r="G2698" s="121">
        <v>932129</v>
      </c>
      <c r="H2698" s="119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19">
        <v>3403</v>
      </c>
      <c r="B2699" s="120" t="s">
        <v>201</v>
      </c>
      <c r="C2699" s="120" t="s">
        <v>202</v>
      </c>
      <c r="D2699" s="120" t="s">
        <v>73</v>
      </c>
      <c r="E2699" s="120" t="s">
        <v>70</v>
      </c>
      <c r="F2699" s="121">
        <v>13554</v>
      </c>
      <c r="G2699" s="121">
        <v>211.355</v>
      </c>
      <c r="H2699" s="119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19">
        <v>3403</v>
      </c>
      <c r="B2700" s="120" t="s">
        <v>201</v>
      </c>
      <c r="C2700" s="120" t="s">
        <v>202</v>
      </c>
      <c r="D2700" s="120" t="s">
        <v>73</v>
      </c>
      <c r="E2700" s="120" t="s">
        <v>38</v>
      </c>
      <c r="F2700" s="121">
        <v>1424576</v>
      </c>
      <c r="G2700" s="121">
        <v>97537.645</v>
      </c>
      <c r="H2700" s="119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19">
        <v>3403</v>
      </c>
      <c r="B2701" s="120" t="s">
        <v>201</v>
      </c>
      <c r="C2701" s="120" t="s">
        <v>202</v>
      </c>
      <c r="D2701" s="120" t="s">
        <v>68</v>
      </c>
      <c r="E2701" s="120" t="s">
        <v>54</v>
      </c>
      <c r="F2701" s="121">
        <v>0</v>
      </c>
      <c r="G2701" s="121">
        <v>0</v>
      </c>
      <c r="H2701" s="119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19">
        <v>3403</v>
      </c>
      <c r="B2702" s="120" t="s">
        <v>201</v>
      </c>
      <c r="C2702" s="120" t="s">
        <v>202</v>
      </c>
      <c r="D2702" s="120" t="s">
        <v>68</v>
      </c>
      <c r="E2702" s="120" t="s">
        <v>70</v>
      </c>
      <c r="F2702" s="121">
        <v>124028</v>
      </c>
      <c r="G2702" s="121">
        <v>11043.042</v>
      </c>
      <c r="H2702" s="119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19">
        <v>3403</v>
      </c>
      <c r="B2703" s="120" t="s">
        <v>201</v>
      </c>
      <c r="C2703" s="120" t="s">
        <v>202</v>
      </c>
      <c r="D2703" s="120" t="s">
        <v>68</v>
      </c>
      <c r="E2703" s="120" t="s">
        <v>162</v>
      </c>
      <c r="F2703" s="121">
        <v>45006577</v>
      </c>
      <c r="G2703" s="121">
        <v>4049090</v>
      </c>
      <c r="H2703" s="119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19">
        <v>3404</v>
      </c>
      <c r="B2704" s="120" t="s">
        <v>201</v>
      </c>
      <c r="C2704" s="120" t="s">
        <v>202</v>
      </c>
      <c r="D2704" s="120" t="s">
        <v>116</v>
      </c>
      <c r="E2704" s="120" t="s">
        <v>170</v>
      </c>
      <c r="F2704" s="121">
        <v>1184526</v>
      </c>
      <c r="G2704" s="121">
        <v>133063</v>
      </c>
      <c r="H2704" s="119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19">
        <v>3405</v>
      </c>
      <c r="B2705" s="120" t="s">
        <v>201</v>
      </c>
      <c r="C2705" s="120" t="s">
        <v>202</v>
      </c>
      <c r="D2705" s="120" t="s">
        <v>39</v>
      </c>
      <c r="E2705" s="120" t="s">
        <v>38</v>
      </c>
      <c r="F2705" s="121">
        <v>12876726</v>
      </c>
      <c r="G2705" s="121">
        <v>1836048</v>
      </c>
      <c r="H2705" s="119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19">
        <v>3405</v>
      </c>
      <c r="B2706" s="120" t="s">
        <v>201</v>
      </c>
      <c r="C2706" s="120" t="s">
        <v>202</v>
      </c>
      <c r="D2706" s="120" t="s">
        <v>61</v>
      </c>
      <c r="E2706" s="120" t="s">
        <v>70</v>
      </c>
      <c r="F2706" s="121">
        <v>0</v>
      </c>
      <c r="G2706" s="121">
        <v>0</v>
      </c>
      <c r="H2706" s="119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19">
        <v>3405</v>
      </c>
      <c r="B2707" s="120" t="s">
        <v>201</v>
      </c>
      <c r="C2707" s="120" t="s">
        <v>202</v>
      </c>
      <c r="D2707" s="120" t="s">
        <v>61</v>
      </c>
      <c r="E2707" s="120" t="s">
        <v>38</v>
      </c>
      <c r="F2707" s="121">
        <v>21878780</v>
      </c>
      <c r="G2707" s="121">
        <v>3118042</v>
      </c>
      <c r="H2707" s="119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19">
        <v>3406</v>
      </c>
      <c r="B2708" s="120" t="s">
        <v>201</v>
      </c>
      <c r="C2708" s="120" t="s">
        <v>202</v>
      </c>
      <c r="D2708" s="120" t="s">
        <v>73</v>
      </c>
      <c r="E2708" s="120" t="s">
        <v>70</v>
      </c>
      <c r="F2708" s="121">
        <v>88733</v>
      </c>
      <c r="G2708" s="121">
        <v>1077.865</v>
      </c>
      <c r="H2708" s="119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19">
        <v>3406</v>
      </c>
      <c r="B2709" s="120" t="s">
        <v>201</v>
      </c>
      <c r="C2709" s="120" t="s">
        <v>202</v>
      </c>
      <c r="D2709" s="120" t="s">
        <v>73</v>
      </c>
      <c r="E2709" s="120" t="s">
        <v>38</v>
      </c>
      <c r="F2709" s="121">
        <v>6666988</v>
      </c>
      <c r="G2709" s="121">
        <v>139141.14</v>
      </c>
      <c r="H2709" s="119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19">
        <v>3407</v>
      </c>
      <c r="B2710" s="120" t="s">
        <v>201</v>
      </c>
      <c r="C2710" s="120" t="s">
        <v>202</v>
      </c>
      <c r="D2710" s="120" t="s">
        <v>68</v>
      </c>
      <c r="E2710" s="120" t="s">
        <v>54</v>
      </c>
      <c r="F2710" s="121">
        <v>19639540</v>
      </c>
      <c r="G2710" s="121">
        <v>1679828.4</v>
      </c>
      <c r="H2710" s="119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19">
        <v>3407</v>
      </c>
      <c r="B2711" s="120" t="s">
        <v>201</v>
      </c>
      <c r="C2711" s="120" t="s">
        <v>202</v>
      </c>
      <c r="D2711" s="120" t="s">
        <v>68</v>
      </c>
      <c r="E2711" s="120" t="s">
        <v>70</v>
      </c>
      <c r="F2711" s="121">
        <v>149672</v>
      </c>
      <c r="G2711" s="121">
        <v>12758.812</v>
      </c>
      <c r="H2711" s="119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19">
        <v>3407</v>
      </c>
      <c r="B2712" s="120" t="s">
        <v>201</v>
      </c>
      <c r="C2712" s="120" t="s">
        <v>202</v>
      </c>
      <c r="D2712" s="120" t="s">
        <v>68</v>
      </c>
      <c r="E2712" s="120" t="s">
        <v>162</v>
      </c>
      <c r="F2712" s="121">
        <v>19023240</v>
      </c>
      <c r="G2712" s="121">
        <v>1627418.8</v>
      </c>
      <c r="H2712" s="119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19">
        <v>3408</v>
      </c>
      <c r="B2713" s="120" t="s">
        <v>201</v>
      </c>
      <c r="C2713" s="120" t="s">
        <v>202</v>
      </c>
      <c r="D2713" s="120" t="s">
        <v>116</v>
      </c>
      <c r="E2713" s="120" t="s">
        <v>170</v>
      </c>
      <c r="F2713" s="121">
        <v>1725903</v>
      </c>
      <c r="G2713" s="121">
        <v>193878</v>
      </c>
      <c r="H2713" s="119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19">
        <v>3409</v>
      </c>
      <c r="B2714" s="120" t="s">
        <v>201</v>
      </c>
      <c r="C2714" s="120" t="s">
        <v>202</v>
      </c>
      <c r="D2714" s="120" t="s">
        <v>116</v>
      </c>
      <c r="E2714" s="120" t="s">
        <v>170</v>
      </c>
      <c r="F2714" s="121">
        <v>5207615</v>
      </c>
      <c r="G2714" s="121">
        <v>584994</v>
      </c>
      <c r="H2714" s="119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19">
        <v>3411</v>
      </c>
      <c r="B2715" s="120" t="s">
        <v>201</v>
      </c>
      <c r="C2715" s="120" t="s">
        <v>202</v>
      </c>
      <c r="D2715" s="120" t="s">
        <v>116</v>
      </c>
      <c r="E2715" s="120" t="s">
        <v>170</v>
      </c>
      <c r="F2715" s="121">
        <v>3733543</v>
      </c>
      <c r="G2715" s="121">
        <v>419405</v>
      </c>
      <c r="H2715" s="119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19">
        <v>3412</v>
      </c>
      <c r="B2716" s="120" t="s">
        <v>201</v>
      </c>
      <c r="C2716" s="120" t="s">
        <v>202</v>
      </c>
      <c r="D2716" s="120" t="s">
        <v>116</v>
      </c>
      <c r="E2716" s="120" t="s">
        <v>170</v>
      </c>
      <c r="F2716" s="121">
        <v>966898</v>
      </c>
      <c r="G2716" s="121">
        <v>108616</v>
      </c>
      <c r="H2716" s="119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19">
        <v>3413</v>
      </c>
      <c r="B2717" s="120" t="s">
        <v>201</v>
      </c>
      <c r="C2717" s="120" t="s">
        <v>202</v>
      </c>
      <c r="D2717" s="120" t="s">
        <v>116</v>
      </c>
      <c r="E2717" s="120" t="s">
        <v>170</v>
      </c>
      <c r="F2717" s="121">
        <v>1089622</v>
      </c>
      <c r="G2717" s="121">
        <v>122402</v>
      </c>
      <c r="H2717" s="119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19">
        <v>3414</v>
      </c>
      <c r="B2718" s="120" t="s">
        <v>201</v>
      </c>
      <c r="C2718" s="120" t="s">
        <v>202</v>
      </c>
      <c r="D2718" s="120" t="s">
        <v>116</v>
      </c>
      <c r="E2718" s="120" t="s">
        <v>170</v>
      </c>
      <c r="F2718" s="121">
        <v>1317674</v>
      </c>
      <c r="G2718" s="121">
        <v>148020</v>
      </c>
      <c r="H2718" s="119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19">
        <v>3415</v>
      </c>
      <c r="B2719" s="120" t="s">
        <v>201</v>
      </c>
      <c r="C2719" s="120" t="s">
        <v>202</v>
      </c>
      <c r="D2719" s="120" t="s">
        <v>116</v>
      </c>
      <c r="E2719" s="120" t="s">
        <v>170</v>
      </c>
      <c r="F2719" s="121">
        <v>6341713</v>
      </c>
      <c r="G2719" s="121">
        <v>712392</v>
      </c>
      <c r="H2719" s="119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19">
        <v>3416</v>
      </c>
      <c r="B2720" s="120" t="s">
        <v>201</v>
      </c>
      <c r="C2720" s="120" t="s">
        <v>202</v>
      </c>
      <c r="D2720" s="120" t="s">
        <v>116</v>
      </c>
      <c r="E2720" s="120" t="s">
        <v>170</v>
      </c>
      <c r="F2720" s="121">
        <v>1393224</v>
      </c>
      <c r="G2720" s="121">
        <v>156507</v>
      </c>
      <c r="H2720" s="119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19">
        <v>3417</v>
      </c>
      <c r="B2721" s="120" t="s">
        <v>201</v>
      </c>
      <c r="C2721" s="120" t="s">
        <v>202</v>
      </c>
      <c r="D2721" s="120" t="s">
        <v>116</v>
      </c>
      <c r="E2721" s="120" t="s">
        <v>170</v>
      </c>
      <c r="F2721" s="121">
        <v>665494</v>
      </c>
      <c r="G2721" s="121">
        <v>74758</v>
      </c>
      <c r="H2721" s="119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19">
        <v>3418</v>
      </c>
      <c r="B2722" s="120" t="s">
        <v>201</v>
      </c>
      <c r="C2722" s="120" t="s">
        <v>202</v>
      </c>
      <c r="D2722" s="120" t="s">
        <v>116</v>
      </c>
      <c r="E2722" s="120" t="s">
        <v>170</v>
      </c>
      <c r="F2722" s="121">
        <v>1542077</v>
      </c>
      <c r="G2722" s="121">
        <v>173228</v>
      </c>
      <c r="H2722" s="119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19">
        <v>3420</v>
      </c>
      <c r="B2723" s="120" t="s">
        <v>201</v>
      </c>
      <c r="C2723" s="120" t="s">
        <v>202</v>
      </c>
      <c r="D2723" s="120" t="s">
        <v>116</v>
      </c>
      <c r="E2723" s="120" t="s">
        <v>170</v>
      </c>
      <c r="F2723" s="121">
        <v>10082707</v>
      </c>
      <c r="G2723" s="121">
        <v>1132634</v>
      </c>
      <c r="H2723" s="119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19">
        <v>3421</v>
      </c>
      <c r="B2724" s="120" t="s">
        <v>201</v>
      </c>
      <c r="C2724" s="120" t="s">
        <v>202</v>
      </c>
      <c r="D2724" s="120" t="s">
        <v>116</v>
      </c>
      <c r="E2724" s="120" t="s">
        <v>170</v>
      </c>
      <c r="F2724" s="121">
        <v>182384</v>
      </c>
      <c r="G2724" s="121">
        <v>20488</v>
      </c>
      <c r="H2724" s="119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19">
        <v>3423</v>
      </c>
      <c r="B2725" s="120" t="s">
        <v>201</v>
      </c>
      <c r="C2725" s="120" t="s">
        <v>202</v>
      </c>
      <c r="D2725" s="120" t="s">
        <v>116</v>
      </c>
      <c r="E2725" s="120" t="s">
        <v>170</v>
      </c>
      <c r="F2725" s="121">
        <v>4409926</v>
      </c>
      <c r="G2725" s="121">
        <v>495386</v>
      </c>
      <c r="H2725" s="119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19">
        <v>3424</v>
      </c>
      <c r="B2726" s="120" t="s">
        <v>201</v>
      </c>
      <c r="C2726" s="120" t="s">
        <v>202</v>
      </c>
      <c r="D2726" s="120" t="s">
        <v>116</v>
      </c>
      <c r="E2726" s="120" t="s">
        <v>170</v>
      </c>
      <c r="F2726" s="121">
        <v>1772007</v>
      </c>
      <c r="G2726" s="121">
        <v>199057</v>
      </c>
      <c r="H2726" s="119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19">
        <v>3426</v>
      </c>
      <c r="B2727" s="120" t="s">
        <v>201</v>
      </c>
      <c r="C2727" s="120" t="s">
        <v>202</v>
      </c>
      <c r="D2727" s="120" t="s">
        <v>116</v>
      </c>
      <c r="E2727" s="120" t="s">
        <v>170</v>
      </c>
      <c r="F2727" s="121">
        <v>3360104</v>
      </c>
      <c r="G2727" s="121">
        <v>377455</v>
      </c>
      <c r="H2727" s="119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19">
        <v>3428</v>
      </c>
      <c r="B2728" s="120" t="s">
        <v>201</v>
      </c>
      <c r="C2728" s="120" t="s">
        <v>202</v>
      </c>
      <c r="D2728" s="120" t="s">
        <v>116</v>
      </c>
      <c r="E2728" s="120" t="s">
        <v>170</v>
      </c>
      <c r="F2728" s="121">
        <v>751187</v>
      </c>
      <c r="G2728" s="121">
        <v>84384</v>
      </c>
      <c r="H2728" s="119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19">
        <v>3437</v>
      </c>
      <c r="B2729" s="120" t="s">
        <v>201</v>
      </c>
      <c r="C2729" s="120" t="s">
        <v>206</v>
      </c>
      <c r="D2729" s="120" t="s">
        <v>116</v>
      </c>
      <c r="E2729" s="120" t="s">
        <v>170</v>
      </c>
      <c r="F2729" s="121">
        <v>356175</v>
      </c>
      <c r="G2729" s="121">
        <v>40011</v>
      </c>
      <c r="H2729" s="119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19">
        <v>3439</v>
      </c>
      <c r="B2730" s="120" t="s">
        <v>201</v>
      </c>
      <c r="C2730" s="120" t="s">
        <v>206</v>
      </c>
      <c r="D2730" s="120" t="s">
        <v>73</v>
      </c>
      <c r="E2730" s="120" t="s">
        <v>38</v>
      </c>
      <c r="F2730" s="121">
        <v>1097979</v>
      </c>
      <c r="G2730" s="121">
        <v>111609</v>
      </c>
      <c r="H2730" s="119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19">
        <v>3441</v>
      </c>
      <c r="B2731" s="120" t="s">
        <v>201</v>
      </c>
      <c r="C2731" s="120" t="s">
        <v>206</v>
      </c>
      <c r="D2731" s="120" t="s">
        <v>39</v>
      </c>
      <c r="E2731" s="120" t="s">
        <v>38</v>
      </c>
      <c r="F2731" s="121">
        <v>624704</v>
      </c>
      <c r="G2731" s="121">
        <v>114045</v>
      </c>
      <c r="H2731" s="119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19">
        <v>3441</v>
      </c>
      <c r="B2732" s="120" t="s">
        <v>201</v>
      </c>
      <c r="C2732" s="120" t="s">
        <v>206</v>
      </c>
      <c r="D2732" s="120" t="s">
        <v>61</v>
      </c>
      <c r="E2732" s="120" t="s">
        <v>38</v>
      </c>
      <c r="F2732" s="121">
        <v>11541608</v>
      </c>
      <c r="G2732" s="121">
        <v>1510529</v>
      </c>
      <c r="H2732" s="119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19">
        <v>3443</v>
      </c>
      <c r="B2733" s="120" t="s">
        <v>201</v>
      </c>
      <c r="C2733" s="120" t="s">
        <v>206</v>
      </c>
      <c r="D2733" s="120" t="s">
        <v>39</v>
      </c>
      <c r="E2733" s="120" t="s">
        <v>38</v>
      </c>
      <c r="F2733" s="121">
        <v>536823</v>
      </c>
      <c r="G2733" s="121">
        <v>468869</v>
      </c>
      <c r="H2733" s="119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19">
        <v>3443</v>
      </c>
      <c r="B2734" s="120" t="s">
        <v>201</v>
      </c>
      <c r="C2734" s="120" t="s">
        <v>206</v>
      </c>
      <c r="D2734" s="120" t="s">
        <v>61</v>
      </c>
      <c r="E2734" s="120" t="s">
        <v>38</v>
      </c>
      <c r="F2734" s="121">
        <v>9274655</v>
      </c>
      <c r="G2734" s="121">
        <v>792107</v>
      </c>
      <c r="H2734" s="119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19">
        <v>3452</v>
      </c>
      <c r="B2735" s="120" t="s">
        <v>201</v>
      </c>
      <c r="C2735" s="120" t="s">
        <v>206</v>
      </c>
      <c r="D2735" s="120" t="s">
        <v>68</v>
      </c>
      <c r="E2735" s="120" t="s">
        <v>70</v>
      </c>
      <c r="F2735" s="121">
        <v>0</v>
      </c>
      <c r="G2735" s="121">
        <v>0</v>
      </c>
      <c r="H2735" s="119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19">
        <v>3452</v>
      </c>
      <c r="B2736" s="120" t="s">
        <v>201</v>
      </c>
      <c r="C2736" s="120" t="s">
        <v>206</v>
      </c>
      <c r="D2736" s="120" t="s">
        <v>68</v>
      </c>
      <c r="E2736" s="120" t="s">
        <v>38</v>
      </c>
      <c r="F2736" s="121">
        <v>3874766</v>
      </c>
      <c r="G2736" s="121">
        <v>318791</v>
      </c>
      <c r="H2736" s="119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19">
        <v>3453</v>
      </c>
      <c r="B2737" s="120" t="s">
        <v>201</v>
      </c>
      <c r="C2737" s="120" t="s">
        <v>206</v>
      </c>
      <c r="D2737" s="120" t="s">
        <v>68</v>
      </c>
      <c r="E2737" s="120" t="s">
        <v>38</v>
      </c>
      <c r="F2737" s="121">
        <v>5068139</v>
      </c>
      <c r="G2737" s="121">
        <v>412977</v>
      </c>
      <c r="H2737" s="119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19">
        <v>3453</v>
      </c>
      <c r="B2738" s="120" t="s">
        <v>201</v>
      </c>
      <c r="C2738" s="120" t="s">
        <v>206</v>
      </c>
      <c r="D2738" s="120" t="s">
        <v>68</v>
      </c>
      <c r="E2738" s="120" t="s">
        <v>152</v>
      </c>
      <c r="F2738" s="121">
        <v>0</v>
      </c>
      <c r="G2738" s="121">
        <v>0</v>
      </c>
      <c r="H2738" s="119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19">
        <v>3456</v>
      </c>
      <c r="B2739" s="120" t="s">
        <v>201</v>
      </c>
      <c r="C2739" s="120" t="s">
        <v>202</v>
      </c>
      <c r="D2739" s="120" t="s">
        <v>39</v>
      </c>
      <c r="E2739" s="120" t="s">
        <v>38</v>
      </c>
      <c r="F2739" s="121">
        <v>0</v>
      </c>
      <c r="G2739" s="121">
        <v>817677</v>
      </c>
      <c r="H2739" s="119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19">
        <v>3456</v>
      </c>
      <c r="B2740" s="120" t="s">
        <v>201</v>
      </c>
      <c r="C2740" s="120" t="s">
        <v>202</v>
      </c>
      <c r="D2740" s="120" t="s">
        <v>61</v>
      </c>
      <c r="E2740" s="120" t="s">
        <v>38</v>
      </c>
      <c r="F2740" s="121">
        <v>19793756</v>
      </c>
      <c r="G2740" s="121">
        <v>1430031</v>
      </c>
      <c r="H2740" s="119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19">
        <v>3456</v>
      </c>
      <c r="B2741" s="120" t="s">
        <v>201</v>
      </c>
      <c r="C2741" s="120" t="s">
        <v>202</v>
      </c>
      <c r="D2741" s="120" t="s">
        <v>68</v>
      </c>
      <c r="E2741" s="120" t="s">
        <v>70</v>
      </c>
      <c r="F2741" s="121">
        <v>3764</v>
      </c>
      <c r="G2741" s="121">
        <v>320.72</v>
      </c>
      <c r="H2741" s="119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19">
        <v>3456</v>
      </c>
      <c r="B2742" s="120" t="s">
        <v>201</v>
      </c>
      <c r="C2742" s="120" t="s">
        <v>202</v>
      </c>
      <c r="D2742" s="120" t="s">
        <v>68</v>
      </c>
      <c r="E2742" s="120" t="s">
        <v>38</v>
      </c>
      <c r="F2742" s="121">
        <v>10976472</v>
      </c>
      <c r="G2742" s="121">
        <v>914860.28</v>
      </c>
      <c r="H2742" s="119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19">
        <v>3457</v>
      </c>
      <c r="B2743" s="120" t="s">
        <v>201</v>
      </c>
      <c r="C2743" s="120" t="s">
        <v>202</v>
      </c>
      <c r="D2743" s="120" t="s">
        <v>68</v>
      </c>
      <c r="E2743" s="120" t="s">
        <v>38</v>
      </c>
      <c r="F2743" s="121">
        <v>23718121</v>
      </c>
      <c r="G2743" s="121">
        <v>2192164</v>
      </c>
      <c r="H2743" s="119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19">
        <v>3459</v>
      </c>
      <c r="B2744" s="120" t="s">
        <v>201</v>
      </c>
      <c r="C2744" s="120" t="s">
        <v>202</v>
      </c>
      <c r="D2744" s="120" t="s">
        <v>68</v>
      </c>
      <c r="E2744" s="120" t="s">
        <v>70</v>
      </c>
      <c r="F2744" s="121">
        <v>108</v>
      </c>
      <c r="G2744" s="121">
        <v>8.437</v>
      </c>
      <c r="H2744" s="119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19">
        <v>3459</v>
      </c>
      <c r="B2745" s="120" t="s">
        <v>201</v>
      </c>
      <c r="C2745" s="120" t="s">
        <v>202</v>
      </c>
      <c r="D2745" s="120" t="s">
        <v>68</v>
      </c>
      <c r="E2745" s="120" t="s">
        <v>38</v>
      </c>
      <c r="F2745" s="121">
        <v>39782774</v>
      </c>
      <c r="G2745" s="121">
        <v>3249193.6</v>
      </c>
      <c r="H2745" s="119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19">
        <v>3460</v>
      </c>
      <c r="B2746" s="120" t="s">
        <v>201</v>
      </c>
      <c r="C2746" s="120" t="s">
        <v>206</v>
      </c>
      <c r="D2746" s="120" t="s">
        <v>68</v>
      </c>
      <c r="E2746" s="120" t="s">
        <v>38</v>
      </c>
      <c r="F2746" s="121">
        <v>23770335</v>
      </c>
      <c r="G2746" s="121">
        <v>2185549</v>
      </c>
      <c r="H2746" s="119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19">
        <v>3464</v>
      </c>
      <c r="B2747" s="120" t="s">
        <v>201</v>
      </c>
      <c r="C2747" s="120" t="s">
        <v>206</v>
      </c>
      <c r="D2747" s="120" t="s">
        <v>73</v>
      </c>
      <c r="E2747" s="120" t="s">
        <v>38</v>
      </c>
      <c r="F2747" s="121">
        <v>2429281</v>
      </c>
      <c r="G2747" s="121">
        <v>158574</v>
      </c>
      <c r="H2747" s="119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19">
        <v>3464</v>
      </c>
      <c r="B2748" s="120" t="s">
        <v>201</v>
      </c>
      <c r="C2748" s="120" t="s">
        <v>206</v>
      </c>
      <c r="D2748" s="120" t="s">
        <v>68</v>
      </c>
      <c r="E2748" s="120" t="s">
        <v>38</v>
      </c>
      <c r="F2748" s="121">
        <v>0</v>
      </c>
      <c r="G2748" s="121">
        <v>0</v>
      </c>
      <c r="H2748" s="119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19">
        <v>3469</v>
      </c>
      <c r="B2749" s="120" t="s">
        <v>201</v>
      </c>
      <c r="C2749" s="120" t="s">
        <v>206</v>
      </c>
      <c r="D2749" s="120" t="s">
        <v>39</v>
      </c>
      <c r="E2749" s="120" t="s">
        <v>38</v>
      </c>
      <c r="F2749" s="121">
        <v>0</v>
      </c>
      <c r="G2749" s="121">
        <v>228615</v>
      </c>
      <c r="H2749" s="119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19">
        <v>3469</v>
      </c>
      <c r="B2750" s="120" t="s">
        <v>201</v>
      </c>
      <c r="C2750" s="120" t="s">
        <v>206</v>
      </c>
      <c r="D2750" s="120" t="s">
        <v>61</v>
      </c>
      <c r="E2750" s="120" t="s">
        <v>38</v>
      </c>
      <c r="F2750" s="121">
        <v>7679708</v>
      </c>
      <c r="G2750" s="121">
        <v>558278</v>
      </c>
      <c r="H2750" s="119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19">
        <v>3469</v>
      </c>
      <c r="B2751" s="120" t="s">
        <v>201</v>
      </c>
      <c r="C2751" s="120" t="s">
        <v>206</v>
      </c>
      <c r="D2751" s="120" t="s">
        <v>73</v>
      </c>
      <c r="E2751" s="120" t="s">
        <v>38</v>
      </c>
      <c r="F2751" s="121">
        <v>2021661</v>
      </c>
      <c r="G2751" s="121">
        <v>141298</v>
      </c>
      <c r="H2751" s="119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19">
        <v>3470</v>
      </c>
      <c r="B2752" s="120" t="s">
        <v>201</v>
      </c>
      <c r="C2752" s="120" t="s">
        <v>206</v>
      </c>
      <c r="D2752" s="120" t="s">
        <v>73</v>
      </c>
      <c r="E2752" s="120" t="s">
        <v>38</v>
      </c>
      <c r="F2752" s="121">
        <v>24384</v>
      </c>
      <c r="G2752" s="121">
        <v>1125</v>
      </c>
      <c r="H2752" s="119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19">
        <v>3470</v>
      </c>
      <c r="B2753" s="120" t="s">
        <v>201</v>
      </c>
      <c r="C2753" s="120" t="s">
        <v>206</v>
      </c>
      <c r="D2753" s="120" t="s">
        <v>68</v>
      </c>
      <c r="E2753" s="120" t="s">
        <v>38</v>
      </c>
      <c r="F2753" s="121">
        <v>12871665</v>
      </c>
      <c r="G2753" s="121">
        <v>1183280.3</v>
      </c>
      <c r="H2753" s="119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19">
        <v>3470</v>
      </c>
      <c r="B2754" s="120" t="s">
        <v>201</v>
      </c>
      <c r="C2754" s="120" t="s">
        <v>206</v>
      </c>
      <c r="D2754" s="120" t="s">
        <v>68</v>
      </c>
      <c r="E2754" s="120" t="s">
        <v>162</v>
      </c>
      <c r="F2754" s="121">
        <v>140726764</v>
      </c>
      <c r="G2754" s="121">
        <v>13143813</v>
      </c>
      <c r="H2754" s="119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19">
        <v>3478</v>
      </c>
      <c r="B2755" s="120" t="s">
        <v>201</v>
      </c>
      <c r="C2755" s="120" t="s">
        <v>202</v>
      </c>
      <c r="D2755" s="120" t="s">
        <v>68</v>
      </c>
      <c r="E2755" s="120" t="s">
        <v>70</v>
      </c>
      <c r="F2755" s="121">
        <v>0</v>
      </c>
      <c r="G2755" s="121">
        <v>0</v>
      </c>
      <c r="H2755" s="119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19">
        <v>3478</v>
      </c>
      <c r="B2756" s="120" t="s">
        <v>201</v>
      </c>
      <c r="C2756" s="120" t="s">
        <v>202</v>
      </c>
      <c r="D2756" s="120" t="s">
        <v>68</v>
      </c>
      <c r="E2756" s="120" t="s">
        <v>38</v>
      </c>
      <c r="F2756" s="121">
        <v>7316429</v>
      </c>
      <c r="G2756" s="121">
        <v>630912</v>
      </c>
      <c r="H2756" s="119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19">
        <v>3478</v>
      </c>
      <c r="B2757" s="120" t="s">
        <v>201</v>
      </c>
      <c r="C2757" s="120" t="s">
        <v>202</v>
      </c>
      <c r="D2757" s="120" t="s">
        <v>68</v>
      </c>
      <c r="E2757" s="120" t="s">
        <v>152</v>
      </c>
      <c r="F2757" s="121">
        <v>0</v>
      </c>
      <c r="G2757" s="121">
        <v>0</v>
      </c>
      <c r="H2757" s="119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19">
        <v>3482</v>
      </c>
      <c r="B2758" s="120" t="s">
        <v>201</v>
      </c>
      <c r="C2758" s="120" t="s">
        <v>202</v>
      </c>
      <c r="D2758" s="120" t="s">
        <v>73</v>
      </c>
      <c r="E2758" s="120" t="s">
        <v>38</v>
      </c>
      <c r="F2758" s="121">
        <v>7549700</v>
      </c>
      <c r="G2758" s="121">
        <v>728371</v>
      </c>
      <c r="H2758" s="119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19">
        <v>3482</v>
      </c>
      <c r="B2759" s="120" t="s">
        <v>201</v>
      </c>
      <c r="C2759" s="120" t="s">
        <v>202</v>
      </c>
      <c r="D2759" s="120" t="s">
        <v>68</v>
      </c>
      <c r="E2759" s="120" t="s">
        <v>70</v>
      </c>
      <c r="F2759" s="121">
        <v>252</v>
      </c>
      <c r="G2759" s="121">
        <v>23.371</v>
      </c>
      <c r="H2759" s="119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19">
        <v>3482</v>
      </c>
      <c r="B2760" s="120" t="s">
        <v>201</v>
      </c>
      <c r="C2760" s="120" t="s">
        <v>202</v>
      </c>
      <c r="D2760" s="120" t="s">
        <v>68</v>
      </c>
      <c r="E2760" s="120" t="s">
        <v>38</v>
      </c>
      <c r="F2760" s="121">
        <v>19787403</v>
      </c>
      <c r="G2760" s="121">
        <v>1833603.6</v>
      </c>
      <c r="H2760" s="119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19">
        <v>3484</v>
      </c>
      <c r="B2761" s="120" t="s">
        <v>201</v>
      </c>
      <c r="C2761" s="120" t="s">
        <v>202</v>
      </c>
      <c r="D2761" s="120" t="s">
        <v>68</v>
      </c>
      <c r="E2761" s="120" t="s">
        <v>38</v>
      </c>
      <c r="F2761" s="121">
        <v>13231117</v>
      </c>
      <c r="G2761" s="121">
        <v>1164272</v>
      </c>
      <c r="H2761" s="119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19">
        <v>3485</v>
      </c>
      <c r="B2762" s="120" t="s">
        <v>201</v>
      </c>
      <c r="C2762" s="120" t="s">
        <v>202</v>
      </c>
      <c r="D2762" s="120" t="s">
        <v>68</v>
      </c>
      <c r="E2762" s="120" t="s">
        <v>70</v>
      </c>
      <c r="F2762" s="121">
        <v>174</v>
      </c>
      <c r="G2762" s="121">
        <v>16.485</v>
      </c>
      <c r="H2762" s="119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19">
        <v>3485</v>
      </c>
      <c r="B2763" s="120" t="s">
        <v>201</v>
      </c>
      <c r="C2763" s="120" t="s">
        <v>202</v>
      </c>
      <c r="D2763" s="120" t="s">
        <v>68</v>
      </c>
      <c r="E2763" s="120" t="s">
        <v>38</v>
      </c>
      <c r="F2763" s="121">
        <v>10426930</v>
      </c>
      <c r="G2763" s="121">
        <v>865492.52</v>
      </c>
      <c r="H2763" s="119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19">
        <v>3490</v>
      </c>
      <c r="B2764" s="120" t="s">
        <v>201</v>
      </c>
      <c r="C2764" s="120" t="s">
        <v>206</v>
      </c>
      <c r="D2764" s="120" t="s">
        <v>68</v>
      </c>
      <c r="E2764" s="120" t="s">
        <v>38</v>
      </c>
      <c r="F2764" s="121">
        <v>3240494</v>
      </c>
      <c r="G2764" s="121">
        <v>277844</v>
      </c>
      <c r="H2764" s="119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19">
        <v>3491</v>
      </c>
      <c r="B2765" s="120" t="s">
        <v>201</v>
      </c>
      <c r="C2765" s="120" t="s">
        <v>206</v>
      </c>
      <c r="D2765" s="120" t="s">
        <v>68</v>
      </c>
      <c r="E2765" s="120" t="s">
        <v>70</v>
      </c>
      <c r="F2765" s="121">
        <v>0</v>
      </c>
      <c r="G2765" s="121">
        <v>0</v>
      </c>
      <c r="H2765" s="119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19">
        <v>3491</v>
      </c>
      <c r="B2766" s="120" t="s">
        <v>201</v>
      </c>
      <c r="C2766" s="120" t="s">
        <v>206</v>
      </c>
      <c r="D2766" s="120" t="s">
        <v>68</v>
      </c>
      <c r="E2766" s="120" t="s">
        <v>38</v>
      </c>
      <c r="F2766" s="121">
        <v>8937150</v>
      </c>
      <c r="G2766" s="121">
        <v>615576</v>
      </c>
      <c r="H2766" s="119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19">
        <v>3492</v>
      </c>
      <c r="B2767" s="120" t="s">
        <v>201</v>
      </c>
      <c r="C2767" s="120" t="s">
        <v>206</v>
      </c>
      <c r="D2767" s="120" t="s">
        <v>73</v>
      </c>
      <c r="E2767" s="120" t="s">
        <v>70</v>
      </c>
      <c r="F2767" s="121">
        <v>13678</v>
      </c>
      <c r="G2767" s="121">
        <v>1023.18</v>
      </c>
      <c r="H2767" s="119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19">
        <v>3492</v>
      </c>
      <c r="B2768" s="120" t="s">
        <v>201</v>
      </c>
      <c r="C2768" s="120" t="s">
        <v>206</v>
      </c>
      <c r="D2768" s="120" t="s">
        <v>73</v>
      </c>
      <c r="E2768" s="120" t="s">
        <v>38</v>
      </c>
      <c r="F2768" s="121">
        <v>205663</v>
      </c>
      <c r="G2768" s="121">
        <v>15383.82</v>
      </c>
      <c r="H2768" s="119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19">
        <v>3494</v>
      </c>
      <c r="B2769" s="120" t="s">
        <v>201</v>
      </c>
      <c r="C2769" s="120" t="s">
        <v>206</v>
      </c>
      <c r="D2769" s="120" t="s">
        <v>73</v>
      </c>
      <c r="E2769" s="120" t="s">
        <v>70</v>
      </c>
      <c r="F2769" s="121">
        <v>24923</v>
      </c>
      <c r="G2769" s="121">
        <v>1782.214</v>
      </c>
      <c r="H2769" s="119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19">
        <v>3494</v>
      </c>
      <c r="B2770" s="120" t="s">
        <v>201</v>
      </c>
      <c r="C2770" s="120" t="s">
        <v>206</v>
      </c>
      <c r="D2770" s="120" t="s">
        <v>73</v>
      </c>
      <c r="E2770" s="120" t="s">
        <v>38</v>
      </c>
      <c r="F2770" s="121">
        <v>9784499</v>
      </c>
      <c r="G2770" s="121">
        <v>699683.79</v>
      </c>
      <c r="H2770" s="119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19">
        <v>3494</v>
      </c>
      <c r="B2771" s="120" t="s">
        <v>201</v>
      </c>
      <c r="C2771" s="120" t="s">
        <v>206</v>
      </c>
      <c r="D2771" s="120" t="s">
        <v>73</v>
      </c>
      <c r="E2771" s="120" t="s">
        <v>152</v>
      </c>
      <c r="F2771" s="121">
        <v>0</v>
      </c>
      <c r="G2771" s="121">
        <v>0</v>
      </c>
      <c r="H2771" s="119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19">
        <v>3504</v>
      </c>
      <c r="B2772" s="120" t="s">
        <v>201</v>
      </c>
      <c r="C2772" s="120" t="s">
        <v>206</v>
      </c>
      <c r="D2772" s="120" t="s">
        <v>79</v>
      </c>
      <c r="E2772" s="120" t="s">
        <v>70</v>
      </c>
      <c r="F2772" s="121">
        <v>931</v>
      </c>
      <c r="G2772" s="121">
        <v>0</v>
      </c>
      <c r="H2772" s="119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19">
        <v>3504</v>
      </c>
      <c r="B2773" s="120" t="s">
        <v>201</v>
      </c>
      <c r="C2773" s="120" t="s">
        <v>206</v>
      </c>
      <c r="D2773" s="120" t="s">
        <v>68</v>
      </c>
      <c r="E2773" s="120" t="s">
        <v>38</v>
      </c>
      <c r="F2773" s="121">
        <v>3402520</v>
      </c>
      <c r="G2773" s="121">
        <v>253181</v>
      </c>
      <c r="H2773" s="119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19">
        <v>3507</v>
      </c>
      <c r="B2774" s="120" t="s">
        <v>201</v>
      </c>
      <c r="C2774" s="120" t="s">
        <v>206</v>
      </c>
      <c r="D2774" s="120" t="s">
        <v>79</v>
      </c>
      <c r="E2774" s="120" t="s">
        <v>70</v>
      </c>
      <c r="F2774" s="121">
        <v>271</v>
      </c>
      <c r="G2774" s="121">
        <v>0</v>
      </c>
      <c r="H2774" s="119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19">
        <v>3507</v>
      </c>
      <c r="B2775" s="120" t="s">
        <v>201</v>
      </c>
      <c r="C2775" s="120" t="s">
        <v>206</v>
      </c>
      <c r="D2775" s="120" t="s">
        <v>68</v>
      </c>
      <c r="E2775" s="120" t="s">
        <v>70</v>
      </c>
      <c r="F2775" s="121">
        <v>0</v>
      </c>
      <c r="G2775" s="121">
        <v>0</v>
      </c>
      <c r="H2775" s="119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19">
        <v>3507</v>
      </c>
      <c r="B2776" s="120" t="s">
        <v>201</v>
      </c>
      <c r="C2776" s="120" t="s">
        <v>206</v>
      </c>
      <c r="D2776" s="120" t="s">
        <v>68</v>
      </c>
      <c r="E2776" s="120" t="s">
        <v>38</v>
      </c>
      <c r="F2776" s="121">
        <v>858648</v>
      </c>
      <c r="G2776" s="121">
        <v>65586</v>
      </c>
      <c r="H2776" s="119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19">
        <v>3548</v>
      </c>
      <c r="B2777" s="120" t="s">
        <v>201</v>
      </c>
      <c r="C2777" s="120" t="s">
        <v>202</v>
      </c>
      <c r="D2777" s="120" t="s">
        <v>73</v>
      </c>
      <c r="E2777" s="120" t="s">
        <v>81</v>
      </c>
      <c r="F2777" s="121">
        <v>0</v>
      </c>
      <c r="G2777" s="121">
        <v>0</v>
      </c>
      <c r="H2777" s="119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19">
        <v>3548</v>
      </c>
      <c r="B2778" s="120" t="s">
        <v>201</v>
      </c>
      <c r="C2778" s="120" t="s">
        <v>202</v>
      </c>
      <c r="D2778" s="120" t="s">
        <v>73</v>
      </c>
      <c r="E2778" s="120" t="s">
        <v>38</v>
      </c>
      <c r="F2778" s="121">
        <v>502896</v>
      </c>
      <c r="G2778" s="121">
        <v>38404</v>
      </c>
      <c r="H2778" s="119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19">
        <v>3548</v>
      </c>
      <c r="B2779" s="120" t="s">
        <v>201</v>
      </c>
      <c r="C2779" s="120" t="s">
        <v>202</v>
      </c>
      <c r="D2779" s="120" t="s">
        <v>68</v>
      </c>
      <c r="E2779" s="120" t="s">
        <v>70</v>
      </c>
      <c r="F2779" s="121">
        <v>0</v>
      </c>
      <c r="G2779" s="121">
        <v>0</v>
      </c>
      <c r="H2779" s="119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19">
        <v>3548</v>
      </c>
      <c r="B2780" s="120" t="s">
        <v>201</v>
      </c>
      <c r="C2780" s="120" t="s">
        <v>202</v>
      </c>
      <c r="D2780" s="120" t="s">
        <v>68</v>
      </c>
      <c r="E2780" s="120" t="s">
        <v>81</v>
      </c>
      <c r="F2780" s="121">
        <v>0</v>
      </c>
      <c r="G2780" s="121">
        <v>0</v>
      </c>
      <c r="H2780" s="119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19">
        <v>3548</v>
      </c>
      <c r="B2781" s="120" t="s">
        <v>201</v>
      </c>
      <c r="C2781" s="120" t="s">
        <v>202</v>
      </c>
      <c r="D2781" s="120" t="s">
        <v>68</v>
      </c>
      <c r="E2781" s="120" t="s">
        <v>38</v>
      </c>
      <c r="F2781" s="121">
        <v>7777331</v>
      </c>
      <c r="G2781" s="121">
        <v>653408</v>
      </c>
      <c r="H2781" s="119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19">
        <v>3559</v>
      </c>
      <c r="B2782" s="120" t="s">
        <v>201</v>
      </c>
      <c r="C2782" s="120" t="s">
        <v>202</v>
      </c>
      <c r="D2782" s="120" t="s">
        <v>39</v>
      </c>
      <c r="E2782" s="120" t="s">
        <v>70</v>
      </c>
      <c r="F2782" s="121">
        <v>0</v>
      </c>
      <c r="G2782" s="121">
        <v>0</v>
      </c>
      <c r="H2782" s="119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19">
        <v>3559</v>
      </c>
      <c r="B2783" s="120" t="s">
        <v>201</v>
      </c>
      <c r="C2783" s="120" t="s">
        <v>202</v>
      </c>
      <c r="D2783" s="120" t="s">
        <v>39</v>
      </c>
      <c r="E2783" s="120" t="s">
        <v>38</v>
      </c>
      <c r="F2783" s="121">
        <v>0</v>
      </c>
      <c r="G2783" s="121">
        <v>7639</v>
      </c>
      <c r="H2783" s="119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19">
        <v>3559</v>
      </c>
      <c r="B2784" s="120" t="s">
        <v>201</v>
      </c>
      <c r="C2784" s="120" t="s">
        <v>202</v>
      </c>
      <c r="D2784" s="120" t="s">
        <v>61</v>
      </c>
      <c r="E2784" s="120" t="s">
        <v>70</v>
      </c>
      <c r="F2784" s="121">
        <v>0</v>
      </c>
      <c r="G2784" s="121">
        <v>0</v>
      </c>
      <c r="H2784" s="119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19">
        <v>3559</v>
      </c>
      <c r="B2785" s="120" t="s">
        <v>201</v>
      </c>
      <c r="C2785" s="120" t="s">
        <v>202</v>
      </c>
      <c r="D2785" s="120" t="s">
        <v>61</v>
      </c>
      <c r="E2785" s="120" t="s">
        <v>38</v>
      </c>
      <c r="F2785" s="121">
        <v>345605</v>
      </c>
      <c r="G2785" s="121">
        <v>25793</v>
      </c>
      <c r="H2785" s="119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19">
        <v>3559</v>
      </c>
      <c r="B2786" s="120" t="s">
        <v>201</v>
      </c>
      <c r="C2786" s="120" t="s">
        <v>202</v>
      </c>
      <c r="D2786" s="120" t="s">
        <v>73</v>
      </c>
      <c r="E2786" s="120" t="s">
        <v>38</v>
      </c>
      <c r="F2786" s="121">
        <v>369431</v>
      </c>
      <c r="G2786" s="121">
        <v>32592</v>
      </c>
      <c r="H2786" s="119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19">
        <v>3559</v>
      </c>
      <c r="B2787" s="120" t="s">
        <v>201</v>
      </c>
      <c r="C2787" s="120" t="s">
        <v>202</v>
      </c>
      <c r="D2787" s="120" t="s">
        <v>79</v>
      </c>
      <c r="E2787" s="120" t="s">
        <v>70</v>
      </c>
      <c r="F2787" s="121">
        <v>0</v>
      </c>
      <c r="G2787" s="121">
        <v>0</v>
      </c>
      <c r="H2787" s="119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19">
        <v>3561</v>
      </c>
      <c r="B2788" s="120" t="s">
        <v>201</v>
      </c>
      <c r="C2788" s="120" t="s">
        <v>202</v>
      </c>
      <c r="D2788" s="120" t="s">
        <v>73</v>
      </c>
      <c r="E2788" s="120" t="s">
        <v>70</v>
      </c>
      <c r="F2788" s="121">
        <v>0</v>
      </c>
      <c r="G2788" s="121">
        <v>0</v>
      </c>
      <c r="H2788" s="119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19">
        <v>3561</v>
      </c>
      <c r="B2789" s="120" t="s">
        <v>201</v>
      </c>
      <c r="C2789" s="120" t="s">
        <v>202</v>
      </c>
      <c r="D2789" s="120" t="s">
        <v>73</v>
      </c>
      <c r="E2789" s="120" t="s">
        <v>38</v>
      </c>
      <c r="F2789" s="121">
        <v>31094</v>
      </c>
      <c r="G2789" s="121">
        <v>1785</v>
      </c>
      <c r="H2789" s="119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19">
        <v>3576</v>
      </c>
      <c r="B2790" s="120" t="s">
        <v>201</v>
      </c>
      <c r="C2790" s="120" t="s">
        <v>202</v>
      </c>
      <c r="D2790" s="120" t="s">
        <v>73</v>
      </c>
      <c r="E2790" s="120" t="s">
        <v>70</v>
      </c>
      <c r="F2790" s="121">
        <v>0</v>
      </c>
      <c r="G2790" s="121">
        <v>0</v>
      </c>
      <c r="H2790" s="119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19">
        <v>3576</v>
      </c>
      <c r="B2791" s="120" t="s">
        <v>201</v>
      </c>
      <c r="C2791" s="120" t="s">
        <v>202</v>
      </c>
      <c r="D2791" s="120" t="s">
        <v>73</v>
      </c>
      <c r="E2791" s="120" t="s">
        <v>38</v>
      </c>
      <c r="F2791" s="121">
        <v>123407</v>
      </c>
      <c r="G2791" s="121">
        <v>9167</v>
      </c>
      <c r="H2791" s="119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19">
        <v>3576</v>
      </c>
      <c r="B2792" s="120" t="s">
        <v>201</v>
      </c>
      <c r="C2792" s="120" t="s">
        <v>202</v>
      </c>
      <c r="D2792" s="120" t="s">
        <v>68</v>
      </c>
      <c r="E2792" s="120" t="s">
        <v>70</v>
      </c>
      <c r="F2792" s="121">
        <v>0</v>
      </c>
      <c r="G2792" s="121">
        <v>0</v>
      </c>
      <c r="H2792" s="119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19">
        <v>3576</v>
      </c>
      <c r="B2793" s="120" t="s">
        <v>201</v>
      </c>
      <c r="C2793" s="120" t="s">
        <v>202</v>
      </c>
      <c r="D2793" s="120" t="s">
        <v>68</v>
      </c>
      <c r="E2793" s="120" t="s">
        <v>38</v>
      </c>
      <c r="F2793" s="121">
        <v>1068151</v>
      </c>
      <c r="G2793" s="121">
        <v>82576</v>
      </c>
      <c r="H2793" s="119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19">
        <v>3581</v>
      </c>
      <c r="B2794" s="120" t="s">
        <v>201</v>
      </c>
      <c r="C2794" s="120" t="s">
        <v>202</v>
      </c>
      <c r="D2794" s="120" t="s">
        <v>116</v>
      </c>
      <c r="E2794" s="120" t="s">
        <v>170</v>
      </c>
      <c r="F2794" s="121">
        <v>110091</v>
      </c>
      <c r="G2794" s="121">
        <v>12367</v>
      </c>
      <c r="H2794" s="119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19">
        <v>3582</v>
      </c>
      <c r="B2795" s="120" t="s">
        <v>201</v>
      </c>
      <c r="C2795" s="120" t="s">
        <v>202</v>
      </c>
      <c r="D2795" s="120" t="s">
        <v>116</v>
      </c>
      <c r="E2795" s="120" t="s">
        <v>170</v>
      </c>
      <c r="F2795" s="121">
        <v>53180</v>
      </c>
      <c r="G2795" s="121">
        <v>5974</v>
      </c>
      <c r="H2795" s="119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19">
        <v>3583</v>
      </c>
      <c r="B2796" s="120" t="s">
        <v>201</v>
      </c>
      <c r="C2796" s="120" t="s">
        <v>202</v>
      </c>
      <c r="D2796" s="120" t="s">
        <v>116</v>
      </c>
      <c r="E2796" s="120" t="s">
        <v>170</v>
      </c>
      <c r="F2796" s="121">
        <v>89358</v>
      </c>
      <c r="G2796" s="121">
        <v>10038</v>
      </c>
      <c r="H2796" s="119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19">
        <v>3584</v>
      </c>
      <c r="B2797" s="120" t="s">
        <v>201</v>
      </c>
      <c r="C2797" s="120" t="s">
        <v>202</v>
      </c>
      <c r="D2797" s="120" t="s">
        <v>116</v>
      </c>
      <c r="E2797" s="120" t="s">
        <v>170</v>
      </c>
      <c r="F2797" s="121">
        <v>0</v>
      </c>
      <c r="G2797" s="121">
        <v>0</v>
      </c>
      <c r="H2797" s="119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19">
        <v>3585</v>
      </c>
      <c r="B2798" s="120" t="s">
        <v>201</v>
      </c>
      <c r="C2798" s="120" t="s">
        <v>202</v>
      </c>
      <c r="D2798" s="120" t="s">
        <v>116</v>
      </c>
      <c r="E2798" s="120" t="s">
        <v>170</v>
      </c>
      <c r="F2798" s="121">
        <v>83181</v>
      </c>
      <c r="G2798" s="121">
        <v>9344</v>
      </c>
      <c r="H2798" s="119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19">
        <v>3586</v>
      </c>
      <c r="B2799" s="120" t="s">
        <v>201</v>
      </c>
      <c r="C2799" s="120" t="s">
        <v>202</v>
      </c>
      <c r="D2799" s="120" t="s">
        <v>116</v>
      </c>
      <c r="E2799" s="120" t="s">
        <v>170</v>
      </c>
      <c r="F2799" s="121">
        <v>96419</v>
      </c>
      <c r="G2799" s="121">
        <v>10831</v>
      </c>
      <c r="H2799" s="119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19">
        <v>3594</v>
      </c>
      <c r="B2800" s="120" t="s">
        <v>201</v>
      </c>
      <c r="C2800" s="120" t="s">
        <v>202</v>
      </c>
      <c r="D2800" s="120" t="s">
        <v>116</v>
      </c>
      <c r="E2800" s="120" t="s">
        <v>170</v>
      </c>
      <c r="F2800" s="121">
        <v>335295</v>
      </c>
      <c r="G2800" s="121">
        <v>37665</v>
      </c>
      <c r="H2800" s="119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19">
        <v>3595</v>
      </c>
      <c r="B2801" s="120" t="s">
        <v>201</v>
      </c>
      <c r="C2801" s="120" t="s">
        <v>202</v>
      </c>
      <c r="D2801" s="120" t="s">
        <v>116</v>
      </c>
      <c r="E2801" s="120" t="s">
        <v>170</v>
      </c>
      <c r="F2801" s="121">
        <v>446738</v>
      </c>
      <c r="G2801" s="121">
        <v>50184</v>
      </c>
      <c r="H2801" s="119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19">
        <v>3597</v>
      </c>
      <c r="B2802" s="120" t="s">
        <v>201</v>
      </c>
      <c r="C2802" s="120" t="s">
        <v>202</v>
      </c>
      <c r="D2802" s="120" t="s">
        <v>116</v>
      </c>
      <c r="E2802" s="120" t="s">
        <v>170</v>
      </c>
      <c r="F2802" s="121">
        <v>399254</v>
      </c>
      <c r="G2802" s="121">
        <v>44850</v>
      </c>
      <c r="H2802" s="119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19">
        <v>3598</v>
      </c>
      <c r="B2803" s="120" t="s">
        <v>201</v>
      </c>
      <c r="C2803" s="120" t="s">
        <v>202</v>
      </c>
      <c r="D2803" s="120" t="s">
        <v>116</v>
      </c>
      <c r="E2803" s="120" t="s">
        <v>170</v>
      </c>
      <c r="F2803" s="121">
        <v>194473</v>
      </c>
      <c r="G2803" s="121">
        <v>21846</v>
      </c>
      <c r="H2803" s="119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19">
        <v>3599</v>
      </c>
      <c r="B2804" s="120" t="s">
        <v>201</v>
      </c>
      <c r="C2804" s="120" t="s">
        <v>202</v>
      </c>
      <c r="D2804" s="120" t="s">
        <v>116</v>
      </c>
      <c r="E2804" s="120" t="s">
        <v>170</v>
      </c>
      <c r="F2804" s="121">
        <v>189043</v>
      </c>
      <c r="G2804" s="121">
        <v>21236</v>
      </c>
      <c r="H2804" s="119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19">
        <v>3600</v>
      </c>
      <c r="B2805" s="120" t="s">
        <v>201</v>
      </c>
      <c r="C2805" s="120" t="s">
        <v>202</v>
      </c>
      <c r="D2805" s="120" t="s">
        <v>116</v>
      </c>
      <c r="E2805" s="120" t="s">
        <v>170</v>
      </c>
      <c r="F2805" s="121">
        <v>1401637</v>
      </c>
      <c r="G2805" s="121">
        <v>157452</v>
      </c>
      <c r="H2805" s="119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19">
        <v>3601</v>
      </c>
      <c r="B2806" s="120" t="s">
        <v>201</v>
      </c>
      <c r="C2806" s="120" t="s">
        <v>202</v>
      </c>
      <c r="D2806" s="120" t="s">
        <v>68</v>
      </c>
      <c r="E2806" s="120" t="s">
        <v>38</v>
      </c>
      <c r="F2806" s="121">
        <v>7963747</v>
      </c>
      <c r="G2806" s="121">
        <v>733755</v>
      </c>
      <c r="H2806" s="119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19">
        <v>3602</v>
      </c>
      <c r="B2807" s="120" t="s">
        <v>201</v>
      </c>
      <c r="C2807" s="120" t="s">
        <v>202</v>
      </c>
      <c r="D2807" s="120" t="s">
        <v>73</v>
      </c>
      <c r="E2807" s="120" t="s">
        <v>70</v>
      </c>
      <c r="F2807" s="121">
        <v>0</v>
      </c>
      <c r="G2807" s="121">
        <v>0</v>
      </c>
      <c r="H2807" s="119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19">
        <v>3602</v>
      </c>
      <c r="B2808" s="120" t="s">
        <v>201</v>
      </c>
      <c r="C2808" s="120" t="s">
        <v>202</v>
      </c>
      <c r="D2808" s="120" t="s">
        <v>73</v>
      </c>
      <c r="E2808" s="120" t="s">
        <v>38</v>
      </c>
      <c r="F2808" s="121">
        <v>0</v>
      </c>
      <c r="G2808" s="121">
        <v>0</v>
      </c>
      <c r="H2808" s="119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19">
        <v>3602</v>
      </c>
      <c r="B2809" s="120" t="s">
        <v>201</v>
      </c>
      <c r="C2809" s="120" t="s">
        <v>202</v>
      </c>
      <c r="D2809" s="120" t="s">
        <v>68</v>
      </c>
      <c r="E2809" s="120" t="s">
        <v>38</v>
      </c>
      <c r="F2809" s="121">
        <v>0</v>
      </c>
      <c r="G2809" s="121">
        <v>0</v>
      </c>
      <c r="H2809" s="119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19">
        <v>3604</v>
      </c>
      <c r="B2810" s="120" t="s">
        <v>201</v>
      </c>
      <c r="C2810" s="120" t="s">
        <v>202</v>
      </c>
      <c r="D2810" s="120" t="s">
        <v>39</v>
      </c>
      <c r="E2810" s="120" t="s">
        <v>38</v>
      </c>
      <c r="F2810" s="121">
        <v>44</v>
      </c>
      <c r="G2810" s="121">
        <v>24255</v>
      </c>
      <c r="H2810" s="119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19">
        <v>3604</v>
      </c>
      <c r="B2811" s="120" t="s">
        <v>201</v>
      </c>
      <c r="C2811" s="120" t="s">
        <v>202</v>
      </c>
      <c r="D2811" s="120" t="s">
        <v>61</v>
      </c>
      <c r="E2811" s="120" t="s">
        <v>38</v>
      </c>
      <c r="F2811" s="121">
        <v>1460331</v>
      </c>
      <c r="G2811" s="121">
        <v>125615</v>
      </c>
      <c r="H2811" s="119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19">
        <v>3609</v>
      </c>
      <c r="B2812" s="120" t="s">
        <v>201</v>
      </c>
      <c r="C2812" s="120" t="s">
        <v>202</v>
      </c>
      <c r="D2812" s="120" t="s">
        <v>73</v>
      </c>
      <c r="E2812" s="120" t="s">
        <v>38</v>
      </c>
      <c r="F2812" s="121">
        <v>1756158</v>
      </c>
      <c r="G2812" s="121">
        <v>165110</v>
      </c>
      <c r="H2812" s="119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19">
        <v>3611</v>
      </c>
      <c r="B2813" s="120" t="s">
        <v>201</v>
      </c>
      <c r="C2813" s="120" t="s">
        <v>202</v>
      </c>
      <c r="D2813" s="120" t="s">
        <v>68</v>
      </c>
      <c r="E2813" s="120" t="s">
        <v>70</v>
      </c>
      <c r="F2813" s="121">
        <v>0</v>
      </c>
      <c r="G2813" s="121">
        <v>0</v>
      </c>
      <c r="H2813" s="119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19">
        <v>3611</v>
      </c>
      <c r="B2814" s="120" t="s">
        <v>201</v>
      </c>
      <c r="C2814" s="120" t="s">
        <v>202</v>
      </c>
      <c r="D2814" s="120" t="s">
        <v>68</v>
      </c>
      <c r="E2814" s="120" t="s">
        <v>38</v>
      </c>
      <c r="F2814" s="121">
        <v>12680366</v>
      </c>
      <c r="G2814" s="121">
        <v>1108627</v>
      </c>
      <c r="H2814" s="119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19">
        <v>3612</v>
      </c>
      <c r="B2815" s="120" t="s">
        <v>201</v>
      </c>
      <c r="C2815" s="120" t="s">
        <v>202</v>
      </c>
      <c r="D2815" s="120" t="s">
        <v>73</v>
      </c>
      <c r="E2815" s="120" t="s">
        <v>70</v>
      </c>
      <c r="F2815" s="121">
        <v>2838</v>
      </c>
      <c r="G2815" s="121">
        <v>261.888</v>
      </c>
      <c r="H2815" s="119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19">
        <v>3612</v>
      </c>
      <c r="B2816" s="120" t="s">
        <v>201</v>
      </c>
      <c r="C2816" s="120" t="s">
        <v>202</v>
      </c>
      <c r="D2816" s="120" t="s">
        <v>73</v>
      </c>
      <c r="E2816" s="120" t="s">
        <v>38</v>
      </c>
      <c r="F2816" s="121">
        <v>1662812</v>
      </c>
      <c r="G2816" s="121">
        <v>156061.11</v>
      </c>
      <c r="H2816" s="119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19">
        <v>3612</v>
      </c>
      <c r="B2817" s="120" t="s">
        <v>201</v>
      </c>
      <c r="C2817" s="120" t="s">
        <v>202</v>
      </c>
      <c r="D2817" s="120" t="s">
        <v>68</v>
      </c>
      <c r="E2817" s="120" t="s">
        <v>70</v>
      </c>
      <c r="F2817" s="121">
        <v>0</v>
      </c>
      <c r="G2817" s="121">
        <v>0</v>
      </c>
      <c r="H2817" s="119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19">
        <v>3612</v>
      </c>
      <c r="B2818" s="120" t="s">
        <v>201</v>
      </c>
      <c r="C2818" s="120" t="s">
        <v>202</v>
      </c>
      <c r="D2818" s="120" t="s">
        <v>68</v>
      </c>
      <c r="E2818" s="120" t="s">
        <v>38</v>
      </c>
      <c r="F2818" s="121">
        <v>9865932</v>
      </c>
      <c r="G2818" s="121">
        <v>863658</v>
      </c>
      <c r="H2818" s="119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19">
        <v>3628</v>
      </c>
      <c r="B2819" s="120" t="s">
        <v>201</v>
      </c>
      <c r="C2819" s="120" t="s">
        <v>202</v>
      </c>
      <c r="D2819" s="120" t="s">
        <v>73</v>
      </c>
      <c r="E2819" s="120" t="s">
        <v>70</v>
      </c>
      <c r="F2819" s="121">
        <v>8535</v>
      </c>
      <c r="G2819" s="121">
        <v>613.666</v>
      </c>
      <c r="H2819" s="119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19">
        <v>3628</v>
      </c>
      <c r="B2820" s="120" t="s">
        <v>201</v>
      </c>
      <c r="C2820" s="120" t="s">
        <v>202</v>
      </c>
      <c r="D2820" s="120" t="s">
        <v>73</v>
      </c>
      <c r="E2820" s="120" t="s">
        <v>38</v>
      </c>
      <c r="F2820" s="121">
        <v>1621922</v>
      </c>
      <c r="G2820" s="121">
        <v>103985.33</v>
      </c>
      <c r="H2820" s="119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19">
        <v>3628</v>
      </c>
      <c r="B2821" s="120" t="s">
        <v>201</v>
      </c>
      <c r="C2821" s="120" t="s">
        <v>202</v>
      </c>
      <c r="D2821" s="120" t="s">
        <v>68</v>
      </c>
      <c r="E2821" s="120" t="s">
        <v>70</v>
      </c>
      <c r="F2821" s="121">
        <v>11428</v>
      </c>
      <c r="G2821" s="121">
        <v>879.83</v>
      </c>
      <c r="H2821" s="119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19">
        <v>3628</v>
      </c>
      <c r="B2822" s="120" t="s">
        <v>201</v>
      </c>
      <c r="C2822" s="120" t="s">
        <v>202</v>
      </c>
      <c r="D2822" s="120" t="s">
        <v>68</v>
      </c>
      <c r="E2822" s="120" t="s">
        <v>38</v>
      </c>
      <c r="F2822" s="121">
        <v>3580800</v>
      </c>
      <c r="G2822" s="121">
        <v>289557.17</v>
      </c>
      <c r="H2822" s="119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19">
        <v>3630</v>
      </c>
      <c r="B2823" s="120" t="s">
        <v>201</v>
      </c>
      <c r="C2823" s="120" t="s">
        <v>202</v>
      </c>
      <c r="D2823" s="120" t="s">
        <v>79</v>
      </c>
      <c r="E2823" s="120" t="s">
        <v>70</v>
      </c>
      <c r="F2823" s="121">
        <v>0</v>
      </c>
      <c r="G2823" s="121">
        <v>0</v>
      </c>
      <c r="H2823" s="119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19">
        <v>3630</v>
      </c>
      <c r="B2824" s="120" t="s">
        <v>201</v>
      </c>
      <c r="C2824" s="120" t="s">
        <v>202</v>
      </c>
      <c r="D2824" s="120" t="s">
        <v>79</v>
      </c>
      <c r="E2824" s="120" t="s">
        <v>38</v>
      </c>
      <c r="F2824" s="121">
        <v>3636038</v>
      </c>
      <c r="G2824" s="121">
        <v>395355</v>
      </c>
      <c r="H2824" s="119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19">
        <v>3631</v>
      </c>
      <c r="B2825" s="120" t="s">
        <v>201</v>
      </c>
      <c r="C2825" s="120" t="s">
        <v>202</v>
      </c>
      <c r="D2825" s="120" t="s">
        <v>39</v>
      </c>
      <c r="E2825" s="120" t="s">
        <v>70</v>
      </c>
      <c r="F2825" s="121">
        <v>0</v>
      </c>
      <c r="G2825" s="121">
        <v>0</v>
      </c>
      <c r="H2825" s="119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19">
        <v>3631</v>
      </c>
      <c r="B2826" s="120" t="s">
        <v>201</v>
      </c>
      <c r="C2826" s="120" t="s">
        <v>202</v>
      </c>
      <c r="D2826" s="120" t="s">
        <v>39</v>
      </c>
      <c r="E2826" s="120" t="s">
        <v>38</v>
      </c>
      <c r="F2826" s="121">
        <v>0</v>
      </c>
      <c r="G2826" s="121">
        <v>49558</v>
      </c>
      <c r="H2826" s="119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19">
        <v>3631</v>
      </c>
      <c r="B2827" s="120" t="s">
        <v>201</v>
      </c>
      <c r="C2827" s="120" t="s">
        <v>202</v>
      </c>
      <c r="D2827" s="120" t="s">
        <v>61</v>
      </c>
      <c r="E2827" s="120" t="s">
        <v>70</v>
      </c>
      <c r="F2827" s="121">
        <v>0</v>
      </c>
      <c r="G2827" s="121">
        <v>0</v>
      </c>
      <c r="H2827" s="119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19">
        <v>3631</v>
      </c>
      <c r="B2828" s="120" t="s">
        <v>201</v>
      </c>
      <c r="C2828" s="120" t="s">
        <v>202</v>
      </c>
      <c r="D2828" s="120" t="s">
        <v>61</v>
      </c>
      <c r="E2828" s="120" t="s">
        <v>38</v>
      </c>
      <c r="F2828" s="121">
        <v>2173230</v>
      </c>
      <c r="G2828" s="121">
        <v>178548</v>
      </c>
      <c r="H2828" s="119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19">
        <v>3631</v>
      </c>
      <c r="B2829" s="120" t="s">
        <v>201</v>
      </c>
      <c r="C2829" s="120" t="s">
        <v>202</v>
      </c>
      <c r="D2829" s="120" t="s">
        <v>73</v>
      </c>
      <c r="E2829" s="120" t="s">
        <v>70</v>
      </c>
      <c r="F2829" s="121">
        <v>0</v>
      </c>
      <c r="G2829" s="121">
        <v>0</v>
      </c>
      <c r="H2829" s="119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19">
        <v>3631</v>
      </c>
      <c r="B2830" s="120" t="s">
        <v>201</v>
      </c>
      <c r="C2830" s="120" t="s">
        <v>202</v>
      </c>
      <c r="D2830" s="120" t="s">
        <v>73</v>
      </c>
      <c r="E2830" s="120" t="s">
        <v>38</v>
      </c>
      <c r="F2830" s="121">
        <v>40677</v>
      </c>
      <c r="G2830" s="121">
        <v>807</v>
      </c>
      <c r="H2830" s="119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19">
        <v>3631</v>
      </c>
      <c r="B2831" s="120" t="s">
        <v>201</v>
      </c>
      <c r="C2831" s="120" t="s">
        <v>202</v>
      </c>
      <c r="D2831" s="120" t="s">
        <v>79</v>
      </c>
      <c r="E2831" s="120" t="s">
        <v>70</v>
      </c>
      <c r="F2831" s="121">
        <v>2453</v>
      </c>
      <c r="G2831" s="121">
        <v>230</v>
      </c>
      <c r="H2831" s="119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19">
        <v>3643</v>
      </c>
      <c r="B2832" s="120" t="s">
        <v>201</v>
      </c>
      <c r="C2832" s="120" t="s">
        <v>202</v>
      </c>
      <c r="D2832" s="120" t="s">
        <v>116</v>
      </c>
      <c r="E2832" s="120" t="s">
        <v>170</v>
      </c>
      <c r="F2832" s="121">
        <v>95625</v>
      </c>
      <c r="G2832" s="121">
        <v>10742</v>
      </c>
      <c r="H2832" s="119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19">
        <v>3646</v>
      </c>
      <c r="B2833" s="120" t="s">
        <v>201</v>
      </c>
      <c r="C2833" s="120" t="s">
        <v>202</v>
      </c>
      <c r="D2833" s="120" t="s">
        <v>116</v>
      </c>
      <c r="E2833" s="120" t="s">
        <v>170</v>
      </c>
      <c r="F2833" s="121">
        <v>802837</v>
      </c>
      <c r="G2833" s="121">
        <v>90186</v>
      </c>
      <c r="H2833" s="119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19">
        <v>3648</v>
      </c>
      <c r="B2834" s="120" t="s">
        <v>201</v>
      </c>
      <c r="C2834" s="120" t="s">
        <v>202</v>
      </c>
      <c r="D2834" s="120" t="s">
        <v>73</v>
      </c>
      <c r="E2834" s="120" t="s">
        <v>38</v>
      </c>
      <c r="F2834" s="121">
        <v>257895</v>
      </c>
      <c r="G2834" s="121">
        <v>19230</v>
      </c>
      <c r="H2834" s="119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19">
        <v>3648</v>
      </c>
      <c r="B2835" s="120" t="s">
        <v>201</v>
      </c>
      <c r="C2835" s="120" t="s">
        <v>202</v>
      </c>
      <c r="D2835" s="120" t="s">
        <v>68</v>
      </c>
      <c r="E2835" s="120" t="s">
        <v>38</v>
      </c>
      <c r="F2835" s="121">
        <v>2015267</v>
      </c>
      <c r="G2835" s="121">
        <v>114952</v>
      </c>
      <c r="H2835" s="119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19">
        <v>3651</v>
      </c>
      <c r="B2836" s="120" t="s">
        <v>201</v>
      </c>
      <c r="C2836" s="120" t="s">
        <v>202</v>
      </c>
      <c r="D2836" s="120" t="s">
        <v>116</v>
      </c>
      <c r="E2836" s="120" t="s">
        <v>170</v>
      </c>
      <c r="F2836" s="121">
        <v>59813</v>
      </c>
      <c r="G2836" s="121">
        <v>6719</v>
      </c>
      <c r="H2836" s="119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19">
        <v>3655</v>
      </c>
      <c r="B2837" s="120" t="s">
        <v>201</v>
      </c>
      <c r="C2837" s="120" t="s">
        <v>202</v>
      </c>
      <c r="D2837" s="120" t="s">
        <v>116</v>
      </c>
      <c r="E2837" s="120" t="s">
        <v>170</v>
      </c>
      <c r="F2837" s="121">
        <v>0</v>
      </c>
      <c r="G2837" s="121">
        <v>0</v>
      </c>
      <c r="H2837" s="119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19">
        <v>3656</v>
      </c>
      <c r="B2838" s="120" t="s">
        <v>201</v>
      </c>
      <c r="C2838" s="120" t="s">
        <v>202</v>
      </c>
      <c r="D2838" s="120" t="s">
        <v>116</v>
      </c>
      <c r="E2838" s="120" t="s">
        <v>170</v>
      </c>
      <c r="F2838" s="121">
        <v>190084</v>
      </c>
      <c r="G2838" s="121">
        <v>21353</v>
      </c>
      <c r="H2838" s="119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19">
        <v>3658</v>
      </c>
      <c r="B2839" s="120" t="s">
        <v>201</v>
      </c>
      <c r="C2839" s="120" t="s">
        <v>202</v>
      </c>
      <c r="D2839" s="120" t="s">
        <v>116</v>
      </c>
      <c r="E2839" s="120" t="s">
        <v>170</v>
      </c>
      <c r="F2839" s="121">
        <v>44607</v>
      </c>
      <c r="G2839" s="121">
        <v>5011</v>
      </c>
      <c r="H2839" s="119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19">
        <v>3659</v>
      </c>
      <c r="B2840" s="120" t="s">
        <v>201</v>
      </c>
      <c r="C2840" s="120" t="s">
        <v>202</v>
      </c>
      <c r="D2840" s="120" t="s">
        <v>116</v>
      </c>
      <c r="E2840" s="120" t="s">
        <v>170</v>
      </c>
      <c r="F2840" s="121">
        <v>51372</v>
      </c>
      <c r="G2840" s="121">
        <v>5771</v>
      </c>
      <c r="H2840" s="119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19">
        <v>3661</v>
      </c>
      <c r="B2841" s="120" t="s">
        <v>201</v>
      </c>
      <c r="C2841" s="120" t="s">
        <v>202</v>
      </c>
      <c r="D2841" s="120" t="s">
        <v>116</v>
      </c>
      <c r="E2841" s="120" t="s">
        <v>170</v>
      </c>
      <c r="F2841" s="121">
        <v>125198</v>
      </c>
      <c r="G2841" s="121">
        <v>14064</v>
      </c>
      <c r="H2841" s="119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19">
        <v>3665</v>
      </c>
      <c r="B2842" s="120" t="s">
        <v>201</v>
      </c>
      <c r="C2842" s="120" t="s">
        <v>202</v>
      </c>
      <c r="D2842" s="120" t="s">
        <v>73</v>
      </c>
      <c r="E2842" s="120" t="s">
        <v>70</v>
      </c>
      <c r="F2842" s="121">
        <v>0</v>
      </c>
      <c r="G2842" s="121">
        <v>0</v>
      </c>
      <c r="H2842" s="119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19">
        <v>3665</v>
      </c>
      <c r="B2843" s="120" t="s">
        <v>201</v>
      </c>
      <c r="C2843" s="120" t="s">
        <v>202</v>
      </c>
      <c r="D2843" s="120" t="s">
        <v>73</v>
      </c>
      <c r="E2843" s="120" t="s">
        <v>38</v>
      </c>
      <c r="F2843" s="121">
        <v>173009</v>
      </c>
      <c r="G2843" s="121">
        <v>16130</v>
      </c>
      <c r="H2843" s="119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19">
        <v>3666</v>
      </c>
      <c r="B2844" s="120" t="s">
        <v>201</v>
      </c>
      <c r="C2844" s="120" t="s">
        <v>202</v>
      </c>
      <c r="D2844" s="120" t="s">
        <v>116</v>
      </c>
      <c r="E2844" s="120" t="s">
        <v>170</v>
      </c>
      <c r="F2844" s="121">
        <v>74965</v>
      </c>
      <c r="G2844" s="121">
        <v>8421</v>
      </c>
      <c r="H2844" s="119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19">
        <v>3675</v>
      </c>
      <c r="B2845" s="120" t="s">
        <v>201</v>
      </c>
      <c r="C2845" s="120" t="s">
        <v>202</v>
      </c>
      <c r="D2845" s="120" t="s">
        <v>116</v>
      </c>
      <c r="E2845" s="120" t="s">
        <v>170</v>
      </c>
      <c r="F2845" s="121">
        <v>32697</v>
      </c>
      <c r="G2845" s="121">
        <v>3673</v>
      </c>
      <c r="H2845" s="119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19">
        <v>3676</v>
      </c>
      <c r="B2846" s="120" t="s">
        <v>201</v>
      </c>
      <c r="C2846" s="120" t="s">
        <v>202</v>
      </c>
      <c r="D2846" s="120" t="s">
        <v>116</v>
      </c>
      <c r="E2846" s="120" t="s">
        <v>170</v>
      </c>
      <c r="F2846" s="121">
        <v>18239</v>
      </c>
      <c r="G2846" s="121">
        <v>2049</v>
      </c>
      <c r="H2846" s="119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19">
        <v>3688</v>
      </c>
      <c r="B2847" s="120" t="s">
        <v>201</v>
      </c>
      <c r="C2847" s="120" t="s">
        <v>202</v>
      </c>
      <c r="D2847" s="120" t="s">
        <v>116</v>
      </c>
      <c r="E2847" s="120" t="s">
        <v>170</v>
      </c>
      <c r="F2847" s="121">
        <v>20535</v>
      </c>
      <c r="G2847" s="121">
        <v>2307</v>
      </c>
      <c r="H2847" s="119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19">
        <v>3691</v>
      </c>
      <c r="B2848" s="120" t="s">
        <v>201</v>
      </c>
      <c r="C2848" s="120" t="s">
        <v>202</v>
      </c>
      <c r="D2848" s="120" t="s">
        <v>116</v>
      </c>
      <c r="E2848" s="120" t="s">
        <v>170</v>
      </c>
      <c r="F2848" s="121">
        <v>123479</v>
      </c>
      <c r="G2848" s="121">
        <v>13871</v>
      </c>
      <c r="H2848" s="119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19">
        <v>3697</v>
      </c>
      <c r="B2849" s="120" t="s">
        <v>201</v>
      </c>
      <c r="C2849" s="120" t="s">
        <v>202</v>
      </c>
      <c r="D2849" s="120" t="s">
        <v>116</v>
      </c>
      <c r="E2849" s="120" t="s">
        <v>170</v>
      </c>
      <c r="F2849" s="121">
        <v>122476</v>
      </c>
      <c r="G2849" s="121">
        <v>13758</v>
      </c>
      <c r="H2849" s="119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19">
        <v>3698</v>
      </c>
      <c r="B2850" s="120" t="s">
        <v>201</v>
      </c>
      <c r="C2850" s="120" t="s">
        <v>202</v>
      </c>
      <c r="D2850" s="120" t="s">
        <v>116</v>
      </c>
      <c r="E2850" s="120" t="s">
        <v>170</v>
      </c>
      <c r="F2850" s="121">
        <v>55246</v>
      </c>
      <c r="G2850" s="121">
        <v>6206</v>
      </c>
      <c r="H2850" s="119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19">
        <v>3699</v>
      </c>
      <c r="B2851" s="120" t="s">
        <v>201</v>
      </c>
      <c r="C2851" s="120" t="s">
        <v>202</v>
      </c>
      <c r="D2851" s="120" t="s">
        <v>116</v>
      </c>
      <c r="E2851" s="120" t="s">
        <v>170</v>
      </c>
      <c r="F2851" s="121">
        <v>224580</v>
      </c>
      <c r="G2851" s="121">
        <v>25228</v>
      </c>
      <c r="H2851" s="119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19">
        <v>3704</v>
      </c>
      <c r="B2852" s="120" t="s">
        <v>201</v>
      </c>
      <c r="C2852" s="120" t="s">
        <v>202</v>
      </c>
      <c r="D2852" s="120" t="s">
        <v>116</v>
      </c>
      <c r="E2852" s="120" t="s">
        <v>170</v>
      </c>
      <c r="F2852" s="121">
        <v>52575</v>
      </c>
      <c r="G2852" s="121">
        <v>5906</v>
      </c>
      <c r="H2852" s="119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19">
        <v>3708</v>
      </c>
      <c r="B2853" s="120" t="s">
        <v>201</v>
      </c>
      <c r="C2853" s="120" t="s">
        <v>202</v>
      </c>
      <c r="D2853" s="120" t="s">
        <v>73</v>
      </c>
      <c r="E2853" s="120" t="s">
        <v>70</v>
      </c>
      <c r="F2853" s="121">
        <v>4816</v>
      </c>
      <c r="G2853" s="121">
        <v>150</v>
      </c>
      <c r="H2853" s="119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19">
        <v>3709</v>
      </c>
      <c r="B2854" s="120" t="s">
        <v>201</v>
      </c>
      <c r="C2854" s="120" t="s">
        <v>202</v>
      </c>
      <c r="D2854" s="120" t="s">
        <v>116</v>
      </c>
      <c r="E2854" s="120" t="s">
        <v>170</v>
      </c>
      <c r="F2854" s="121">
        <v>29885</v>
      </c>
      <c r="G2854" s="121">
        <v>3357</v>
      </c>
      <c r="H2854" s="119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19">
        <v>3710</v>
      </c>
      <c r="B2855" s="120" t="s">
        <v>201</v>
      </c>
      <c r="C2855" s="120" t="s">
        <v>202</v>
      </c>
      <c r="D2855" s="120" t="s">
        <v>116</v>
      </c>
      <c r="E2855" s="120" t="s">
        <v>170</v>
      </c>
      <c r="F2855" s="121">
        <v>33667</v>
      </c>
      <c r="G2855" s="121">
        <v>3782</v>
      </c>
      <c r="H2855" s="119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19">
        <v>3711</v>
      </c>
      <c r="B2856" s="120" t="s">
        <v>201</v>
      </c>
      <c r="C2856" s="120" t="s">
        <v>202</v>
      </c>
      <c r="D2856" s="120" t="s">
        <v>116</v>
      </c>
      <c r="E2856" s="120" t="s">
        <v>170</v>
      </c>
      <c r="F2856" s="121">
        <v>144141</v>
      </c>
      <c r="G2856" s="121">
        <v>16192</v>
      </c>
      <c r="H2856" s="119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19">
        <v>3712</v>
      </c>
      <c r="B2857" s="120" t="s">
        <v>201</v>
      </c>
      <c r="C2857" s="120" t="s">
        <v>202</v>
      </c>
      <c r="D2857" s="120" t="s">
        <v>116</v>
      </c>
      <c r="E2857" s="120" t="s">
        <v>170</v>
      </c>
      <c r="F2857" s="121">
        <v>203606</v>
      </c>
      <c r="G2857" s="121">
        <v>22872</v>
      </c>
      <c r="H2857" s="119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19">
        <v>3714</v>
      </c>
      <c r="B2858" s="120" t="s">
        <v>201</v>
      </c>
      <c r="C2858" s="120" t="s">
        <v>202</v>
      </c>
      <c r="D2858" s="120" t="s">
        <v>116</v>
      </c>
      <c r="E2858" s="120" t="s">
        <v>170</v>
      </c>
      <c r="F2858" s="121">
        <v>79408</v>
      </c>
      <c r="G2858" s="121">
        <v>8920</v>
      </c>
      <c r="H2858" s="119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19">
        <v>3716</v>
      </c>
      <c r="B2859" s="120" t="s">
        <v>201</v>
      </c>
      <c r="C2859" s="120" t="s">
        <v>202</v>
      </c>
      <c r="D2859" s="120" t="s">
        <v>116</v>
      </c>
      <c r="E2859" s="120" t="s">
        <v>170</v>
      </c>
      <c r="F2859" s="121">
        <v>0</v>
      </c>
      <c r="G2859" s="121">
        <v>0</v>
      </c>
      <c r="H2859" s="119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19">
        <v>3717</v>
      </c>
      <c r="B2860" s="120" t="s">
        <v>201</v>
      </c>
      <c r="C2860" s="120" t="s">
        <v>202</v>
      </c>
      <c r="D2860" s="120" t="s">
        <v>116</v>
      </c>
      <c r="E2860" s="120" t="s">
        <v>170</v>
      </c>
      <c r="F2860" s="121">
        <v>388643</v>
      </c>
      <c r="G2860" s="121">
        <v>43658</v>
      </c>
      <c r="H2860" s="119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19">
        <v>3720</v>
      </c>
      <c r="B2861" s="120" t="s">
        <v>201</v>
      </c>
      <c r="C2861" s="120" t="s">
        <v>202</v>
      </c>
      <c r="D2861" s="120" t="s">
        <v>116</v>
      </c>
      <c r="E2861" s="120" t="s">
        <v>170</v>
      </c>
      <c r="F2861" s="121">
        <v>144141</v>
      </c>
      <c r="G2861" s="121">
        <v>16192</v>
      </c>
      <c r="H2861" s="119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19">
        <v>3722</v>
      </c>
      <c r="B2862" s="120" t="s">
        <v>201</v>
      </c>
      <c r="C2862" s="120" t="s">
        <v>202</v>
      </c>
      <c r="D2862" s="120" t="s">
        <v>116</v>
      </c>
      <c r="E2862" s="120" t="s">
        <v>170</v>
      </c>
      <c r="F2862" s="121">
        <v>101385</v>
      </c>
      <c r="G2862" s="121">
        <v>11389</v>
      </c>
      <c r="H2862" s="119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19">
        <v>3723</v>
      </c>
      <c r="B2863" s="120" t="s">
        <v>201</v>
      </c>
      <c r="C2863" s="120" t="s">
        <v>202</v>
      </c>
      <c r="D2863" s="120" t="s">
        <v>73</v>
      </c>
      <c r="E2863" s="120" t="s">
        <v>70</v>
      </c>
      <c r="F2863" s="121">
        <v>3519</v>
      </c>
      <c r="G2863" s="121">
        <v>95</v>
      </c>
      <c r="H2863" s="119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19">
        <v>3724</v>
      </c>
      <c r="B2864" s="120" t="s">
        <v>201</v>
      </c>
      <c r="C2864" s="120" t="s">
        <v>202</v>
      </c>
      <c r="D2864" s="120" t="s">
        <v>116</v>
      </c>
      <c r="E2864" s="120" t="s">
        <v>170</v>
      </c>
      <c r="F2864" s="121">
        <v>41625</v>
      </c>
      <c r="G2864" s="121">
        <v>4676</v>
      </c>
      <c r="H2864" s="119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19">
        <v>3725</v>
      </c>
      <c r="B2865" s="120" t="s">
        <v>201</v>
      </c>
      <c r="C2865" s="120" t="s">
        <v>202</v>
      </c>
      <c r="D2865" s="120" t="s">
        <v>116</v>
      </c>
      <c r="E2865" s="120" t="s">
        <v>170</v>
      </c>
      <c r="F2865" s="121">
        <v>61977</v>
      </c>
      <c r="G2865" s="121">
        <v>6962</v>
      </c>
      <c r="H2865" s="119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19">
        <v>3728</v>
      </c>
      <c r="B2866" s="120" t="s">
        <v>201</v>
      </c>
      <c r="C2866" s="120" t="s">
        <v>202</v>
      </c>
      <c r="D2866" s="120" t="s">
        <v>116</v>
      </c>
      <c r="E2866" s="120" t="s">
        <v>170</v>
      </c>
      <c r="F2866" s="121">
        <v>151752</v>
      </c>
      <c r="G2866" s="121">
        <v>17047</v>
      </c>
      <c r="H2866" s="119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19">
        <v>3731</v>
      </c>
      <c r="B2867" s="120" t="s">
        <v>201</v>
      </c>
      <c r="C2867" s="120" t="s">
        <v>206</v>
      </c>
      <c r="D2867" s="120" t="s">
        <v>116</v>
      </c>
      <c r="E2867" s="120" t="s">
        <v>170</v>
      </c>
      <c r="F2867" s="121">
        <v>158553</v>
      </c>
      <c r="G2867" s="121">
        <v>17811</v>
      </c>
      <c r="H2867" s="119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19">
        <v>3734</v>
      </c>
      <c r="B2868" s="120" t="s">
        <v>201</v>
      </c>
      <c r="C2868" s="120" t="s">
        <v>202</v>
      </c>
      <c r="D2868" s="120" t="s">
        <v>73</v>
      </c>
      <c r="E2868" s="120" t="s">
        <v>70</v>
      </c>
      <c r="F2868" s="121">
        <v>0</v>
      </c>
      <c r="G2868" s="121">
        <v>0</v>
      </c>
      <c r="H2868" s="119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19">
        <v>3734</v>
      </c>
      <c r="B2869" s="120" t="s">
        <v>201</v>
      </c>
      <c r="C2869" s="120" t="s">
        <v>202</v>
      </c>
      <c r="D2869" s="120" t="s">
        <v>73</v>
      </c>
      <c r="E2869" s="120" t="s">
        <v>81</v>
      </c>
      <c r="F2869" s="121">
        <v>0</v>
      </c>
      <c r="G2869" s="121">
        <v>0</v>
      </c>
      <c r="H2869" s="119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19">
        <v>3734</v>
      </c>
      <c r="B2870" s="120" t="s">
        <v>201</v>
      </c>
      <c r="C2870" s="120" t="s">
        <v>202</v>
      </c>
      <c r="D2870" s="120" t="s">
        <v>73</v>
      </c>
      <c r="E2870" s="120" t="s">
        <v>86</v>
      </c>
      <c r="F2870" s="121">
        <v>4095</v>
      </c>
      <c r="G2870" s="121">
        <v>270</v>
      </c>
      <c r="H2870" s="119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19">
        <v>3735</v>
      </c>
      <c r="B2871" s="120" t="s">
        <v>201</v>
      </c>
      <c r="C2871" s="120" t="s">
        <v>202</v>
      </c>
      <c r="D2871" s="120" t="s">
        <v>73</v>
      </c>
      <c r="E2871" s="120" t="s">
        <v>70</v>
      </c>
      <c r="F2871" s="121">
        <v>2922</v>
      </c>
      <c r="G2871" s="121">
        <v>91</v>
      </c>
      <c r="H2871" s="119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19">
        <v>3737</v>
      </c>
      <c r="B2872" s="120" t="s">
        <v>201</v>
      </c>
      <c r="C2872" s="120" t="s">
        <v>202</v>
      </c>
      <c r="D2872" s="120" t="s">
        <v>116</v>
      </c>
      <c r="E2872" s="120" t="s">
        <v>170</v>
      </c>
      <c r="F2872" s="121">
        <v>391314</v>
      </c>
      <c r="G2872" s="121">
        <v>43958</v>
      </c>
      <c r="H2872" s="119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19">
        <v>3737</v>
      </c>
      <c r="B2873" s="120" t="s">
        <v>201</v>
      </c>
      <c r="C2873" s="120" t="s">
        <v>202</v>
      </c>
      <c r="D2873" s="120" t="s">
        <v>79</v>
      </c>
      <c r="E2873" s="120" t="s">
        <v>70</v>
      </c>
      <c r="F2873" s="121">
        <v>360</v>
      </c>
      <c r="G2873" s="121">
        <v>35</v>
      </c>
      <c r="H2873" s="119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19">
        <v>3739</v>
      </c>
      <c r="B2874" s="120" t="s">
        <v>201</v>
      </c>
      <c r="C2874" s="120" t="s">
        <v>202</v>
      </c>
      <c r="D2874" s="120" t="s">
        <v>116</v>
      </c>
      <c r="E2874" s="120" t="s">
        <v>170</v>
      </c>
      <c r="F2874" s="121">
        <v>100896</v>
      </c>
      <c r="G2874" s="121">
        <v>11334</v>
      </c>
      <c r="H2874" s="119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19">
        <v>3740</v>
      </c>
      <c r="B2875" s="120" t="s">
        <v>201</v>
      </c>
      <c r="C2875" s="120" t="s">
        <v>202</v>
      </c>
      <c r="D2875" s="120" t="s">
        <v>116</v>
      </c>
      <c r="E2875" s="120" t="s">
        <v>170</v>
      </c>
      <c r="F2875" s="121">
        <v>107260</v>
      </c>
      <c r="G2875" s="121">
        <v>12049</v>
      </c>
      <c r="H2875" s="119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19">
        <v>3743</v>
      </c>
      <c r="B2876" s="120" t="s">
        <v>201</v>
      </c>
      <c r="C2876" s="120" t="s">
        <v>202</v>
      </c>
      <c r="D2876" s="120" t="s">
        <v>116</v>
      </c>
      <c r="E2876" s="120" t="s">
        <v>170</v>
      </c>
      <c r="F2876" s="121">
        <v>32500</v>
      </c>
      <c r="G2876" s="121">
        <v>3651</v>
      </c>
      <c r="H2876" s="119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19">
        <v>3745</v>
      </c>
      <c r="B2877" s="120" t="s">
        <v>201</v>
      </c>
      <c r="C2877" s="120" t="s">
        <v>206</v>
      </c>
      <c r="D2877" s="120" t="s">
        <v>116</v>
      </c>
      <c r="E2877" s="120" t="s">
        <v>170</v>
      </c>
      <c r="F2877" s="121">
        <v>2270401</v>
      </c>
      <c r="G2877" s="121">
        <v>255044</v>
      </c>
      <c r="H2877" s="119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19">
        <v>3746</v>
      </c>
      <c r="B2878" s="120" t="s">
        <v>201</v>
      </c>
      <c r="C2878" s="120" t="s">
        <v>206</v>
      </c>
      <c r="D2878" s="120" t="s">
        <v>116</v>
      </c>
      <c r="E2878" s="120" t="s">
        <v>170</v>
      </c>
      <c r="F2878" s="121">
        <v>922799</v>
      </c>
      <c r="G2878" s="121">
        <v>103662</v>
      </c>
      <c r="H2878" s="119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19">
        <v>3750</v>
      </c>
      <c r="B2879" s="120" t="s">
        <v>201</v>
      </c>
      <c r="C2879" s="120" t="s">
        <v>202</v>
      </c>
      <c r="D2879" s="120" t="s">
        <v>116</v>
      </c>
      <c r="E2879" s="120" t="s">
        <v>170</v>
      </c>
      <c r="F2879" s="121">
        <v>54356</v>
      </c>
      <c r="G2879" s="121">
        <v>6106</v>
      </c>
      <c r="H2879" s="119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19">
        <v>3753</v>
      </c>
      <c r="B2880" s="120" t="s">
        <v>201</v>
      </c>
      <c r="C2880" s="120" t="s">
        <v>202</v>
      </c>
      <c r="D2880" s="120" t="s">
        <v>116</v>
      </c>
      <c r="E2880" s="120" t="s">
        <v>170</v>
      </c>
      <c r="F2880" s="121">
        <v>36659</v>
      </c>
      <c r="G2880" s="121">
        <v>4118</v>
      </c>
      <c r="H2880" s="119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19">
        <v>3753</v>
      </c>
      <c r="B2881" s="120" t="s">
        <v>201</v>
      </c>
      <c r="C2881" s="120" t="s">
        <v>202</v>
      </c>
      <c r="D2881" s="120" t="s">
        <v>68</v>
      </c>
      <c r="E2881" s="120" t="s">
        <v>70</v>
      </c>
      <c r="F2881" s="121">
        <v>0</v>
      </c>
      <c r="G2881" s="121">
        <v>0</v>
      </c>
      <c r="H2881" s="119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19">
        <v>3754</v>
      </c>
      <c r="B2882" s="120" t="s">
        <v>201</v>
      </c>
      <c r="C2882" s="120" t="s">
        <v>202</v>
      </c>
      <c r="D2882" s="120" t="s">
        <v>73</v>
      </c>
      <c r="E2882" s="120" t="s">
        <v>70</v>
      </c>
      <c r="F2882" s="121">
        <v>1506</v>
      </c>
      <c r="G2882" s="121">
        <v>80</v>
      </c>
      <c r="H2882" s="119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19">
        <v>3754</v>
      </c>
      <c r="B2883" s="120" t="s">
        <v>201</v>
      </c>
      <c r="C2883" s="120" t="s">
        <v>202</v>
      </c>
      <c r="D2883" s="120" t="s">
        <v>73</v>
      </c>
      <c r="E2883" s="120" t="s">
        <v>152</v>
      </c>
      <c r="F2883" s="121">
        <v>0</v>
      </c>
      <c r="G2883" s="121">
        <v>0</v>
      </c>
      <c r="H2883" s="119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19">
        <v>3762</v>
      </c>
      <c r="B2884" s="120" t="s">
        <v>201</v>
      </c>
      <c r="C2884" s="120" t="s">
        <v>202</v>
      </c>
      <c r="D2884" s="120" t="s">
        <v>116</v>
      </c>
      <c r="E2884" s="120" t="s">
        <v>170</v>
      </c>
      <c r="F2884" s="121">
        <v>16877</v>
      </c>
      <c r="G2884" s="121">
        <v>1896</v>
      </c>
      <c r="H2884" s="119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19">
        <v>3764</v>
      </c>
      <c r="B2885" s="120" t="s">
        <v>201</v>
      </c>
      <c r="C2885" s="120" t="s">
        <v>202</v>
      </c>
      <c r="D2885" s="120" t="s">
        <v>116</v>
      </c>
      <c r="E2885" s="120" t="s">
        <v>170</v>
      </c>
      <c r="F2885" s="121">
        <v>32465</v>
      </c>
      <c r="G2885" s="121">
        <v>3647</v>
      </c>
      <c r="H2885" s="119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19">
        <v>3765</v>
      </c>
      <c r="B2886" s="120" t="s">
        <v>201</v>
      </c>
      <c r="C2886" s="120" t="s">
        <v>202</v>
      </c>
      <c r="D2886" s="120" t="s">
        <v>116</v>
      </c>
      <c r="E2886" s="120" t="s">
        <v>170</v>
      </c>
      <c r="F2886" s="121">
        <v>17119</v>
      </c>
      <c r="G2886" s="121">
        <v>1923</v>
      </c>
      <c r="H2886" s="119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19">
        <v>3772</v>
      </c>
      <c r="B2887" s="120" t="s">
        <v>201</v>
      </c>
      <c r="C2887" s="120" t="s">
        <v>202</v>
      </c>
      <c r="D2887" s="120" t="s">
        <v>116</v>
      </c>
      <c r="E2887" s="120" t="s">
        <v>170</v>
      </c>
      <c r="F2887" s="121">
        <v>294097</v>
      </c>
      <c r="G2887" s="121">
        <v>33037</v>
      </c>
      <c r="H2887" s="119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19">
        <v>3773</v>
      </c>
      <c r="B2888" s="120" t="s">
        <v>201</v>
      </c>
      <c r="C2888" s="120" t="s">
        <v>202</v>
      </c>
      <c r="D2888" s="120" t="s">
        <v>116</v>
      </c>
      <c r="E2888" s="120" t="s">
        <v>170</v>
      </c>
      <c r="F2888" s="121">
        <v>591929</v>
      </c>
      <c r="G2888" s="121">
        <v>66494</v>
      </c>
      <c r="H2888" s="119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19">
        <v>3774</v>
      </c>
      <c r="B2889" s="120" t="s">
        <v>201</v>
      </c>
      <c r="C2889" s="120" t="s">
        <v>202</v>
      </c>
      <c r="D2889" s="120" t="s">
        <v>116</v>
      </c>
      <c r="E2889" s="120" t="s">
        <v>170</v>
      </c>
      <c r="F2889" s="121">
        <v>2519587</v>
      </c>
      <c r="G2889" s="121">
        <v>283036</v>
      </c>
      <c r="H2889" s="119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19">
        <v>3775</v>
      </c>
      <c r="B2890" s="120" t="s">
        <v>201</v>
      </c>
      <c r="C2890" s="120" t="s">
        <v>202</v>
      </c>
      <c r="D2890" s="120" t="s">
        <v>68</v>
      </c>
      <c r="E2890" s="120" t="s">
        <v>54</v>
      </c>
      <c r="F2890" s="121">
        <v>0</v>
      </c>
      <c r="G2890" s="121">
        <v>0</v>
      </c>
      <c r="H2890" s="119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19">
        <v>3775</v>
      </c>
      <c r="B2891" s="120" t="s">
        <v>201</v>
      </c>
      <c r="C2891" s="120" t="s">
        <v>202</v>
      </c>
      <c r="D2891" s="120" t="s">
        <v>68</v>
      </c>
      <c r="E2891" s="120" t="s">
        <v>70</v>
      </c>
      <c r="F2891" s="121">
        <v>0</v>
      </c>
      <c r="G2891" s="121">
        <v>0</v>
      </c>
      <c r="H2891" s="119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19">
        <v>3775</v>
      </c>
      <c r="B2892" s="120" t="s">
        <v>201</v>
      </c>
      <c r="C2892" s="120" t="s">
        <v>202</v>
      </c>
      <c r="D2892" s="120" t="s">
        <v>68</v>
      </c>
      <c r="E2892" s="120" t="s">
        <v>38</v>
      </c>
      <c r="F2892" s="121">
        <v>4027085</v>
      </c>
      <c r="G2892" s="121">
        <v>338987</v>
      </c>
      <c r="H2892" s="119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19">
        <v>3777</v>
      </c>
      <c r="B2893" s="120" t="s">
        <v>201</v>
      </c>
      <c r="C2893" s="120" t="s">
        <v>202</v>
      </c>
      <c r="D2893" s="120" t="s">
        <v>116</v>
      </c>
      <c r="E2893" s="120" t="s">
        <v>170</v>
      </c>
      <c r="F2893" s="121">
        <v>643490</v>
      </c>
      <c r="G2893" s="121">
        <v>72286</v>
      </c>
      <c r="H2893" s="119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19">
        <v>3778</v>
      </c>
      <c r="B2894" s="120" t="s">
        <v>201</v>
      </c>
      <c r="C2894" s="120" t="s">
        <v>202</v>
      </c>
      <c r="D2894" s="120" t="s">
        <v>116</v>
      </c>
      <c r="E2894" s="120" t="s">
        <v>170</v>
      </c>
      <c r="F2894" s="121">
        <v>93684</v>
      </c>
      <c r="G2894" s="121">
        <v>10524</v>
      </c>
      <c r="H2894" s="119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19">
        <v>3779</v>
      </c>
      <c r="B2895" s="120" t="s">
        <v>201</v>
      </c>
      <c r="C2895" s="120" t="s">
        <v>202</v>
      </c>
      <c r="D2895" s="120" t="s">
        <v>116</v>
      </c>
      <c r="E2895" s="120" t="s">
        <v>170</v>
      </c>
      <c r="F2895" s="121">
        <v>140260</v>
      </c>
      <c r="G2895" s="121">
        <v>15756</v>
      </c>
      <c r="H2895" s="119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19">
        <v>3780</v>
      </c>
      <c r="B2896" s="120" t="s">
        <v>201</v>
      </c>
      <c r="C2896" s="120" t="s">
        <v>202</v>
      </c>
      <c r="D2896" s="120" t="s">
        <v>116</v>
      </c>
      <c r="E2896" s="120" t="s">
        <v>170</v>
      </c>
      <c r="F2896" s="121">
        <v>2934686</v>
      </c>
      <c r="G2896" s="121">
        <v>329666</v>
      </c>
      <c r="H2896" s="119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19">
        <v>3780</v>
      </c>
      <c r="B2897" s="120" t="s">
        <v>201</v>
      </c>
      <c r="C2897" s="120" t="s">
        <v>202</v>
      </c>
      <c r="D2897" s="120" t="s">
        <v>57</v>
      </c>
      <c r="E2897" s="120" t="s">
        <v>170</v>
      </c>
      <c r="F2897" s="121">
        <v>0</v>
      </c>
      <c r="G2897" s="121">
        <v>-323864</v>
      </c>
      <c r="H2897" s="119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19">
        <v>3782</v>
      </c>
      <c r="B2898" s="120" t="s">
        <v>201</v>
      </c>
      <c r="C2898" s="120" t="s">
        <v>206</v>
      </c>
      <c r="D2898" s="120" t="s">
        <v>79</v>
      </c>
      <c r="E2898" s="120" t="s">
        <v>70</v>
      </c>
      <c r="F2898" s="121">
        <v>25654</v>
      </c>
      <c r="G2898" s="121">
        <v>2586</v>
      </c>
      <c r="H2898" s="119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19">
        <v>3785</v>
      </c>
      <c r="B2899" s="120" t="s">
        <v>201</v>
      </c>
      <c r="C2899" s="120" t="s">
        <v>206</v>
      </c>
      <c r="D2899" s="120" t="s">
        <v>73</v>
      </c>
      <c r="E2899" s="120" t="s">
        <v>70</v>
      </c>
      <c r="F2899" s="121">
        <v>9949</v>
      </c>
      <c r="G2899" s="121">
        <v>656</v>
      </c>
      <c r="H2899" s="119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19">
        <v>3789</v>
      </c>
      <c r="B2900" s="120" t="s">
        <v>201</v>
      </c>
      <c r="C2900" s="120" t="s">
        <v>206</v>
      </c>
      <c r="D2900" s="120" t="s">
        <v>116</v>
      </c>
      <c r="E2900" s="120" t="s">
        <v>170</v>
      </c>
      <c r="F2900" s="121">
        <v>52752</v>
      </c>
      <c r="G2900" s="121">
        <v>5926</v>
      </c>
      <c r="H2900" s="119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19">
        <v>3790</v>
      </c>
      <c r="B2901" s="120" t="s">
        <v>201</v>
      </c>
      <c r="C2901" s="120" t="s">
        <v>206</v>
      </c>
      <c r="D2901" s="120" t="s">
        <v>116</v>
      </c>
      <c r="E2901" s="120" t="s">
        <v>170</v>
      </c>
      <c r="F2901" s="121">
        <v>48987</v>
      </c>
      <c r="G2901" s="121">
        <v>5503</v>
      </c>
      <c r="H2901" s="119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19">
        <v>3796</v>
      </c>
      <c r="B2902" s="120" t="s">
        <v>201</v>
      </c>
      <c r="C2902" s="120" t="s">
        <v>202</v>
      </c>
      <c r="D2902" s="120" t="s">
        <v>68</v>
      </c>
      <c r="E2902" s="120" t="s">
        <v>70</v>
      </c>
      <c r="F2902" s="121">
        <v>0</v>
      </c>
      <c r="G2902" s="121">
        <v>0</v>
      </c>
      <c r="H2902" s="119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19">
        <v>3796</v>
      </c>
      <c r="B2903" s="120" t="s">
        <v>201</v>
      </c>
      <c r="C2903" s="120" t="s">
        <v>202</v>
      </c>
      <c r="D2903" s="120" t="s">
        <v>68</v>
      </c>
      <c r="E2903" s="120" t="s">
        <v>38</v>
      </c>
      <c r="F2903" s="121">
        <v>0</v>
      </c>
      <c r="G2903" s="121">
        <v>0</v>
      </c>
      <c r="H2903" s="119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19">
        <v>3797</v>
      </c>
      <c r="B2904" s="120" t="s">
        <v>201</v>
      </c>
      <c r="C2904" s="120" t="s">
        <v>202</v>
      </c>
      <c r="D2904" s="120" t="s">
        <v>39</v>
      </c>
      <c r="E2904" s="120" t="s">
        <v>70</v>
      </c>
      <c r="F2904" s="121">
        <v>0</v>
      </c>
      <c r="G2904" s="121">
        <v>0</v>
      </c>
      <c r="H2904" s="119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19">
        <v>3797</v>
      </c>
      <c r="B2905" s="120" t="s">
        <v>201</v>
      </c>
      <c r="C2905" s="120" t="s">
        <v>202</v>
      </c>
      <c r="D2905" s="120" t="s">
        <v>39</v>
      </c>
      <c r="E2905" s="120" t="s">
        <v>38</v>
      </c>
      <c r="F2905" s="121">
        <v>0</v>
      </c>
      <c r="G2905" s="121">
        <v>0</v>
      </c>
      <c r="H2905" s="119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19">
        <v>3797</v>
      </c>
      <c r="B2906" s="120" t="s">
        <v>201</v>
      </c>
      <c r="C2906" s="120" t="s">
        <v>202</v>
      </c>
      <c r="D2906" s="120" t="s">
        <v>61</v>
      </c>
      <c r="E2906" s="120" t="s">
        <v>70</v>
      </c>
      <c r="F2906" s="121">
        <v>15077</v>
      </c>
      <c r="G2906" s="121">
        <v>2066.308</v>
      </c>
      <c r="H2906" s="119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19">
        <v>3797</v>
      </c>
      <c r="B2907" s="120" t="s">
        <v>201</v>
      </c>
      <c r="C2907" s="120" t="s">
        <v>202</v>
      </c>
      <c r="D2907" s="120" t="s">
        <v>61</v>
      </c>
      <c r="E2907" s="120" t="s">
        <v>38</v>
      </c>
      <c r="F2907" s="121">
        <v>19469639</v>
      </c>
      <c r="G2907" s="121">
        <v>2676333.7</v>
      </c>
      <c r="H2907" s="119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19">
        <v>3797</v>
      </c>
      <c r="B2908" s="120" t="s">
        <v>201</v>
      </c>
      <c r="C2908" s="120" t="s">
        <v>202</v>
      </c>
      <c r="D2908" s="120" t="s">
        <v>68</v>
      </c>
      <c r="E2908" s="120" t="s">
        <v>54</v>
      </c>
      <c r="F2908" s="121">
        <v>9379455</v>
      </c>
      <c r="G2908" s="121">
        <v>919703.29</v>
      </c>
      <c r="H2908" s="119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19">
        <v>3797</v>
      </c>
      <c r="B2909" s="120" t="s">
        <v>201</v>
      </c>
      <c r="C2909" s="120" t="s">
        <v>202</v>
      </c>
      <c r="D2909" s="120" t="s">
        <v>68</v>
      </c>
      <c r="E2909" s="120" t="s">
        <v>70</v>
      </c>
      <c r="F2909" s="121">
        <v>169504</v>
      </c>
      <c r="G2909" s="121">
        <v>16729.713</v>
      </c>
      <c r="H2909" s="119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19">
        <v>3798</v>
      </c>
      <c r="B2910" s="120" t="s">
        <v>201</v>
      </c>
      <c r="C2910" s="120" t="s">
        <v>202</v>
      </c>
      <c r="D2910" s="120" t="s">
        <v>116</v>
      </c>
      <c r="E2910" s="120" t="s">
        <v>170</v>
      </c>
      <c r="F2910" s="121">
        <v>172199</v>
      </c>
      <c r="G2910" s="121">
        <v>19344</v>
      </c>
      <c r="H2910" s="119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19">
        <v>3799</v>
      </c>
      <c r="B2911" s="120" t="s">
        <v>201</v>
      </c>
      <c r="C2911" s="120" t="s">
        <v>202</v>
      </c>
      <c r="D2911" s="120" t="s">
        <v>73</v>
      </c>
      <c r="E2911" s="120" t="s">
        <v>70</v>
      </c>
      <c r="F2911" s="121">
        <v>10292</v>
      </c>
      <c r="G2911" s="121">
        <v>599</v>
      </c>
      <c r="H2911" s="119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19">
        <v>3800</v>
      </c>
      <c r="B2912" s="120" t="s">
        <v>201</v>
      </c>
      <c r="C2912" s="120" t="s">
        <v>202</v>
      </c>
      <c r="D2912" s="120" t="s">
        <v>73</v>
      </c>
      <c r="E2912" s="120" t="s">
        <v>70</v>
      </c>
      <c r="F2912" s="121">
        <v>9644</v>
      </c>
      <c r="G2912" s="121">
        <v>535</v>
      </c>
      <c r="H2912" s="119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19">
        <v>3803</v>
      </c>
      <c r="B2913" s="120" t="s">
        <v>201</v>
      </c>
      <c r="C2913" s="120" t="s">
        <v>202</v>
      </c>
      <c r="D2913" s="120" t="s">
        <v>73</v>
      </c>
      <c r="E2913" s="120" t="s">
        <v>54</v>
      </c>
      <c r="F2913" s="121">
        <v>0</v>
      </c>
      <c r="G2913" s="121">
        <v>0</v>
      </c>
      <c r="H2913" s="119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19">
        <v>3803</v>
      </c>
      <c r="B2914" s="120" t="s">
        <v>201</v>
      </c>
      <c r="C2914" s="120" t="s">
        <v>202</v>
      </c>
      <c r="D2914" s="120" t="s">
        <v>73</v>
      </c>
      <c r="E2914" s="120" t="s">
        <v>70</v>
      </c>
      <c r="F2914" s="121">
        <v>2317</v>
      </c>
      <c r="G2914" s="121">
        <v>140</v>
      </c>
      <c r="H2914" s="119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19">
        <v>3804</v>
      </c>
      <c r="B2915" s="120" t="s">
        <v>201</v>
      </c>
      <c r="C2915" s="120" t="s">
        <v>202</v>
      </c>
      <c r="D2915" s="120" t="s">
        <v>39</v>
      </c>
      <c r="E2915" s="120" t="s">
        <v>70</v>
      </c>
      <c r="F2915" s="121">
        <v>0</v>
      </c>
      <c r="G2915" s="121">
        <v>0</v>
      </c>
      <c r="H2915" s="119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19">
        <v>3804</v>
      </c>
      <c r="B2916" s="120" t="s">
        <v>201</v>
      </c>
      <c r="C2916" s="120" t="s">
        <v>202</v>
      </c>
      <c r="D2916" s="120" t="s">
        <v>39</v>
      </c>
      <c r="E2916" s="120" t="s">
        <v>38</v>
      </c>
      <c r="F2916" s="121">
        <v>0</v>
      </c>
      <c r="G2916" s="121">
        <v>0</v>
      </c>
      <c r="H2916" s="119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19">
        <v>3804</v>
      </c>
      <c r="B2917" s="120" t="s">
        <v>201</v>
      </c>
      <c r="C2917" s="120" t="s">
        <v>202</v>
      </c>
      <c r="D2917" s="120" t="s">
        <v>61</v>
      </c>
      <c r="E2917" s="120" t="s">
        <v>70</v>
      </c>
      <c r="F2917" s="121">
        <v>42967</v>
      </c>
      <c r="G2917" s="121">
        <v>5922.578</v>
      </c>
      <c r="H2917" s="119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19">
        <v>3804</v>
      </c>
      <c r="B2918" s="120" t="s">
        <v>201</v>
      </c>
      <c r="C2918" s="120" t="s">
        <v>202</v>
      </c>
      <c r="D2918" s="120" t="s">
        <v>61</v>
      </c>
      <c r="E2918" s="120" t="s">
        <v>38</v>
      </c>
      <c r="F2918" s="121">
        <v>20194510</v>
      </c>
      <c r="G2918" s="121">
        <v>2817970.4</v>
      </c>
      <c r="H2918" s="119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19">
        <v>3804</v>
      </c>
      <c r="B2919" s="120" t="s">
        <v>201</v>
      </c>
      <c r="C2919" s="120" t="s">
        <v>202</v>
      </c>
      <c r="D2919" s="120" t="s">
        <v>73</v>
      </c>
      <c r="E2919" s="120" t="s">
        <v>70</v>
      </c>
      <c r="F2919" s="121">
        <v>7839</v>
      </c>
      <c r="G2919" s="121">
        <v>432</v>
      </c>
      <c r="H2919" s="119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19">
        <v>3804</v>
      </c>
      <c r="B2920" s="120" t="s">
        <v>201</v>
      </c>
      <c r="C2920" s="120" t="s">
        <v>202</v>
      </c>
      <c r="D2920" s="120" t="s">
        <v>68</v>
      </c>
      <c r="E2920" s="120" t="s">
        <v>70</v>
      </c>
      <c r="F2920" s="121">
        <v>15515</v>
      </c>
      <c r="G2920" s="121">
        <v>996.973</v>
      </c>
      <c r="H2920" s="119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19">
        <v>3804</v>
      </c>
      <c r="B2921" s="120" t="s">
        <v>201</v>
      </c>
      <c r="C2921" s="120" t="s">
        <v>202</v>
      </c>
      <c r="D2921" s="120" t="s">
        <v>68</v>
      </c>
      <c r="E2921" s="120" t="s">
        <v>38</v>
      </c>
      <c r="F2921" s="121">
        <v>0</v>
      </c>
      <c r="G2921" s="121">
        <v>0</v>
      </c>
      <c r="H2921" s="119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19">
        <v>3804</v>
      </c>
      <c r="B2922" s="120" t="s">
        <v>201</v>
      </c>
      <c r="C2922" s="120" t="s">
        <v>202</v>
      </c>
      <c r="D2922" s="120" t="s">
        <v>68</v>
      </c>
      <c r="E2922" s="120" t="s">
        <v>152</v>
      </c>
      <c r="F2922" s="121">
        <v>381713</v>
      </c>
      <c r="G2922" s="121">
        <v>30609.027</v>
      </c>
      <c r="H2922" s="119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19">
        <v>3806</v>
      </c>
      <c r="B2923" s="120" t="s">
        <v>201</v>
      </c>
      <c r="C2923" s="120" t="s">
        <v>202</v>
      </c>
      <c r="D2923" s="120" t="s">
        <v>68</v>
      </c>
      <c r="E2923" s="120" t="s">
        <v>125</v>
      </c>
      <c r="F2923" s="121">
        <v>0</v>
      </c>
      <c r="G2923" s="121">
        <v>6642083</v>
      </c>
      <c r="H2923" s="119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19">
        <v>3806</v>
      </c>
      <c r="B2924" s="120" t="s">
        <v>201</v>
      </c>
      <c r="C2924" s="120" t="s">
        <v>202</v>
      </c>
      <c r="D2924" s="120" t="s">
        <v>68</v>
      </c>
      <c r="E2924" s="120" t="s">
        <v>125</v>
      </c>
      <c r="F2924" s="121">
        <v>0</v>
      </c>
      <c r="G2924" s="121">
        <v>7530894</v>
      </c>
      <c r="H2924" s="119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19">
        <v>3809</v>
      </c>
      <c r="B2925" s="120" t="s">
        <v>201</v>
      </c>
      <c r="C2925" s="120" t="s">
        <v>202</v>
      </c>
      <c r="D2925" s="120" t="s">
        <v>68</v>
      </c>
      <c r="E2925" s="120" t="s">
        <v>54</v>
      </c>
      <c r="F2925" s="121">
        <v>0</v>
      </c>
      <c r="G2925" s="121">
        <v>0</v>
      </c>
      <c r="H2925" s="119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19">
        <v>3809</v>
      </c>
      <c r="B2926" s="120" t="s">
        <v>201</v>
      </c>
      <c r="C2926" s="120" t="s">
        <v>202</v>
      </c>
      <c r="D2926" s="120" t="s">
        <v>68</v>
      </c>
      <c r="E2926" s="120" t="s">
        <v>70</v>
      </c>
      <c r="F2926" s="121">
        <v>29453</v>
      </c>
      <c r="G2926" s="121">
        <v>939.578</v>
      </c>
      <c r="H2926" s="119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19">
        <v>3809</v>
      </c>
      <c r="B2927" s="120" t="s">
        <v>201</v>
      </c>
      <c r="C2927" s="120" t="s">
        <v>202</v>
      </c>
      <c r="D2927" s="120" t="s">
        <v>68</v>
      </c>
      <c r="E2927" s="120" t="s">
        <v>38</v>
      </c>
      <c r="F2927" s="121">
        <v>264747</v>
      </c>
      <c r="G2927" s="121">
        <v>17423.835</v>
      </c>
      <c r="H2927" s="119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19">
        <v>3809</v>
      </c>
      <c r="B2928" s="120" t="s">
        <v>201</v>
      </c>
      <c r="C2928" s="120" t="s">
        <v>202</v>
      </c>
      <c r="D2928" s="120" t="s">
        <v>68</v>
      </c>
      <c r="E2928" s="120" t="s">
        <v>152</v>
      </c>
      <c r="F2928" s="121">
        <v>485174</v>
      </c>
      <c r="G2928" s="121">
        <v>43095.587</v>
      </c>
      <c r="H2928" s="119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19">
        <v>3821</v>
      </c>
      <c r="B2929" s="120" t="s">
        <v>201</v>
      </c>
      <c r="C2929" s="120" t="s">
        <v>202</v>
      </c>
      <c r="D2929" s="120" t="s">
        <v>116</v>
      </c>
      <c r="E2929" s="120" t="s">
        <v>170</v>
      </c>
      <c r="F2929" s="121">
        <v>129347</v>
      </c>
      <c r="G2929" s="121">
        <v>14530</v>
      </c>
      <c r="H2929" s="119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19">
        <v>3825</v>
      </c>
      <c r="B2930" s="120" t="s">
        <v>201</v>
      </c>
      <c r="C2930" s="120" t="s">
        <v>202</v>
      </c>
      <c r="D2930" s="120" t="s">
        <v>116</v>
      </c>
      <c r="E2930" s="120" t="s">
        <v>170</v>
      </c>
      <c r="F2930" s="121">
        <v>313413</v>
      </c>
      <c r="G2930" s="121">
        <v>35207</v>
      </c>
      <c r="H2930" s="119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19">
        <v>3826</v>
      </c>
      <c r="B2931" s="120" t="s">
        <v>201</v>
      </c>
      <c r="C2931" s="120" t="s">
        <v>202</v>
      </c>
      <c r="D2931" s="120" t="s">
        <v>116</v>
      </c>
      <c r="E2931" s="120" t="s">
        <v>170</v>
      </c>
      <c r="F2931" s="121">
        <v>2761</v>
      </c>
      <c r="G2931" s="121">
        <v>310</v>
      </c>
      <c r="H2931" s="119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19">
        <v>3827</v>
      </c>
      <c r="B2932" s="120" t="s">
        <v>201</v>
      </c>
      <c r="C2932" s="120" t="s">
        <v>202</v>
      </c>
      <c r="D2932" s="120" t="s">
        <v>116</v>
      </c>
      <c r="E2932" s="120" t="s">
        <v>170</v>
      </c>
      <c r="F2932" s="121">
        <v>56920</v>
      </c>
      <c r="G2932" s="121">
        <v>6394</v>
      </c>
      <c r="H2932" s="119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19">
        <v>3833</v>
      </c>
      <c r="B2933" s="120" t="s">
        <v>201</v>
      </c>
      <c r="C2933" s="120" t="s">
        <v>202</v>
      </c>
      <c r="D2933" s="120" t="s">
        <v>116</v>
      </c>
      <c r="E2933" s="120" t="s">
        <v>170</v>
      </c>
      <c r="F2933" s="121">
        <v>4802068</v>
      </c>
      <c r="G2933" s="121">
        <v>539437</v>
      </c>
      <c r="H2933" s="119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19">
        <v>3834</v>
      </c>
      <c r="B2934" s="120" t="s">
        <v>201</v>
      </c>
      <c r="C2934" s="120" t="s">
        <v>202</v>
      </c>
      <c r="D2934" s="120" t="s">
        <v>116</v>
      </c>
      <c r="E2934" s="120" t="s">
        <v>170</v>
      </c>
      <c r="F2934" s="121">
        <v>301438</v>
      </c>
      <c r="G2934" s="121">
        <v>33862</v>
      </c>
      <c r="H2934" s="119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19">
        <v>3845</v>
      </c>
      <c r="B2935" s="120" t="s">
        <v>201</v>
      </c>
      <c r="C2935" s="120" t="s">
        <v>206</v>
      </c>
      <c r="D2935" s="120" t="s">
        <v>68</v>
      </c>
      <c r="E2935" s="120" t="s">
        <v>70</v>
      </c>
      <c r="F2935" s="121">
        <v>97908</v>
      </c>
      <c r="G2935" s="121">
        <v>8635.399</v>
      </c>
      <c r="H2935" s="119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19">
        <v>3845</v>
      </c>
      <c r="B2936" s="120" t="s">
        <v>201</v>
      </c>
      <c r="C2936" s="120" t="s">
        <v>206</v>
      </c>
      <c r="D2936" s="120" t="s">
        <v>68</v>
      </c>
      <c r="E2936" s="120" t="s">
        <v>150</v>
      </c>
      <c r="F2936" s="121">
        <v>79355902</v>
      </c>
      <c r="G2936" s="121">
        <v>7146271.6</v>
      </c>
      <c r="H2936" s="119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19">
        <v>3845</v>
      </c>
      <c r="B2937" s="120" t="s">
        <v>201</v>
      </c>
      <c r="C2937" s="120" t="s">
        <v>206</v>
      </c>
      <c r="D2937" s="120" t="s">
        <v>68</v>
      </c>
      <c r="E2937" s="120" t="s">
        <v>162</v>
      </c>
      <c r="F2937" s="121">
        <v>0</v>
      </c>
      <c r="G2937" s="121">
        <v>0</v>
      </c>
      <c r="H2937" s="119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19">
        <v>3845</v>
      </c>
      <c r="B2938" s="120" t="s">
        <v>201</v>
      </c>
      <c r="C2938" s="120" t="s">
        <v>206</v>
      </c>
      <c r="D2938" s="120" t="s">
        <v>68</v>
      </c>
      <c r="E2938" s="120" t="s">
        <v>172</v>
      </c>
      <c r="F2938" s="121">
        <v>0</v>
      </c>
      <c r="G2938" s="121">
        <v>0</v>
      </c>
      <c r="H2938" s="119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19">
        <v>3847</v>
      </c>
      <c r="B2939" s="120" t="s">
        <v>201</v>
      </c>
      <c r="C2939" s="120" t="s">
        <v>202</v>
      </c>
      <c r="D2939" s="120" t="s">
        <v>116</v>
      </c>
      <c r="E2939" s="120" t="s">
        <v>170</v>
      </c>
      <c r="F2939" s="121">
        <v>3000277</v>
      </c>
      <c r="G2939" s="121">
        <v>337034</v>
      </c>
      <c r="H2939" s="119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19">
        <v>3850</v>
      </c>
      <c r="B2940" s="120" t="s">
        <v>201</v>
      </c>
      <c r="C2940" s="120" t="s">
        <v>202</v>
      </c>
      <c r="D2940" s="120" t="s">
        <v>116</v>
      </c>
      <c r="E2940" s="120" t="s">
        <v>170</v>
      </c>
      <c r="F2940" s="121">
        <v>3285587</v>
      </c>
      <c r="G2940" s="121">
        <v>369084</v>
      </c>
      <c r="H2940" s="119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19">
        <v>3852</v>
      </c>
      <c r="B2941" s="120" t="s">
        <v>201</v>
      </c>
      <c r="C2941" s="120" t="s">
        <v>202</v>
      </c>
      <c r="D2941" s="120" t="s">
        <v>116</v>
      </c>
      <c r="E2941" s="120" t="s">
        <v>170</v>
      </c>
      <c r="F2941" s="121">
        <v>3293945</v>
      </c>
      <c r="G2941" s="121">
        <v>370023</v>
      </c>
      <c r="H2941" s="119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19">
        <v>3853</v>
      </c>
      <c r="B2942" s="120" t="s">
        <v>201</v>
      </c>
      <c r="C2942" s="120" t="s">
        <v>202</v>
      </c>
      <c r="D2942" s="120" t="s">
        <v>79</v>
      </c>
      <c r="E2942" s="120" t="s">
        <v>70</v>
      </c>
      <c r="F2942" s="121">
        <v>2084</v>
      </c>
      <c r="G2942" s="121">
        <v>186</v>
      </c>
      <c r="H2942" s="119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19">
        <v>3854</v>
      </c>
      <c r="B2943" s="120" t="s">
        <v>201</v>
      </c>
      <c r="C2943" s="120" t="s">
        <v>206</v>
      </c>
      <c r="D2943" s="120" t="s">
        <v>116</v>
      </c>
      <c r="E2943" s="120" t="s">
        <v>170</v>
      </c>
      <c r="F2943" s="121">
        <v>1278399</v>
      </c>
      <c r="G2943" s="121">
        <v>143608</v>
      </c>
      <c r="H2943" s="119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19">
        <v>3855</v>
      </c>
      <c r="B2944" s="120" t="s">
        <v>201</v>
      </c>
      <c r="C2944" s="120" t="s">
        <v>202</v>
      </c>
      <c r="D2944" s="120" t="s">
        <v>116</v>
      </c>
      <c r="E2944" s="120" t="s">
        <v>170</v>
      </c>
      <c r="F2944" s="121">
        <v>2348401</v>
      </c>
      <c r="G2944" s="121">
        <v>263806</v>
      </c>
      <c r="H2944" s="119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19">
        <v>3860</v>
      </c>
      <c r="B2945" s="120" t="s">
        <v>201</v>
      </c>
      <c r="C2945" s="120" t="s">
        <v>202</v>
      </c>
      <c r="D2945" s="120" t="s">
        <v>116</v>
      </c>
      <c r="E2945" s="120" t="s">
        <v>170</v>
      </c>
      <c r="F2945" s="121">
        <v>432502</v>
      </c>
      <c r="G2945" s="121">
        <v>48585</v>
      </c>
      <c r="H2945" s="119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19">
        <v>3861</v>
      </c>
      <c r="B2946" s="120" t="s">
        <v>201</v>
      </c>
      <c r="C2946" s="120" t="s">
        <v>202</v>
      </c>
      <c r="D2946" s="120" t="s">
        <v>116</v>
      </c>
      <c r="E2946" s="120" t="s">
        <v>170</v>
      </c>
      <c r="F2946" s="121">
        <v>2340744</v>
      </c>
      <c r="G2946" s="121">
        <v>262946</v>
      </c>
      <c r="H2946" s="119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19">
        <v>3866</v>
      </c>
      <c r="B2947" s="120" t="s">
        <v>201</v>
      </c>
      <c r="C2947" s="120" t="s">
        <v>202</v>
      </c>
      <c r="D2947" s="120" t="s">
        <v>116</v>
      </c>
      <c r="E2947" s="120" t="s">
        <v>170</v>
      </c>
      <c r="F2947" s="121">
        <v>1459911</v>
      </c>
      <c r="G2947" s="121">
        <v>163998</v>
      </c>
      <c r="H2947" s="119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19">
        <v>3867</v>
      </c>
      <c r="B2948" s="120" t="s">
        <v>201</v>
      </c>
      <c r="C2948" s="120" t="s">
        <v>202</v>
      </c>
      <c r="D2948" s="120" t="s">
        <v>116</v>
      </c>
      <c r="E2948" s="120" t="s">
        <v>170</v>
      </c>
      <c r="F2948" s="121">
        <v>3903135</v>
      </c>
      <c r="G2948" s="121">
        <v>438456</v>
      </c>
      <c r="H2948" s="119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19">
        <v>3868</v>
      </c>
      <c r="B2949" s="120" t="s">
        <v>201</v>
      </c>
      <c r="C2949" s="120" t="s">
        <v>206</v>
      </c>
      <c r="D2949" s="120" t="s">
        <v>116</v>
      </c>
      <c r="E2949" s="120" t="s">
        <v>170</v>
      </c>
      <c r="F2949" s="121">
        <v>83795</v>
      </c>
      <c r="G2949" s="121">
        <v>9413</v>
      </c>
      <c r="H2949" s="119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19">
        <v>3869</v>
      </c>
      <c r="B2950" s="120" t="s">
        <v>201</v>
      </c>
      <c r="C2950" s="120" t="s">
        <v>202</v>
      </c>
      <c r="D2950" s="120" t="s">
        <v>116</v>
      </c>
      <c r="E2950" s="120" t="s">
        <v>170</v>
      </c>
      <c r="F2950" s="121">
        <v>1064458</v>
      </c>
      <c r="G2950" s="121">
        <v>119575</v>
      </c>
      <c r="H2950" s="119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19">
        <v>3878</v>
      </c>
      <c r="B2951" s="120" t="s">
        <v>201</v>
      </c>
      <c r="C2951" s="120" t="s">
        <v>202</v>
      </c>
      <c r="D2951" s="120" t="s">
        <v>116</v>
      </c>
      <c r="E2951" s="120" t="s">
        <v>170</v>
      </c>
      <c r="F2951" s="121">
        <v>570743</v>
      </c>
      <c r="G2951" s="121">
        <v>64114</v>
      </c>
      <c r="H2951" s="119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19">
        <v>3883</v>
      </c>
      <c r="B2952" s="120" t="s">
        <v>201</v>
      </c>
      <c r="C2952" s="120" t="s">
        <v>202</v>
      </c>
      <c r="D2952" s="120" t="s">
        <v>116</v>
      </c>
      <c r="E2952" s="120" t="s">
        <v>170</v>
      </c>
      <c r="F2952" s="121">
        <v>44695367</v>
      </c>
      <c r="G2952" s="121">
        <v>5020823</v>
      </c>
      <c r="H2952" s="119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19">
        <v>3886</v>
      </c>
      <c r="B2953" s="120" t="s">
        <v>201</v>
      </c>
      <c r="C2953" s="120" t="s">
        <v>202</v>
      </c>
      <c r="D2953" s="120" t="s">
        <v>116</v>
      </c>
      <c r="E2953" s="120" t="s">
        <v>170</v>
      </c>
      <c r="F2953" s="121">
        <v>32821958</v>
      </c>
      <c r="G2953" s="121">
        <v>3687032</v>
      </c>
      <c r="H2953" s="119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19">
        <v>3887</v>
      </c>
      <c r="B2954" s="120" t="s">
        <v>201</v>
      </c>
      <c r="C2954" s="120" t="s">
        <v>202</v>
      </c>
      <c r="D2954" s="120" t="s">
        <v>116</v>
      </c>
      <c r="E2954" s="120" t="s">
        <v>170</v>
      </c>
      <c r="F2954" s="121">
        <v>35508601</v>
      </c>
      <c r="G2954" s="121">
        <v>3988834</v>
      </c>
      <c r="H2954" s="119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19">
        <v>3888</v>
      </c>
      <c r="B2955" s="120" t="s">
        <v>201</v>
      </c>
      <c r="C2955" s="120" t="s">
        <v>202</v>
      </c>
      <c r="D2955" s="120" t="s">
        <v>116</v>
      </c>
      <c r="E2955" s="120" t="s">
        <v>170</v>
      </c>
      <c r="F2955" s="121">
        <v>37851374</v>
      </c>
      <c r="G2955" s="121">
        <v>4252008</v>
      </c>
      <c r="H2955" s="119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19">
        <v>3891</v>
      </c>
      <c r="B2956" s="120" t="s">
        <v>201</v>
      </c>
      <c r="C2956" s="120" t="s">
        <v>202</v>
      </c>
      <c r="D2956" s="120" t="s">
        <v>116</v>
      </c>
      <c r="E2956" s="120" t="s">
        <v>170</v>
      </c>
      <c r="F2956" s="121">
        <v>4102157</v>
      </c>
      <c r="G2956" s="121">
        <v>460813</v>
      </c>
      <c r="H2956" s="119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19">
        <v>3895</v>
      </c>
      <c r="B2957" s="120" t="s">
        <v>201</v>
      </c>
      <c r="C2957" s="120" t="s">
        <v>202</v>
      </c>
      <c r="D2957" s="120" t="s">
        <v>116</v>
      </c>
      <c r="E2957" s="120" t="s">
        <v>170</v>
      </c>
      <c r="F2957" s="121">
        <v>52782281</v>
      </c>
      <c r="G2957" s="121">
        <v>5929261</v>
      </c>
      <c r="H2957" s="119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19">
        <v>3913</v>
      </c>
      <c r="B2958" s="120" t="s">
        <v>201</v>
      </c>
      <c r="C2958" s="120" t="s">
        <v>202</v>
      </c>
      <c r="D2958" s="120" t="s">
        <v>116</v>
      </c>
      <c r="E2958" s="120" t="s">
        <v>170</v>
      </c>
      <c r="F2958" s="121">
        <v>1270377</v>
      </c>
      <c r="G2958" s="121">
        <v>142707</v>
      </c>
      <c r="H2958" s="119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19">
        <v>3914</v>
      </c>
      <c r="B2959" s="120" t="s">
        <v>201</v>
      </c>
      <c r="C2959" s="120" t="s">
        <v>202</v>
      </c>
      <c r="D2959" s="120" t="s">
        <v>116</v>
      </c>
      <c r="E2959" s="120" t="s">
        <v>170</v>
      </c>
      <c r="F2959" s="121">
        <v>676990</v>
      </c>
      <c r="G2959" s="121">
        <v>76049</v>
      </c>
      <c r="H2959" s="119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19">
        <v>3915</v>
      </c>
      <c r="B2960" s="120" t="s">
        <v>201</v>
      </c>
      <c r="C2960" s="120" t="s">
        <v>202</v>
      </c>
      <c r="D2960" s="120" t="s">
        <v>116</v>
      </c>
      <c r="E2960" s="120" t="s">
        <v>170</v>
      </c>
      <c r="F2960" s="121">
        <v>915152</v>
      </c>
      <c r="G2960" s="121">
        <v>102803</v>
      </c>
      <c r="H2960" s="119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19">
        <v>3916</v>
      </c>
      <c r="B2961" s="120" t="s">
        <v>201</v>
      </c>
      <c r="C2961" s="120" t="s">
        <v>202</v>
      </c>
      <c r="D2961" s="120" t="s">
        <v>116</v>
      </c>
      <c r="E2961" s="120" t="s">
        <v>170</v>
      </c>
      <c r="F2961" s="121">
        <v>2177320</v>
      </c>
      <c r="G2961" s="121">
        <v>244588</v>
      </c>
      <c r="H2961" s="119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19">
        <v>3917</v>
      </c>
      <c r="B2962" s="120" t="s">
        <v>201</v>
      </c>
      <c r="C2962" s="120" t="s">
        <v>202</v>
      </c>
      <c r="D2962" s="120" t="s">
        <v>116</v>
      </c>
      <c r="E2962" s="120" t="s">
        <v>170</v>
      </c>
      <c r="F2962" s="121">
        <v>3995502</v>
      </c>
      <c r="G2962" s="121">
        <v>448832</v>
      </c>
      <c r="H2962" s="119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19">
        <v>3918</v>
      </c>
      <c r="B2963" s="120" t="s">
        <v>201</v>
      </c>
      <c r="C2963" s="120" t="s">
        <v>202</v>
      </c>
      <c r="D2963" s="120" t="s">
        <v>116</v>
      </c>
      <c r="E2963" s="120" t="s">
        <v>170</v>
      </c>
      <c r="F2963" s="121">
        <v>5193916</v>
      </c>
      <c r="G2963" s="121">
        <v>583455</v>
      </c>
      <c r="H2963" s="119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19">
        <v>3921</v>
      </c>
      <c r="B2964" s="120" t="s">
        <v>201</v>
      </c>
      <c r="C2964" s="120" t="s">
        <v>202</v>
      </c>
      <c r="D2964" s="120" t="s">
        <v>116</v>
      </c>
      <c r="E2964" s="120" t="s">
        <v>170</v>
      </c>
      <c r="F2964" s="121">
        <v>87720458</v>
      </c>
      <c r="G2964" s="121">
        <v>9854017</v>
      </c>
      <c r="H2964" s="119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19">
        <v>3925</v>
      </c>
      <c r="B2965" s="120" t="s">
        <v>201</v>
      </c>
      <c r="C2965" s="120" t="s">
        <v>202</v>
      </c>
      <c r="D2965" s="120" t="s">
        <v>116</v>
      </c>
      <c r="E2965" s="120" t="s">
        <v>170</v>
      </c>
      <c r="F2965" s="121">
        <v>15331468</v>
      </c>
      <c r="G2965" s="121">
        <v>1722250</v>
      </c>
      <c r="H2965" s="119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19">
        <v>3926</v>
      </c>
      <c r="B2966" s="120" t="s">
        <v>201</v>
      </c>
      <c r="C2966" s="120" t="s">
        <v>202</v>
      </c>
      <c r="D2966" s="120" t="s">
        <v>116</v>
      </c>
      <c r="E2966" s="120" t="s">
        <v>170</v>
      </c>
      <c r="F2966" s="121">
        <v>18709709</v>
      </c>
      <c r="G2966" s="121">
        <v>2101742</v>
      </c>
      <c r="H2966" s="119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19">
        <v>3927</v>
      </c>
      <c r="B2967" s="120" t="s">
        <v>201</v>
      </c>
      <c r="C2967" s="120" t="s">
        <v>202</v>
      </c>
      <c r="D2967" s="120" t="s">
        <v>116</v>
      </c>
      <c r="E2967" s="120" t="s">
        <v>170</v>
      </c>
      <c r="F2967" s="121">
        <v>19948873</v>
      </c>
      <c r="G2967" s="121">
        <v>2240943</v>
      </c>
      <c r="H2967" s="119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19">
        <v>3929</v>
      </c>
      <c r="B2968" s="120" t="s">
        <v>201</v>
      </c>
      <c r="C2968" s="120" t="s">
        <v>202</v>
      </c>
      <c r="D2968" s="120" t="s">
        <v>116</v>
      </c>
      <c r="E2968" s="120" t="s">
        <v>170</v>
      </c>
      <c r="F2968" s="121">
        <v>519246</v>
      </c>
      <c r="G2968" s="121">
        <v>58329</v>
      </c>
      <c r="H2968" s="119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19">
        <v>3935</v>
      </c>
      <c r="B2969" s="120" t="s">
        <v>201</v>
      </c>
      <c r="C2969" s="120" t="s">
        <v>202</v>
      </c>
      <c r="D2969" s="120" t="s">
        <v>68</v>
      </c>
      <c r="E2969" s="120" t="s">
        <v>54</v>
      </c>
      <c r="F2969" s="121">
        <v>96901699</v>
      </c>
      <c r="G2969" s="121">
        <v>9752419.7</v>
      </c>
      <c r="H2969" s="119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19">
        <v>3935</v>
      </c>
      <c r="B2970" s="120" t="s">
        <v>201</v>
      </c>
      <c r="C2970" s="120" t="s">
        <v>202</v>
      </c>
      <c r="D2970" s="120" t="s">
        <v>68</v>
      </c>
      <c r="E2970" s="120" t="s">
        <v>70</v>
      </c>
      <c r="F2970" s="121">
        <v>437397</v>
      </c>
      <c r="G2970" s="121">
        <v>43787.32</v>
      </c>
      <c r="H2970" s="119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19">
        <v>3943</v>
      </c>
      <c r="B2971" s="120" t="s">
        <v>201</v>
      </c>
      <c r="C2971" s="120" t="s">
        <v>202</v>
      </c>
      <c r="D2971" s="120" t="s">
        <v>68</v>
      </c>
      <c r="E2971" s="120" t="s">
        <v>54</v>
      </c>
      <c r="F2971" s="121">
        <v>69221789</v>
      </c>
      <c r="G2971" s="121">
        <v>6687089.1</v>
      </c>
      <c r="H2971" s="119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19">
        <v>3943</v>
      </c>
      <c r="B2972" s="120" t="s">
        <v>201</v>
      </c>
      <c r="C2972" s="120" t="s">
        <v>202</v>
      </c>
      <c r="D2972" s="120" t="s">
        <v>68</v>
      </c>
      <c r="E2972" s="120" t="s">
        <v>70</v>
      </c>
      <c r="F2972" s="121">
        <v>145164</v>
      </c>
      <c r="G2972" s="121">
        <v>13936.852</v>
      </c>
      <c r="H2972" s="119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19">
        <v>3943</v>
      </c>
      <c r="B2973" s="120" t="s">
        <v>201</v>
      </c>
      <c r="C2973" s="120" t="s">
        <v>202</v>
      </c>
      <c r="D2973" s="120" t="s">
        <v>68</v>
      </c>
      <c r="E2973" s="120" t="s">
        <v>162</v>
      </c>
      <c r="F2973" s="121">
        <v>0</v>
      </c>
      <c r="G2973" s="121">
        <v>0</v>
      </c>
      <c r="H2973" s="119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19">
        <v>3944</v>
      </c>
      <c r="B2974" s="120" t="s">
        <v>201</v>
      </c>
      <c r="C2974" s="120" t="s">
        <v>202</v>
      </c>
      <c r="D2974" s="120" t="s">
        <v>68</v>
      </c>
      <c r="E2974" s="120" t="s">
        <v>54</v>
      </c>
      <c r="F2974" s="121">
        <v>0</v>
      </c>
      <c r="G2974" s="121">
        <v>0</v>
      </c>
      <c r="H2974" s="119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19">
        <v>3944</v>
      </c>
      <c r="B2975" s="120" t="s">
        <v>201</v>
      </c>
      <c r="C2975" s="120" t="s">
        <v>202</v>
      </c>
      <c r="D2975" s="120" t="s">
        <v>68</v>
      </c>
      <c r="E2975" s="120" t="s">
        <v>38</v>
      </c>
      <c r="F2975" s="121">
        <v>130264</v>
      </c>
      <c r="G2975" s="121">
        <v>12892.229</v>
      </c>
      <c r="H2975" s="119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19">
        <v>3944</v>
      </c>
      <c r="B2976" s="120" t="s">
        <v>201</v>
      </c>
      <c r="C2976" s="120" t="s">
        <v>202</v>
      </c>
      <c r="D2976" s="120" t="s">
        <v>68</v>
      </c>
      <c r="E2976" s="120" t="s">
        <v>150</v>
      </c>
      <c r="F2976" s="121">
        <v>130552148</v>
      </c>
      <c r="G2976" s="121">
        <v>12881313</v>
      </c>
      <c r="H2976" s="119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19">
        <v>3948</v>
      </c>
      <c r="B2977" s="120" t="s">
        <v>201</v>
      </c>
      <c r="C2977" s="120" t="s">
        <v>202</v>
      </c>
      <c r="D2977" s="120" t="s">
        <v>68</v>
      </c>
      <c r="E2977" s="120" t="s">
        <v>54</v>
      </c>
      <c r="F2977" s="121">
        <v>53648821</v>
      </c>
      <c r="G2977" s="121">
        <v>5008423.4</v>
      </c>
      <c r="H2977" s="119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19">
        <v>3948</v>
      </c>
      <c r="B2978" s="120" t="s">
        <v>201</v>
      </c>
      <c r="C2978" s="120" t="s">
        <v>202</v>
      </c>
      <c r="D2978" s="120" t="s">
        <v>68</v>
      </c>
      <c r="E2978" s="120" t="s">
        <v>70</v>
      </c>
      <c r="F2978" s="121">
        <v>350387</v>
      </c>
      <c r="G2978" s="121">
        <v>32283.551</v>
      </c>
      <c r="H2978" s="119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19">
        <v>3954</v>
      </c>
      <c r="B2979" s="120" t="s">
        <v>201</v>
      </c>
      <c r="C2979" s="120" t="s">
        <v>202</v>
      </c>
      <c r="D2979" s="120" t="s">
        <v>73</v>
      </c>
      <c r="E2979" s="120" t="s">
        <v>81</v>
      </c>
      <c r="F2979" s="121">
        <v>3159</v>
      </c>
      <c r="G2979" s="121">
        <v>217</v>
      </c>
      <c r="H2979" s="119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19">
        <v>3954</v>
      </c>
      <c r="B2980" s="120" t="s">
        <v>201</v>
      </c>
      <c r="C2980" s="120" t="s">
        <v>202</v>
      </c>
      <c r="D2980" s="120" t="s">
        <v>68</v>
      </c>
      <c r="E2980" s="120" t="s">
        <v>54</v>
      </c>
      <c r="F2980" s="121">
        <v>48005216</v>
      </c>
      <c r="G2980" s="121">
        <v>4511310.1</v>
      </c>
      <c r="H2980" s="119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19">
        <v>3954</v>
      </c>
      <c r="B2981" s="120" t="s">
        <v>201</v>
      </c>
      <c r="C2981" s="120" t="s">
        <v>202</v>
      </c>
      <c r="D2981" s="120" t="s">
        <v>68</v>
      </c>
      <c r="E2981" s="120" t="s">
        <v>70</v>
      </c>
      <c r="F2981" s="121">
        <v>231775</v>
      </c>
      <c r="G2981" s="121">
        <v>21554.426</v>
      </c>
      <c r="H2981" s="119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19">
        <v>3954</v>
      </c>
      <c r="B2982" s="120" t="s">
        <v>201</v>
      </c>
      <c r="C2982" s="120" t="s">
        <v>202</v>
      </c>
      <c r="D2982" s="120" t="s">
        <v>68</v>
      </c>
      <c r="E2982" s="120" t="s">
        <v>183</v>
      </c>
      <c r="F2982" s="121">
        <v>236</v>
      </c>
      <c r="G2982" s="121">
        <v>22.514</v>
      </c>
      <c r="H2982" s="119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19">
        <v>3971</v>
      </c>
      <c r="B2983" s="120" t="s">
        <v>201</v>
      </c>
      <c r="C2983" s="120" t="s">
        <v>202</v>
      </c>
      <c r="D2983" s="120" t="s">
        <v>116</v>
      </c>
      <c r="E2983" s="120" t="s">
        <v>170</v>
      </c>
      <c r="F2983" s="121">
        <v>310833</v>
      </c>
      <c r="G2983" s="121">
        <v>34917.3</v>
      </c>
      <c r="H2983" s="119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19">
        <v>3972</v>
      </c>
      <c r="B2984" s="120" t="s">
        <v>201</v>
      </c>
      <c r="C2984" s="120" t="s">
        <v>202</v>
      </c>
      <c r="D2984" s="120" t="s">
        <v>116</v>
      </c>
      <c r="E2984" s="120" t="s">
        <v>170</v>
      </c>
      <c r="F2984" s="121">
        <v>436719</v>
      </c>
      <c r="G2984" s="121">
        <v>49058.46</v>
      </c>
      <c r="H2984" s="119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19">
        <v>3973</v>
      </c>
      <c r="B2985" s="120" t="s">
        <v>201</v>
      </c>
      <c r="C2985" s="120" t="s">
        <v>202</v>
      </c>
      <c r="D2985" s="120" t="s">
        <v>116</v>
      </c>
      <c r="E2985" s="120" t="s">
        <v>170</v>
      </c>
      <c r="F2985" s="121">
        <v>286702</v>
      </c>
      <c r="G2985" s="121">
        <v>32206.68</v>
      </c>
      <c r="H2985" s="119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19">
        <v>3974</v>
      </c>
      <c r="B2986" s="120" t="s">
        <v>201</v>
      </c>
      <c r="C2986" s="120" t="s">
        <v>202</v>
      </c>
      <c r="D2986" s="120" t="s">
        <v>116</v>
      </c>
      <c r="E2986" s="120" t="s">
        <v>170</v>
      </c>
      <c r="F2986" s="121">
        <v>508720</v>
      </c>
      <c r="G2986" s="121">
        <v>57146.76</v>
      </c>
      <c r="H2986" s="119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19">
        <v>3975</v>
      </c>
      <c r="B2987" s="120" t="s">
        <v>201</v>
      </c>
      <c r="C2987" s="120" t="s">
        <v>202</v>
      </c>
      <c r="D2987" s="120" t="s">
        <v>116</v>
      </c>
      <c r="E2987" s="120" t="s">
        <v>170</v>
      </c>
      <c r="F2987" s="121">
        <v>269219</v>
      </c>
      <c r="G2987" s="121">
        <v>30242.52</v>
      </c>
      <c r="H2987" s="119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19">
        <v>3976</v>
      </c>
      <c r="B2988" s="120" t="s">
        <v>201</v>
      </c>
      <c r="C2988" s="120" t="s">
        <v>202</v>
      </c>
      <c r="D2988" s="120" t="s">
        <v>79</v>
      </c>
      <c r="E2988" s="120" t="s">
        <v>70</v>
      </c>
      <c r="F2988" s="121">
        <v>0</v>
      </c>
      <c r="G2988" s="121">
        <v>0</v>
      </c>
      <c r="H2988" s="119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19">
        <v>3982</v>
      </c>
      <c r="B2989" s="120" t="s">
        <v>201</v>
      </c>
      <c r="C2989" s="120" t="s">
        <v>202</v>
      </c>
      <c r="D2989" s="120" t="s">
        <v>68</v>
      </c>
      <c r="E2989" s="120" t="s">
        <v>54</v>
      </c>
      <c r="F2989" s="121">
        <v>0</v>
      </c>
      <c r="G2989" s="121">
        <v>0</v>
      </c>
      <c r="H2989" s="119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19">
        <v>3982</v>
      </c>
      <c r="B2990" s="120" t="s">
        <v>201</v>
      </c>
      <c r="C2990" s="120" t="s">
        <v>202</v>
      </c>
      <c r="D2990" s="120" t="s">
        <v>68</v>
      </c>
      <c r="E2990" s="120" t="s">
        <v>70</v>
      </c>
      <c r="F2990" s="121">
        <v>0</v>
      </c>
      <c r="G2990" s="121">
        <v>0</v>
      </c>
      <c r="H2990" s="119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19">
        <v>3982</v>
      </c>
      <c r="B2991" s="120" t="s">
        <v>201</v>
      </c>
      <c r="C2991" s="120" t="s">
        <v>202</v>
      </c>
      <c r="D2991" s="120" t="s">
        <v>68</v>
      </c>
      <c r="E2991" s="120" t="s">
        <v>38</v>
      </c>
      <c r="F2991" s="121">
        <v>28666</v>
      </c>
      <c r="G2991" s="121">
        <v>1719.899</v>
      </c>
      <c r="H2991" s="119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19">
        <v>3982</v>
      </c>
      <c r="B2992" s="120" t="s">
        <v>201</v>
      </c>
      <c r="C2992" s="120" t="s">
        <v>202</v>
      </c>
      <c r="D2992" s="120" t="s">
        <v>68</v>
      </c>
      <c r="E2992" s="120" t="s">
        <v>144</v>
      </c>
      <c r="F2992" s="121">
        <v>0</v>
      </c>
      <c r="G2992" s="121">
        <v>0</v>
      </c>
      <c r="H2992" s="119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19">
        <v>3982</v>
      </c>
      <c r="B2993" s="120" t="s">
        <v>201</v>
      </c>
      <c r="C2993" s="120" t="s">
        <v>202</v>
      </c>
      <c r="D2993" s="120" t="s">
        <v>68</v>
      </c>
      <c r="E2993" s="120" t="s">
        <v>162</v>
      </c>
      <c r="F2993" s="121">
        <v>28075</v>
      </c>
      <c r="G2993" s="121">
        <v>1695.407</v>
      </c>
      <c r="H2993" s="119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19">
        <v>3982</v>
      </c>
      <c r="B2994" s="120" t="s">
        <v>201</v>
      </c>
      <c r="C2994" s="120" t="s">
        <v>202</v>
      </c>
      <c r="D2994" s="120" t="s">
        <v>68</v>
      </c>
      <c r="E2994" s="120" t="s">
        <v>166</v>
      </c>
      <c r="F2994" s="121">
        <v>110578</v>
      </c>
      <c r="G2994" s="121">
        <v>6499.23</v>
      </c>
      <c r="H2994" s="119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19">
        <v>3982</v>
      </c>
      <c r="B2995" s="120" t="s">
        <v>201</v>
      </c>
      <c r="C2995" s="120" t="s">
        <v>202</v>
      </c>
      <c r="D2995" s="120" t="s">
        <v>68</v>
      </c>
      <c r="E2995" s="120" t="s">
        <v>176</v>
      </c>
      <c r="F2995" s="121">
        <v>3005490</v>
      </c>
      <c r="G2995" s="121">
        <v>175679.46</v>
      </c>
      <c r="H2995" s="119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19">
        <v>3983</v>
      </c>
      <c r="B2996" s="120" t="s">
        <v>201</v>
      </c>
      <c r="C2996" s="120" t="s">
        <v>202</v>
      </c>
      <c r="D2996" s="120" t="s">
        <v>116</v>
      </c>
      <c r="E2996" s="120" t="s">
        <v>170</v>
      </c>
      <c r="F2996" s="121">
        <v>291878</v>
      </c>
      <c r="G2996" s="121">
        <v>32788</v>
      </c>
      <c r="H2996" s="119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19">
        <v>3986</v>
      </c>
      <c r="B2997" s="120" t="s">
        <v>201</v>
      </c>
      <c r="C2997" s="120" t="s">
        <v>202</v>
      </c>
      <c r="D2997" s="120" t="s">
        <v>116</v>
      </c>
      <c r="E2997" s="120" t="s">
        <v>170</v>
      </c>
      <c r="F2997" s="121">
        <v>129337</v>
      </c>
      <c r="G2997" s="121">
        <v>14529</v>
      </c>
      <c r="H2997" s="119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19">
        <v>3988</v>
      </c>
      <c r="B2998" s="120" t="s">
        <v>201</v>
      </c>
      <c r="C2998" s="120" t="s">
        <v>202</v>
      </c>
      <c r="D2998" s="120" t="s">
        <v>116</v>
      </c>
      <c r="E2998" s="120" t="s">
        <v>170</v>
      </c>
      <c r="F2998" s="121">
        <v>87096</v>
      </c>
      <c r="G2998" s="121">
        <v>9784</v>
      </c>
      <c r="H2998" s="119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19">
        <v>3989</v>
      </c>
      <c r="B2999" s="120" t="s">
        <v>201</v>
      </c>
      <c r="C2999" s="120" t="s">
        <v>202</v>
      </c>
      <c r="D2999" s="120" t="s">
        <v>116</v>
      </c>
      <c r="E2999" s="120" t="s">
        <v>170</v>
      </c>
      <c r="F2999" s="121">
        <v>47217</v>
      </c>
      <c r="G2999" s="121">
        <v>5304</v>
      </c>
      <c r="H2999" s="119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19">
        <v>3991</v>
      </c>
      <c r="B3000" s="120" t="s">
        <v>201</v>
      </c>
      <c r="C3000" s="120" t="s">
        <v>202</v>
      </c>
      <c r="D3000" s="120" t="s">
        <v>73</v>
      </c>
      <c r="E3000" s="120" t="s">
        <v>70</v>
      </c>
      <c r="F3000" s="121">
        <v>0</v>
      </c>
      <c r="G3000" s="121">
        <v>0</v>
      </c>
      <c r="H3000" s="119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19">
        <v>3991</v>
      </c>
      <c r="B3001" s="120" t="s">
        <v>201</v>
      </c>
      <c r="C3001" s="120" t="s">
        <v>202</v>
      </c>
      <c r="D3001" s="120" t="s">
        <v>73</v>
      </c>
      <c r="E3001" s="120" t="s">
        <v>38</v>
      </c>
      <c r="F3001" s="121">
        <v>757</v>
      </c>
      <c r="G3001" s="121">
        <v>-230</v>
      </c>
      <c r="H3001" s="119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19">
        <v>3992</v>
      </c>
      <c r="B3002" s="120" t="s">
        <v>201</v>
      </c>
      <c r="C3002" s="120" t="s">
        <v>202</v>
      </c>
      <c r="D3002" s="120" t="s">
        <v>68</v>
      </c>
      <c r="E3002" s="120" t="s">
        <v>54</v>
      </c>
      <c r="F3002" s="121">
        <v>0</v>
      </c>
      <c r="G3002" s="121">
        <v>0</v>
      </c>
      <c r="H3002" s="119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19">
        <v>3992</v>
      </c>
      <c r="B3003" s="120" t="s">
        <v>201</v>
      </c>
      <c r="C3003" s="120" t="s">
        <v>202</v>
      </c>
      <c r="D3003" s="120" t="s">
        <v>68</v>
      </c>
      <c r="E3003" s="120" t="s">
        <v>70</v>
      </c>
      <c r="F3003" s="121">
        <v>0</v>
      </c>
      <c r="G3003" s="121">
        <v>0</v>
      </c>
      <c r="H3003" s="119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19">
        <v>3992</v>
      </c>
      <c r="B3004" s="120" t="s">
        <v>201</v>
      </c>
      <c r="C3004" s="120" t="s">
        <v>202</v>
      </c>
      <c r="D3004" s="120" t="s">
        <v>68</v>
      </c>
      <c r="E3004" s="120" t="s">
        <v>38</v>
      </c>
      <c r="F3004" s="121">
        <v>726728</v>
      </c>
      <c r="G3004" s="121">
        <v>43290</v>
      </c>
      <c r="H3004" s="119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19">
        <v>3993</v>
      </c>
      <c r="B3005" s="120" t="s">
        <v>201</v>
      </c>
      <c r="C3005" s="120" t="s">
        <v>202</v>
      </c>
      <c r="D3005" s="120" t="s">
        <v>73</v>
      </c>
      <c r="E3005" s="120" t="s">
        <v>70</v>
      </c>
      <c r="F3005" s="121">
        <v>0</v>
      </c>
      <c r="G3005" s="121">
        <v>0</v>
      </c>
      <c r="H3005" s="119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19">
        <v>3993</v>
      </c>
      <c r="B3006" s="120" t="s">
        <v>201</v>
      </c>
      <c r="C3006" s="120" t="s">
        <v>202</v>
      </c>
      <c r="D3006" s="120" t="s">
        <v>73</v>
      </c>
      <c r="E3006" s="120" t="s">
        <v>38</v>
      </c>
      <c r="F3006" s="121">
        <v>750</v>
      </c>
      <c r="G3006" s="121">
        <v>-216</v>
      </c>
      <c r="H3006" s="119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19">
        <v>3995</v>
      </c>
      <c r="B3007" s="120" t="s">
        <v>201</v>
      </c>
      <c r="C3007" s="120" t="s">
        <v>206</v>
      </c>
      <c r="D3007" s="120" t="s">
        <v>116</v>
      </c>
      <c r="E3007" s="120" t="s">
        <v>170</v>
      </c>
      <c r="F3007" s="121">
        <v>73586</v>
      </c>
      <c r="G3007" s="121">
        <v>8266</v>
      </c>
      <c r="H3007" s="119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19">
        <v>3998</v>
      </c>
      <c r="B3008" s="120" t="s">
        <v>201</v>
      </c>
      <c r="C3008" s="120" t="s">
        <v>202</v>
      </c>
      <c r="D3008" s="120" t="s">
        <v>116</v>
      </c>
      <c r="E3008" s="120" t="s">
        <v>170</v>
      </c>
      <c r="F3008" s="121">
        <v>417895</v>
      </c>
      <c r="G3008" s="121">
        <v>46944</v>
      </c>
      <c r="H3008" s="119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19">
        <v>4000</v>
      </c>
      <c r="B3009" s="120" t="s">
        <v>201</v>
      </c>
      <c r="C3009" s="120" t="s">
        <v>202</v>
      </c>
      <c r="D3009" s="120" t="s">
        <v>116</v>
      </c>
      <c r="E3009" s="120" t="s">
        <v>170</v>
      </c>
      <c r="F3009" s="121">
        <v>764868</v>
      </c>
      <c r="G3009" s="121">
        <v>85921</v>
      </c>
      <c r="H3009" s="119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19">
        <v>4002</v>
      </c>
      <c r="B3010" s="120" t="s">
        <v>201</v>
      </c>
      <c r="C3010" s="120" t="s">
        <v>202</v>
      </c>
      <c r="D3010" s="120" t="s">
        <v>116</v>
      </c>
      <c r="E3010" s="120" t="s">
        <v>170</v>
      </c>
      <c r="F3010" s="121">
        <v>543279</v>
      </c>
      <c r="G3010" s="121">
        <v>61029</v>
      </c>
      <c r="H3010" s="119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19">
        <v>4005</v>
      </c>
      <c r="B3011" s="120" t="s">
        <v>201</v>
      </c>
      <c r="C3011" s="120" t="s">
        <v>202</v>
      </c>
      <c r="D3011" s="120" t="s">
        <v>73</v>
      </c>
      <c r="E3011" s="120" t="s">
        <v>70</v>
      </c>
      <c r="F3011" s="121">
        <v>20424</v>
      </c>
      <c r="G3011" s="121">
        <v>-21</v>
      </c>
      <c r="H3011" s="119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19">
        <v>4005</v>
      </c>
      <c r="B3012" s="120" t="s">
        <v>201</v>
      </c>
      <c r="C3012" s="120" t="s">
        <v>202</v>
      </c>
      <c r="D3012" s="120" t="s">
        <v>68</v>
      </c>
      <c r="E3012" s="120" t="s">
        <v>105</v>
      </c>
      <c r="F3012" s="121">
        <v>262191</v>
      </c>
      <c r="G3012" s="121">
        <v>11886.681</v>
      </c>
      <c r="H3012" s="119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19">
        <v>4005</v>
      </c>
      <c r="B3013" s="120" t="s">
        <v>201</v>
      </c>
      <c r="C3013" s="120" t="s">
        <v>202</v>
      </c>
      <c r="D3013" s="120" t="s">
        <v>68</v>
      </c>
      <c r="E3013" s="120" t="s">
        <v>110</v>
      </c>
      <c r="F3013" s="121">
        <v>320456</v>
      </c>
      <c r="G3013" s="121">
        <v>14528.136</v>
      </c>
      <c r="H3013" s="119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19">
        <v>4005</v>
      </c>
      <c r="B3014" s="120" t="s">
        <v>201</v>
      </c>
      <c r="C3014" s="120" t="s">
        <v>202</v>
      </c>
      <c r="D3014" s="120" t="s">
        <v>68</v>
      </c>
      <c r="E3014" s="120" t="s">
        <v>38</v>
      </c>
      <c r="F3014" s="121">
        <v>3501</v>
      </c>
      <c r="G3014" s="121">
        <v>158.592</v>
      </c>
      <c r="H3014" s="119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19">
        <v>4005</v>
      </c>
      <c r="B3015" s="120" t="s">
        <v>201</v>
      </c>
      <c r="C3015" s="120" t="s">
        <v>202</v>
      </c>
      <c r="D3015" s="120" t="s">
        <v>68</v>
      </c>
      <c r="E3015" s="120" t="s">
        <v>176</v>
      </c>
      <c r="F3015" s="121">
        <v>755869</v>
      </c>
      <c r="G3015" s="121">
        <v>34095.591</v>
      </c>
      <c r="H3015" s="119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19">
        <v>4007</v>
      </c>
      <c r="B3016" s="120" t="s">
        <v>201</v>
      </c>
      <c r="C3016" s="120" t="s">
        <v>202</v>
      </c>
      <c r="D3016" s="120" t="s">
        <v>116</v>
      </c>
      <c r="E3016" s="120" t="s">
        <v>170</v>
      </c>
      <c r="F3016" s="121">
        <v>1338247</v>
      </c>
      <c r="G3016" s="121">
        <v>150331</v>
      </c>
      <c r="H3016" s="119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19">
        <v>4008</v>
      </c>
      <c r="B3017" s="120" t="s">
        <v>201</v>
      </c>
      <c r="C3017" s="120" t="s">
        <v>202</v>
      </c>
      <c r="D3017" s="120" t="s">
        <v>116</v>
      </c>
      <c r="E3017" s="120" t="s">
        <v>170</v>
      </c>
      <c r="F3017" s="121">
        <v>1887893</v>
      </c>
      <c r="G3017" s="121">
        <v>212075</v>
      </c>
      <c r="H3017" s="119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19">
        <v>4009</v>
      </c>
      <c r="B3018" s="120" t="s">
        <v>201</v>
      </c>
      <c r="C3018" s="120" t="s">
        <v>202</v>
      </c>
      <c r="D3018" s="120" t="s">
        <v>116</v>
      </c>
      <c r="E3018" s="120" t="s">
        <v>170</v>
      </c>
      <c r="F3018" s="121">
        <v>282230</v>
      </c>
      <c r="G3018" s="121">
        <v>31704</v>
      </c>
      <c r="H3018" s="119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19">
        <v>4011</v>
      </c>
      <c r="B3019" s="120" t="s">
        <v>201</v>
      </c>
      <c r="C3019" s="120" t="s">
        <v>202</v>
      </c>
      <c r="D3019" s="120" t="s">
        <v>116</v>
      </c>
      <c r="E3019" s="120" t="s">
        <v>170</v>
      </c>
      <c r="F3019" s="121">
        <v>1134113</v>
      </c>
      <c r="G3019" s="121">
        <v>127400</v>
      </c>
      <c r="H3019" s="119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19">
        <v>4012</v>
      </c>
      <c r="B3020" s="120" t="s">
        <v>201</v>
      </c>
      <c r="C3020" s="120" t="s">
        <v>202</v>
      </c>
      <c r="D3020" s="120" t="s">
        <v>116</v>
      </c>
      <c r="E3020" s="120" t="s">
        <v>170</v>
      </c>
      <c r="F3020" s="121">
        <v>87257</v>
      </c>
      <c r="G3020" s="121">
        <v>9802</v>
      </c>
      <c r="H3020" s="119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19">
        <v>4014</v>
      </c>
      <c r="B3021" s="120" t="s">
        <v>201</v>
      </c>
      <c r="C3021" s="120" t="s">
        <v>202</v>
      </c>
      <c r="D3021" s="120" t="s">
        <v>73</v>
      </c>
      <c r="E3021" s="120" t="s">
        <v>70</v>
      </c>
      <c r="F3021" s="121">
        <v>52595</v>
      </c>
      <c r="G3021" s="121">
        <v>2903.279</v>
      </c>
      <c r="H3021" s="119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19">
        <v>4014</v>
      </c>
      <c r="B3022" s="120" t="s">
        <v>201</v>
      </c>
      <c r="C3022" s="120" t="s">
        <v>202</v>
      </c>
      <c r="D3022" s="120" t="s">
        <v>73</v>
      </c>
      <c r="E3022" s="120" t="s">
        <v>38</v>
      </c>
      <c r="F3022" s="121">
        <v>226858</v>
      </c>
      <c r="G3022" s="121">
        <v>12522.721</v>
      </c>
      <c r="H3022" s="119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19">
        <v>4015</v>
      </c>
      <c r="B3023" s="120" t="s">
        <v>201</v>
      </c>
      <c r="C3023" s="120" t="s">
        <v>202</v>
      </c>
      <c r="D3023" s="120" t="s">
        <v>116</v>
      </c>
      <c r="E3023" s="120" t="s">
        <v>170</v>
      </c>
      <c r="F3023" s="121">
        <v>1830821</v>
      </c>
      <c r="G3023" s="121">
        <v>205664</v>
      </c>
      <c r="H3023" s="119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19">
        <v>4018</v>
      </c>
      <c r="B3024" s="120" t="s">
        <v>201</v>
      </c>
      <c r="C3024" s="120" t="s">
        <v>206</v>
      </c>
      <c r="D3024" s="120" t="s">
        <v>116</v>
      </c>
      <c r="E3024" s="120" t="s">
        <v>170</v>
      </c>
      <c r="F3024" s="121">
        <v>57034</v>
      </c>
      <c r="G3024" s="121">
        <v>6407</v>
      </c>
      <c r="H3024" s="119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19">
        <v>4019</v>
      </c>
      <c r="B3025" s="120" t="s">
        <v>201</v>
      </c>
      <c r="C3025" s="120" t="s">
        <v>206</v>
      </c>
      <c r="D3025" s="120" t="s">
        <v>116</v>
      </c>
      <c r="E3025" s="120" t="s">
        <v>170</v>
      </c>
      <c r="F3025" s="121">
        <v>25147</v>
      </c>
      <c r="G3025" s="121">
        <v>2825</v>
      </c>
      <c r="H3025" s="119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19">
        <v>4020</v>
      </c>
      <c r="B3026" s="120" t="s">
        <v>201</v>
      </c>
      <c r="C3026" s="120" t="s">
        <v>202</v>
      </c>
      <c r="D3026" s="120" t="s">
        <v>79</v>
      </c>
      <c r="E3026" s="120" t="s">
        <v>70</v>
      </c>
      <c r="F3026" s="121">
        <v>0</v>
      </c>
      <c r="G3026" s="121">
        <v>-78</v>
      </c>
      <c r="H3026" s="119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19">
        <v>4021</v>
      </c>
      <c r="B3027" s="120" t="s">
        <v>201</v>
      </c>
      <c r="C3027" s="120" t="s">
        <v>202</v>
      </c>
      <c r="D3027" s="120" t="s">
        <v>79</v>
      </c>
      <c r="E3027" s="120" t="s">
        <v>70</v>
      </c>
      <c r="F3027" s="121">
        <v>212</v>
      </c>
      <c r="G3027" s="121">
        <v>-282</v>
      </c>
      <c r="H3027" s="119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19">
        <v>4040</v>
      </c>
      <c r="B3028" s="120" t="s">
        <v>201</v>
      </c>
      <c r="C3028" s="120" t="s">
        <v>202</v>
      </c>
      <c r="D3028" s="120" t="s">
        <v>39</v>
      </c>
      <c r="E3028" s="120" t="s">
        <v>38</v>
      </c>
      <c r="F3028" s="121">
        <v>1358787</v>
      </c>
      <c r="G3028" s="121">
        <v>2760195</v>
      </c>
      <c r="H3028" s="119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19">
        <v>4040</v>
      </c>
      <c r="B3029" s="120" t="s">
        <v>201</v>
      </c>
      <c r="C3029" s="120" t="s">
        <v>202</v>
      </c>
      <c r="D3029" s="120" t="s">
        <v>61</v>
      </c>
      <c r="E3029" s="120" t="s">
        <v>38</v>
      </c>
      <c r="F3029" s="121">
        <v>51539881</v>
      </c>
      <c r="G3029" s="121">
        <v>5107408</v>
      </c>
      <c r="H3029" s="119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19">
        <v>4041</v>
      </c>
      <c r="B3030" s="120" t="s">
        <v>201</v>
      </c>
      <c r="C3030" s="120" t="s">
        <v>202</v>
      </c>
      <c r="D3030" s="120" t="s">
        <v>68</v>
      </c>
      <c r="E3030" s="120" t="s">
        <v>38</v>
      </c>
      <c r="F3030" s="121">
        <v>170497</v>
      </c>
      <c r="G3030" s="121">
        <v>15839.785</v>
      </c>
      <c r="H3030" s="119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19">
        <v>4041</v>
      </c>
      <c r="B3031" s="120" t="s">
        <v>201</v>
      </c>
      <c r="C3031" s="120" t="s">
        <v>202</v>
      </c>
      <c r="D3031" s="120" t="s">
        <v>68</v>
      </c>
      <c r="E3031" s="120" t="s">
        <v>150</v>
      </c>
      <c r="F3031" s="121">
        <v>39898097</v>
      </c>
      <c r="G3031" s="121">
        <v>3790172.2</v>
      </c>
      <c r="H3031" s="119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19">
        <v>4041</v>
      </c>
      <c r="B3032" s="120" t="s">
        <v>201</v>
      </c>
      <c r="C3032" s="120" t="s">
        <v>202</v>
      </c>
      <c r="D3032" s="120" t="s">
        <v>68</v>
      </c>
      <c r="E3032" s="120" t="s">
        <v>162</v>
      </c>
      <c r="F3032" s="121">
        <v>0</v>
      </c>
      <c r="G3032" s="121">
        <v>0</v>
      </c>
      <c r="H3032" s="119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19">
        <v>4042</v>
      </c>
      <c r="B3033" s="120" t="s">
        <v>205</v>
      </c>
      <c r="C3033" s="120" t="s">
        <v>202</v>
      </c>
      <c r="D3033" s="120" t="s">
        <v>79</v>
      </c>
      <c r="E3033" s="120" t="s">
        <v>70</v>
      </c>
      <c r="F3033" s="121">
        <v>0</v>
      </c>
      <c r="G3033" s="121">
        <v>0</v>
      </c>
      <c r="H3033" s="119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19">
        <v>4042</v>
      </c>
      <c r="B3034" s="120" t="s">
        <v>205</v>
      </c>
      <c r="C3034" s="120" t="s">
        <v>202</v>
      </c>
      <c r="D3034" s="120" t="s">
        <v>68</v>
      </c>
      <c r="E3034" s="120" t="s">
        <v>54</v>
      </c>
      <c r="F3034" s="121">
        <v>0</v>
      </c>
      <c r="G3034" s="121">
        <v>0</v>
      </c>
      <c r="H3034" s="119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19">
        <v>4042</v>
      </c>
      <c r="B3035" s="120" t="s">
        <v>205</v>
      </c>
      <c r="C3035" s="120" t="s">
        <v>202</v>
      </c>
      <c r="D3035" s="120" t="s">
        <v>68</v>
      </c>
      <c r="E3035" s="120" t="s">
        <v>38</v>
      </c>
      <c r="F3035" s="121">
        <v>3664076</v>
      </c>
      <c r="G3035" s="121">
        <v>379801</v>
      </c>
      <c r="H3035" s="119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19">
        <v>4043</v>
      </c>
      <c r="B3036" s="120" t="s">
        <v>201</v>
      </c>
      <c r="C3036" s="120" t="s">
        <v>202</v>
      </c>
      <c r="D3036" s="120" t="s">
        <v>116</v>
      </c>
      <c r="E3036" s="120" t="s">
        <v>170</v>
      </c>
      <c r="F3036" s="121">
        <v>60713</v>
      </c>
      <c r="G3036" s="121">
        <v>6820</v>
      </c>
      <c r="H3036" s="119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19">
        <v>4044</v>
      </c>
      <c r="B3037" s="120" t="s">
        <v>201</v>
      </c>
      <c r="C3037" s="120" t="s">
        <v>206</v>
      </c>
      <c r="D3037" s="120" t="s">
        <v>116</v>
      </c>
      <c r="E3037" s="120" t="s">
        <v>170</v>
      </c>
      <c r="F3037" s="121">
        <v>84774</v>
      </c>
      <c r="G3037" s="121">
        <v>9523</v>
      </c>
      <c r="H3037" s="119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19">
        <v>4045</v>
      </c>
      <c r="B3038" s="120" t="s">
        <v>201</v>
      </c>
      <c r="C3038" s="120" t="s">
        <v>202</v>
      </c>
      <c r="D3038" s="120" t="s">
        <v>116</v>
      </c>
      <c r="E3038" s="120" t="s">
        <v>170</v>
      </c>
      <c r="F3038" s="121">
        <v>14768</v>
      </c>
      <c r="G3038" s="121">
        <v>1659</v>
      </c>
      <c r="H3038" s="119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19">
        <v>4046</v>
      </c>
      <c r="B3039" s="120" t="s">
        <v>201</v>
      </c>
      <c r="C3039" s="120" t="s">
        <v>206</v>
      </c>
      <c r="D3039" s="120" t="s">
        <v>73</v>
      </c>
      <c r="E3039" s="120" t="s">
        <v>70</v>
      </c>
      <c r="F3039" s="121">
        <v>2402</v>
      </c>
      <c r="G3039" s="121">
        <v>-331</v>
      </c>
      <c r="H3039" s="119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19">
        <v>4046</v>
      </c>
      <c r="B3040" s="120" t="s">
        <v>201</v>
      </c>
      <c r="C3040" s="120" t="s">
        <v>206</v>
      </c>
      <c r="D3040" s="120" t="s">
        <v>68</v>
      </c>
      <c r="E3040" s="120" t="s">
        <v>125</v>
      </c>
      <c r="F3040" s="121">
        <v>0</v>
      </c>
      <c r="G3040" s="121">
        <v>4790446</v>
      </c>
      <c r="H3040" s="119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19">
        <v>4046</v>
      </c>
      <c r="B3041" s="120" t="s">
        <v>201</v>
      </c>
      <c r="C3041" s="120" t="s">
        <v>206</v>
      </c>
      <c r="D3041" s="120" t="s">
        <v>68</v>
      </c>
      <c r="E3041" s="120" t="s">
        <v>125</v>
      </c>
      <c r="F3041" s="121">
        <v>0</v>
      </c>
      <c r="G3041" s="121">
        <v>5239859</v>
      </c>
      <c r="H3041" s="119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19">
        <v>4050</v>
      </c>
      <c r="B3042" s="120" t="s">
        <v>201</v>
      </c>
      <c r="C3042" s="120" t="s">
        <v>202</v>
      </c>
      <c r="D3042" s="120" t="s">
        <v>68</v>
      </c>
      <c r="E3042" s="120" t="s">
        <v>70</v>
      </c>
      <c r="F3042" s="121">
        <v>33353</v>
      </c>
      <c r="G3042" s="121">
        <v>3168.665</v>
      </c>
      <c r="H3042" s="119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19">
        <v>4050</v>
      </c>
      <c r="B3043" s="120" t="s">
        <v>201</v>
      </c>
      <c r="C3043" s="120" t="s">
        <v>202</v>
      </c>
      <c r="D3043" s="120" t="s">
        <v>68</v>
      </c>
      <c r="E3043" s="120" t="s">
        <v>162</v>
      </c>
      <c r="F3043" s="121">
        <v>15010230</v>
      </c>
      <c r="G3043" s="121">
        <v>1423953.3</v>
      </c>
      <c r="H3043" s="119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19">
        <v>4053</v>
      </c>
      <c r="B3044" s="120" t="s">
        <v>201</v>
      </c>
      <c r="C3044" s="120" t="s">
        <v>202</v>
      </c>
      <c r="D3044" s="120" t="s">
        <v>116</v>
      </c>
      <c r="E3044" s="120" t="s">
        <v>170</v>
      </c>
      <c r="F3044" s="121">
        <v>380252</v>
      </c>
      <c r="G3044" s="121">
        <v>42715</v>
      </c>
      <c r="H3044" s="119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19">
        <v>4056</v>
      </c>
      <c r="B3045" s="120" t="s">
        <v>201</v>
      </c>
      <c r="C3045" s="120" t="s">
        <v>202</v>
      </c>
      <c r="D3045" s="120" t="s">
        <v>116</v>
      </c>
      <c r="E3045" s="120" t="s">
        <v>170</v>
      </c>
      <c r="F3045" s="121">
        <v>1646043</v>
      </c>
      <c r="G3045" s="121">
        <v>184907</v>
      </c>
      <c r="H3045" s="119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19">
        <v>4057</v>
      </c>
      <c r="B3046" s="120" t="s">
        <v>201</v>
      </c>
      <c r="C3046" s="120" t="s">
        <v>202</v>
      </c>
      <c r="D3046" s="120" t="s">
        <v>73</v>
      </c>
      <c r="E3046" s="120" t="s">
        <v>70</v>
      </c>
      <c r="F3046" s="121">
        <v>0</v>
      </c>
      <c r="G3046" s="121">
        <v>0</v>
      </c>
      <c r="H3046" s="119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19">
        <v>4057</v>
      </c>
      <c r="B3047" s="120" t="s">
        <v>201</v>
      </c>
      <c r="C3047" s="120" t="s">
        <v>202</v>
      </c>
      <c r="D3047" s="120" t="s">
        <v>73</v>
      </c>
      <c r="E3047" s="120" t="s">
        <v>38</v>
      </c>
      <c r="F3047" s="121">
        <v>50991</v>
      </c>
      <c r="G3047" s="121">
        <v>2772</v>
      </c>
      <c r="H3047" s="119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19">
        <v>4059</v>
      </c>
      <c r="B3048" s="120" t="s">
        <v>201</v>
      </c>
      <c r="C3048" s="120" t="s">
        <v>202</v>
      </c>
      <c r="D3048" s="120" t="s">
        <v>73</v>
      </c>
      <c r="E3048" s="120" t="s">
        <v>38</v>
      </c>
      <c r="F3048" s="121">
        <v>12143</v>
      </c>
      <c r="G3048" s="121">
        <v>565</v>
      </c>
      <c r="H3048" s="119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19">
        <v>4060</v>
      </c>
      <c r="B3049" s="120" t="s">
        <v>201</v>
      </c>
      <c r="C3049" s="120" t="s">
        <v>202</v>
      </c>
      <c r="D3049" s="120" t="s">
        <v>116</v>
      </c>
      <c r="E3049" s="120" t="s">
        <v>170</v>
      </c>
      <c r="F3049" s="121">
        <v>259076</v>
      </c>
      <c r="G3049" s="121">
        <v>29103</v>
      </c>
      <c r="H3049" s="119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19">
        <v>4061</v>
      </c>
      <c r="B3050" s="120" t="s">
        <v>201</v>
      </c>
      <c r="C3050" s="120" t="s">
        <v>202</v>
      </c>
      <c r="D3050" s="120" t="s">
        <v>116</v>
      </c>
      <c r="E3050" s="120" t="s">
        <v>170</v>
      </c>
      <c r="F3050" s="121">
        <v>212036</v>
      </c>
      <c r="G3050" s="121">
        <v>23819</v>
      </c>
      <c r="H3050" s="119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19">
        <v>4063</v>
      </c>
      <c r="B3051" s="120" t="s">
        <v>201</v>
      </c>
      <c r="C3051" s="120" t="s">
        <v>202</v>
      </c>
      <c r="D3051" s="120" t="s">
        <v>116</v>
      </c>
      <c r="E3051" s="120" t="s">
        <v>170</v>
      </c>
      <c r="F3051" s="121">
        <v>520802</v>
      </c>
      <c r="G3051" s="121">
        <v>58504</v>
      </c>
      <c r="H3051" s="119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19">
        <v>4064</v>
      </c>
      <c r="B3052" s="120" t="s">
        <v>201</v>
      </c>
      <c r="C3052" s="120" t="s">
        <v>202</v>
      </c>
      <c r="D3052" s="120" t="s">
        <v>116</v>
      </c>
      <c r="E3052" s="120" t="s">
        <v>170</v>
      </c>
      <c r="F3052" s="121">
        <v>90791</v>
      </c>
      <c r="G3052" s="121">
        <v>10199</v>
      </c>
      <c r="H3052" s="119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19">
        <v>4065</v>
      </c>
      <c r="B3053" s="120" t="s">
        <v>201</v>
      </c>
      <c r="C3053" s="120" t="s">
        <v>202</v>
      </c>
      <c r="D3053" s="120" t="s">
        <v>116</v>
      </c>
      <c r="E3053" s="120" t="s">
        <v>170</v>
      </c>
      <c r="F3053" s="121">
        <v>134562</v>
      </c>
      <c r="G3053" s="121">
        <v>15116</v>
      </c>
      <c r="H3053" s="119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19">
        <v>4067</v>
      </c>
      <c r="B3054" s="120" t="s">
        <v>201</v>
      </c>
      <c r="C3054" s="120" t="s">
        <v>202</v>
      </c>
      <c r="D3054" s="120" t="s">
        <v>116</v>
      </c>
      <c r="E3054" s="120" t="s">
        <v>170</v>
      </c>
      <c r="F3054" s="121">
        <v>106521</v>
      </c>
      <c r="G3054" s="121">
        <v>11966</v>
      </c>
      <c r="H3054" s="119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19">
        <v>4068</v>
      </c>
      <c r="B3055" s="120" t="s">
        <v>201</v>
      </c>
      <c r="C3055" s="120" t="s">
        <v>202</v>
      </c>
      <c r="D3055" s="120" t="s">
        <v>116</v>
      </c>
      <c r="E3055" s="120" t="s">
        <v>170</v>
      </c>
      <c r="F3055" s="121">
        <v>62358</v>
      </c>
      <c r="G3055" s="121">
        <v>7005</v>
      </c>
      <c r="H3055" s="119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19">
        <v>4071</v>
      </c>
      <c r="B3056" s="120" t="s">
        <v>201</v>
      </c>
      <c r="C3056" s="120" t="s">
        <v>202</v>
      </c>
      <c r="D3056" s="120" t="s">
        <v>116</v>
      </c>
      <c r="E3056" s="120" t="s">
        <v>170</v>
      </c>
      <c r="F3056" s="121">
        <v>62394</v>
      </c>
      <c r="G3056" s="121">
        <v>7009</v>
      </c>
      <c r="H3056" s="119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19">
        <v>4072</v>
      </c>
      <c r="B3057" s="120" t="s">
        <v>201</v>
      </c>
      <c r="C3057" s="120" t="s">
        <v>202</v>
      </c>
      <c r="D3057" s="120" t="s">
        <v>73</v>
      </c>
      <c r="E3057" s="120" t="s">
        <v>70</v>
      </c>
      <c r="F3057" s="121">
        <v>0</v>
      </c>
      <c r="G3057" s="121">
        <v>0</v>
      </c>
      <c r="H3057" s="119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19">
        <v>4072</v>
      </c>
      <c r="B3058" s="120" t="s">
        <v>201</v>
      </c>
      <c r="C3058" s="120" t="s">
        <v>202</v>
      </c>
      <c r="D3058" s="120" t="s">
        <v>73</v>
      </c>
      <c r="E3058" s="120" t="s">
        <v>38</v>
      </c>
      <c r="F3058" s="121">
        <v>682362</v>
      </c>
      <c r="G3058" s="121">
        <v>53774</v>
      </c>
      <c r="H3058" s="119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19">
        <v>4074</v>
      </c>
      <c r="B3059" s="120" t="s">
        <v>201</v>
      </c>
      <c r="C3059" s="120" t="s">
        <v>202</v>
      </c>
      <c r="D3059" s="120" t="s">
        <v>116</v>
      </c>
      <c r="E3059" s="120" t="s">
        <v>170</v>
      </c>
      <c r="F3059" s="121">
        <v>147525</v>
      </c>
      <c r="G3059" s="121">
        <v>16572</v>
      </c>
      <c r="H3059" s="119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19">
        <v>4075</v>
      </c>
      <c r="B3060" s="120" t="s">
        <v>201</v>
      </c>
      <c r="C3060" s="120" t="s">
        <v>202</v>
      </c>
      <c r="D3060" s="120" t="s">
        <v>116</v>
      </c>
      <c r="E3060" s="120" t="s">
        <v>170</v>
      </c>
      <c r="F3060" s="121">
        <v>92805</v>
      </c>
      <c r="G3060" s="121">
        <v>10425</v>
      </c>
      <c r="H3060" s="119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19">
        <v>4076</v>
      </c>
      <c r="B3061" s="120" t="s">
        <v>201</v>
      </c>
      <c r="C3061" s="120" t="s">
        <v>202</v>
      </c>
      <c r="D3061" s="120" t="s">
        <v>73</v>
      </c>
      <c r="E3061" s="120" t="s">
        <v>70</v>
      </c>
      <c r="F3061" s="121">
        <v>378</v>
      </c>
      <c r="G3061" s="121">
        <v>23.884</v>
      </c>
      <c r="H3061" s="119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19">
        <v>4076</v>
      </c>
      <c r="B3062" s="120" t="s">
        <v>201</v>
      </c>
      <c r="C3062" s="120" t="s">
        <v>202</v>
      </c>
      <c r="D3062" s="120" t="s">
        <v>73</v>
      </c>
      <c r="E3062" s="120" t="s">
        <v>38</v>
      </c>
      <c r="F3062" s="121">
        <v>401487</v>
      </c>
      <c r="G3062" s="121">
        <v>25435.116</v>
      </c>
      <c r="H3062" s="119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19">
        <v>4077</v>
      </c>
      <c r="B3063" s="120" t="s">
        <v>201</v>
      </c>
      <c r="C3063" s="120" t="s">
        <v>202</v>
      </c>
      <c r="D3063" s="120" t="s">
        <v>116</v>
      </c>
      <c r="E3063" s="120" t="s">
        <v>170</v>
      </c>
      <c r="F3063" s="121">
        <v>141275</v>
      </c>
      <c r="G3063" s="121">
        <v>15870</v>
      </c>
      <c r="H3063" s="119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19">
        <v>4078</v>
      </c>
      <c r="B3064" s="120" t="s">
        <v>201</v>
      </c>
      <c r="C3064" s="120" t="s">
        <v>202</v>
      </c>
      <c r="D3064" s="120" t="s">
        <v>73</v>
      </c>
      <c r="E3064" s="120" t="s">
        <v>70</v>
      </c>
      <c r="F3064" s="121">
        <v>0</v>
      </c>
      <c r="G3064" s="121">
        <v>0</v>
      </c>
      <c r="H3064" s="119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19">
        <v>4078</v>
      </c>
      <c r="B3065" s="120" t="s">
        <v>201</v>
      </c>
      <c r="C3065" s="120" t="s">
        <v>202</v>
      </c>
      <c r="D3065" s="120" t="s">
        <v>73</v>
      </c>
      <c r="E3065" s="120" t="s">
        <v>38</v>
      </c>
      <c r="F3065" s="121">
        <v>52510</v>
      </c>
      <c r="G3065" s="121">
        <v>3062</v>
      </c>
      <c r="H3065" s="119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19">
        <v>4078</v>
      </c>
      <c r="B3066" s="120" t="s">
        <v>201</v>
      </c>
      <c r="C3066" s="120" t="s">
        <v>202</v>
      </c>
      <c r="D3066" s="120" t="s">
        <v>68</v>
      </c>
      <c r="E3066" s="120" t="s">
        <v>70</v>
      </c>
      <c r="F3066" s="121">
        <v>0</v>
      </c>
      <c r="G3066" s="121">
        <v>0</v>
      </c>
      <c r="H3066" s="119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19">
        <v>4078</v>
      </c>
      <c r="B3067" s="120" t="s">
        <v>201</v>
      </c>
      <c r="C3067" s="120" t="s">
        <v>202</v>
      </c>
      <c r="D3067" s="120" t="s">
        <v>68</v>
      </c>
      <c r="E3067" s="120" t="s">
        <v>38</v>
      </c>
      <c r="F3067" s="121">
        <v>206856</v>
      </c>
      <c r="G3067" s="121">
        <v>21448.654</v>
      </c>
      <c r="H3067" s="119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19">
        <v>4078</v>
      </c>
      <c r="B3068" s="120" t="s">
        <v>201</v>
      </c>
      <c r="C3068" s="120" t="s">
        <v>202</v>
      </c>
      <c r="D3068" s="120" t="s">
        <v>68</v>
      </c>
      <c r="E3068" s="120" t="s">
        <v>150</v>
      </c>
      <c r="F3068" s="121">
        <v>42012413</v>
      </c>
      <c r="G3068" s="121">
        <v>4384506.3</v>
      </c>
      <c r="H3068" s="119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19">
        <v>4078</v>
      </c>
      <c r="B3069" s="120" t="s">
        <v>201</v>
      </c>
      <c r="C3069" s="120" t="s">
        <v>202</v>
      </c>
      <c r="D3069" s="120" t="s">
        <v>68</v>
      </c>
      <c r="E3069" s="120" t="s">
        <v>162</v>
      </c>
      <c r="F3069" s="121">
        <v>0</v>
      </c>
      <c r="G3069" s="121">
        <v>0</v>
      </c>
      <c r="H3069" s="119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19">
        <v>4079</v>
      </c>
      <c r="B3070" s="120" t="s">
        <v>201</v>
      </c>
      <c r="C3070" s="120" t="s">
        <v>202</v>
      </c>
      <c r="D3070" s="120" t="s">
        <v>116</v>
      </c>
      <c r="E3070" s="120" t="s">
        <v>170</v>
      </c>
      <c r="F3070" s="121">
        <v>974750</v>
      </c>
      <c r="G3070" s="121">
        <v>109498</v>
      </c>
      <c r="H3070" s="119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19">
        <v>4080</v>
      </c>
      <c r="B3071" s="120" t="s">
        <v>201</v>
      </c>
      <c r="C3071" s="120" t="s">
        <v>202</v>
      </c>
      <c r="D3071" s="120" t="s">
        <v>116</v>
      </c>
      <c r="E3071" s="120" t="s">
        <v>170</v>
      </c>
      <c r="F3071" s="121">
        <v>1201496</v>
      </c>
      <c r="G3071" s="121">
        <v>134969</v>
      </c>
      <c r="H3071" s="119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19">
        <v>4100</v>
      </c>
      <c r="B3072" s="120" t="s">
        <v>201</v>
      </c>
      <c r="C3072" s="120" t="s">
        <v>202</v>
      </c>
      <c r="D3072" s="120" t="s">
        <v>79</v>
      </c>
      <c r="E3072" s="120" t="s">
        <v>70</v>
      </c>
      <c r="F3072" s="121">
        <v>5090</v>
      </c>
      <c r="G3072" s="121">
        <v>183.079</v>
      </c>
      <c r="H3072" s="119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19">
        <v>4100</v>
      </c>
      <c r="B3073" s="120" t="s">
        <v>201</v>
      </c>
      <c r="C3073" s="120" t="s">
        <v>202</v>
      </c>
      <c r="D3073" s="120" t="s">
        <v>79</v>
      </c>
      <c r="E3073" s="120" t="s">
        <v>38</v>
      </c>
      <c r="F3073" s="121">
        <v>2056</v>
      </c>
      <c r="G3073" s="121">
        <v>73.921</v>
      </c>
      <c r="H3073" s="119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19">
        <v>4102</v>
      </c>
      <c r="B3074" s="120" t="s">
        <v>201</v>
      </c>
      <c r="C3074" s="120" t="s">
        <v>202</v>
      </c>
      <c r="D3074" s="120" t="s">
        <v>116</v>
      </c>
      <c r="E3074" s="120" t="s">
        <v>170</v>
      </c>
      <c r="F3074" s="121">
        <v>3400</v>
      </c>
      <c r="G3074" s="121">
        <v>382</v>
      </c>
      <c r="H3074" s="119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19">
        <v>4102</v>
      </c>
      <c r="B3075" s="120" t="s">
        <v>201</v>
      </c>
      <c r="C3075" s="120" t="s">
        <v>202</v>
      </c>
      <c r="D3075" s="120" t="s">
        <v>79</v>
      </c>
      <c r="E3075" s="120" t="s">
        <v>70</v>
      </c>
      <c r="F3075" s="121">
        <v>12</v>
      </c>
      <c r="G3075" s="121">
        <v>0</v>
      </c>
      <c r="H3075" s="119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19">
        <v>4107</v>
      </c>
      <c r="B3076" s="120" t="s">
        <v>201</v>
      </c>
      <c r="C3076" s="120" t="s">
        <v>202</v>
      </c>
      <c r="D3076" s="120" t="s">
        <v>79</v>
      </c>
      <c r="E3076" s="120" t="s">
        <v>70</v>
      </c>
      <c r="F3076" s="121">
        <v>122</v>
      </c>
      <c r="G3076" s="121">
        <v>0</v>
      </c>
      <c r="H3076" s="119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19">
        <v>4107</v>
      </c>
      <c r="B3077" s="120" t="s">
        <v>201</v>
      </c>
      <c r="C3077" s="120" t="s">
        <v>202</v>
      </c>
      <c r="D3077" s="120" t="s">
        <v>79</v>
      </c>
      <c r="E3077" s="120" t="s">
        <v>38</v>
      </c>
      <c r="F3077" s="121">
        <v>0</v>
      </c>
      <c r="G3077" s="121">
        <v>0</v>
      </c>
      <c r="H3077" s="119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19">
        <v>4112</v>
      </c>
      <c r="B3078" s="120" t="s">
        <v>201</v>
      </c>
      <c r="C3078" s="120" t="s">
        <v>202</v>
      </c>
      <c r="D3078" s="120" t="s">
        <v>79</v>
      </c>
      <c r="E3078" s="120" t="s">
        <v>70</v>
      </c>
      <c r="F3078" s="121">
        <v>818</v>
      </c>
      <c r="G3078" s="121">
        <v>81.131</v>
      </c>
      <c r="H3078" s="119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19">
        <v>4112</v>
      </c>
      <c r="B3079" s="120" t="s">
        <v>201</v>
      </c>
      <c r="C3079" s="120" t="s">
        <v>202</v>
      </c>
      <c r="D3079" s="120" t="s">
        <v>79</v>
      </c>
      <c r="E3079" s="120" t="s">
        <v>38</v>
      </c>
      <c r="F3079" s="121">
        <v>582</v>
      </c>
      <c r="G3079" s="121">
        <v>57.869</v>
      </c>
      <c r="H3079" s="119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19">
        <v>4113</v>
      </c>
      <c r="B3080" s="120" t="s">
        <v>201</v>
      </c>
      <c r="C3080" s="120" t="s">
        <v>202</v>
      </c>
      <c r="D3080" s="120" t="s">
        <v>79</v>
      </c>
      <c r="E3080" s="120" t="s">
        <v>70</v>
      </c>
      <c r="F3080" s="121">
        <v>168</v>
      </c>
      <c r="G3080" s="121">
        <v>60</v>
      </c>
      <c r="H3080" s="119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19">
        <v>4113</v>
      </c>
      <c r="B3081" s="120" t="s">
        <v>201</v>
      </c>
      <c r="C3081" s="120" t="s">
        <v>202</v>
      </c>
      <c r="D3081" s="120" t="s">
        <v>79</v>
      </c>
      <c r="E3081" s="120" t="s">
        <v>38</v>
      </c>
      <c r="F3081" s="121">
        <v>0</v>
      </c>
      <c r="G3081" s="121">
        <v>0</v>
      </c>
      <c r="H3081" s="119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19">
        <v>4114</v>
      </c>
      <c r="B3082" s="120" t="s">
        <v>201</v>
      </c>
      <c r="C3082" s="120" t="s">
        <v>202</v>
      </c>
      <c r="D3082" s="120" t="s">
        <v>79</v>
      </c>
      <c r="E3082" s="120" t="s">
        <v>70</v>
      </c>
      <c r="F3082" s="121">
        <v>298</v>
      </c>
      <c r="G3082" s="121">
        <v>18</v>
      </c>
      <c r="H3082" s="119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19">
        <v>4118</v>
      </c>
      <c r="B3083" s="120" t="s">
        <v>201</v>
      </c>
      <c r="C3083" s="120" t="s">
        <v>202</v>
      </c>
      <c r="D3083" s="120" t="s">
        <v>73</v>
      </c>
      <c r="E3083" s="120" t="s">
        <v>38</v>
      </c>
      <c r="F3083" s="121">
        <v>12302</v>
      </c>
      <c r="G3083" s="121">
        <v>705</v>
      </c>
      <c r="H3083" s="119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19">
        <v>4119</v>
      </c>
      <c r="B3084" s="120" t="s">
        <v>201</v>
      </c>
      <c r="C3084" s="120" t="s">
        <v>202</v>
      </c>
      <c r="D3084" s="120" t="s">
        <v>116</v>
      </c>
      <c r="E3084" s="120" t="s">
        <v>170</v>
      </c>
      <c r="F3084" s="121">
        <v>228291</v>
      </c>
      <c r="G3084" s="121">
        <v>25645</v>
      </c>
      <c r="H3084" s="119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19">
        <v>4120</v>
      </c>
      <c r="B3085" s="120" t="s">
        <v>201</v>
      </c>
      <c r="C3085" s="120" t="s">
        <v>202</v>
      </c>
      <c r="D3085" s="120" t="s">
        <v>116</v>
      </c>
      <c r="E3085" s="120" t="s">
        <v>170</v>
      </c>
      <c r="F3085" s="121">
        <v>494097</v>
      </c>
      <c r="G3085" s="121">
        <v>55504</v>
      </c>
      <c r="H3085" s="119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19">
        <v>4122</v>
      </c>
      <c r="B3086" s="120" t="s">
        <v>201</v>
      </c>
      <c r="C3086" s="120" t="s">
        <v>202</v>
      </c>
      <c r="D3086" s="120" t="s">
        <v>116</v>
      </c>
      <c r="E3086" s="120" t="s">
        <v>170</v>
      </c>
      <c r="F3086" s="121">
        <v>149295</v>
      </c>
      <c r="G3086" s="121">
        <v>16771</v>
      </c>
      <c r="H3086" s="119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19">
        <v>4124</v>
      </c>
      <c r="B3087" s="120" t="s">
        <v>201</v>
      </c>
      <c r="C3087" s="120" t="s">
        <v>202</v>
      </c>
      <c r="D3087" s="120" t="s">
        <v>79</v>
      </c>
      <c r="E3087" s="120" t="s">
        <v>70</v>
      </c>
      <c r="F3087" s="121">
        <v>0</v>
      </c>
      <c r="G3087" s="121">
        <v>0</v>
      </c>
      <c r="H3087" s="119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19">
        <v>4125</v>
      </c>
      <c r="B3088" s="120" t="s">
        <v>205</v>
      </c>
      <c r="C3088" s="120" t="s">
        <v>202</v>
      </c>
      <c r="D3088" s="120" t="s">
        <v>79</v>
      </c>
      <c r="E3088" s="120" t="s">
        <v>38</v>
      </c>
      <c r="F3088" s="121">
        <v>0</v>
      </c>
      <c r="G3088" s="121">
        <v>0</v>
      </c>
      <c r="H3088" s="119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19">
        <v>4125</v>
      </c>
      <c r="B3089" s="120" t="s">
        <v>205</v>
      </c>
      <c r="C3089" s="120" t="s">
        <v>202</v>
      </c>
      <c r="D3089" s="120" t="s">
        <v>68</v>
      </c>
      <c r="E3089" s="120" t="s">
        <v>54</v>
      </c>
      <c r="F3089" s="121">
        <v>217767</v>
      </c>
      <c r="G3089" s="121">
        <v>18005.131</v>
      </c>
      <c r="H3089" s="119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19">
        <v>4125</v>
      </c>
      <c r="B3090" s="120" t="s">
        <v>205</v>
      </c>
      <c r="C3090" s="120" t="s">
        <v>202</v>
      </c>
      <c r="D3090" s="120" t="s">
        <v>68</v>
      </c>
      <c r="E3090" s="120" t="s">
        <v>38</v>
      </c>
      <c r="F3090" s="121">
        <v>7231</v>
      </c>
      <c r="G3090" s="121">
        <v>566.922</v>
      </c>
      <c r="H3090" s="119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19">
        <v>4125</v>
      </c>
      <c r="B3091" s="120" t="s">
        <v>205</v>
      </c>
      <c r="C3091" s="120" t="s">
        <v>202</v>
      </c>
      <c r="D3091" s="120" t="s">
        <v>68</v>
      </c>
      <c r="E3091" s="120" t="s">
        <v>144</v>
      </c>
      <c r="F3091" s="121">
        <v>1084450</v>
      </c>
      <c r="G3091" s="121">
        <v>89686.683</v>
      </c>
      <c r="H3091" s="119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19">
        <v>4125</v>
      </c>
      <c r="B3092" s="120" t="s">
        <v>205</v>
      </c>
      <c r="C3092" s="120" t="s">
        <v>202</v>
      </c>
      <c r="D3092" s="120" t="s">
        <v>68</v>
      </c>
      <c r="E3092" s="120" t="s">
        <v>162</v>
      </c>
      <c r="F3092" s="121">
        <v>0</v>
      </c>
      <c r="G3092" s="121">
        <v>0</v>
      </c>
      <c r="H3092" s="119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19">
        <v>4125</v>
      </c>
      <c r="B3093" s="120" t="s">
        <v>205</v>
      </c>
      <c r="C3093" s="120" t="s">
        <v>202</v>
      </c>
      <c r="D3093" s="120" t="s">
        <v>68</v>
      </c>
      <c r="E3093" s="120" t="s">
        <v>176</v>
      </c>
      <c r="F3093" s="121">
        <v>287930</v>
      </c>
      <c r="G3093" s="121">
        <v>23738.264</v>
      </c>
      <c r="H3093" s="119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19">
        <v>4130</v>
      </c>
      <c r="B3094" s="120" t="s">
        <v>201</v>
      </c>
      <c r="C3094" s="120" t="s">
        <v>202</v>
      </c>
      <c r="D3094" s="120" t="s">
        <v>79</v>
      </c>
      <c r="E3094" s="120" t="s">
        <v>70</v>
      </c>
      <c r="F3094" s="121">
        <v>145</v>
      </c>
      <c r="G3094" s="121">
        <v>24</v>
      </c>
      <c r="H3094" s="119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19">
        <v>4130</v>
      </c>
      <c r="B3095" s="120" t="s">
        <v>201</v>
      </c>
      <c r="C3095" s="120" t="s">
        <v>202</v>
      </c>
      <c r="D3095" s="120" t="s">
        <v>79</v>
      </c>
      <c r="E3095" s="120" t="s">
        <v>38</v>
      </c>
      <c r="F3095" s="121">
        <v>0</v>
      </c>
      <c r="G3095" s="121">
        <v>0</v>
      </c>
      <c r="H3095" s="119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19">
        <v>4139</v>
      </c>
      <c r="B3096" s="120" t="s">
        <v>201</v>
      </c>
      <c r="C3096" s="120" t="s">
        <v>202</v>
      </c>
      <c r="D3096" s="120" t="s">
        <v>79</v>
      </c>
      <c r="E3096" s="120" t="s">
        <v>70</v>
      </c>
      <c r="F3096" s="121">
        <v>0</v>
      </c>
      <c r="G3096" s="121">
        <v>2</v>
      </c>
      <c r="H3096" s="119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19">
        <v>4142</v>
      </c>
      <c r="B3097" s="120" t="s">
        <v>201</v>
      </c>
      <c r="C3097" s="120" t="s">
        <v>202</v>
      </c>
      <c r="D3097" s="120" t="s">
        <v>116</v>
      </c>
      <c r="E3097" s="120" t="s">
        <v>170</v>
      </c>
      <c r="F3097" s="121">
        <v>853381</v>
      </c>
      <c r="G3097" s="121">
        <v>95864</v>
      </c>
      <c r="H3097" s="119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19">
        <v>4143</v>
      </c>
      <c r="B3098" s="120" t="s">
        <v>201</v>
      </c>
      <c r="C3098" s="120" t="s">
        <v>202</v>
      </c>
      <c r="D3098" s="120" t="s">
        <v>68</v>
      </c>
      <c r="E3098" s="120" t="s">
        <v>54</v>
      </c>
      <c r="F3098" s="121">
        <v>0</v>
      </c>
      <c r="G3098" s="121">
        <v>0</v>
      </c>
      <c r="H3098" s="119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19">
        <v>4143</v>
      </c>
      <c r="B3099" s="120" t="s">
        <v>201</v>
      </c>
      <c r="C3099" s="120" t="s">
        <v>202</v>
      </c>
      <c r="D3099" s="120" t="s">
        <v>68</v>
      </c>
      <c r="E3099" s="120" t="s">
        <v>70</v>
      </c>
      <c r="F3099" s="121">
        <v>40008</v>
      </c>
      <c r="G3099" s="121">
        <v>3513.448</v>
      </c>
      <c r="H3099" s="119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19">
        <v>4143</v>
      </c>
      <c r="B3100" s="120" t="s">
        <v>201</v>
      </c>
      <c r="C3100" s="120" t="s">
        <v>202</v>
      </c>
      <c r="D3100" s="120" t="s">
        <v>68</v>
      </c>
      <c r="E3100" s="120" t="s">
        <v>162</v>
      </c>
      <c r="F3100" s="121">
        <v>13003110</v>
      </c>
      <c r="G3100" s="121">
        <v>1185411.6</v>
      </c>
      <c r="H3100" s="119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19">
        <v>4147</v>
      </c>
      <c r="B3101" s="120" t="s">
        <v>201</v>
      </c>
      <c r="C3101" s="120" t="s">
        <v>202</v>
      </c>
      <c r="D3101" s="120" t="s">
        <v>116</v>
      </c>
      <c r="E3101" s="120" t="s">
        <v>170</v>
      </c>
      <c r="F3101" s="121">
        <v>65731</v>
      </c>
      <c r="G3101" s="121">
        <v>7384</v>
      </c>
      <c r="H3101" s="119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19">
        <v>4148</v>
      </c>
      <c r="B3102" s="120" t="s">
        <v>201</v>
      </c>
      <c r="C3102" s="120" t="s">
        <v>202</v>
      </c>
      <c r="D3102" s="120" t="s">
        <v>79</v>
      </c>
      <c r="E3102" s="120" t="s">
        <v>70</v>
      </c>
      <c r="F3102" s="121">
        <v>246</v>
      </c>
      <c r="G3102" s="121">
        <v>27</v>
      </c>
      <c r="H3102" s="119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19">
        <v>4158</v>
      </c>
      <c r="B3103" s="120" t="s">
        <v>201</v>
      </c>
      <c r="C3103" s="120" t="s">
        <v>202</v>
      </c>
      <c r="D3103" s="120" t="s">
        <v>68</v>
      </c>
      <c r="E3103" s="120" t="s">
        <v>70</v>
      </c>
      <c r="F3103" s="121">
        <v>82096</v>
      </c>
      <c r="G3103" s="121">
        <v>7390.327</v>
      </c>
      <c r="H3103" s="119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19">
        <v>4158</v>
      </c>
      <c r="B3104" s="120" t="s">
        <v>201</v>
      </c>
      <c r="C3104" s="120" t="s">
        <v>202</v>
      </c>
      <c r="D3104" s="120" t="s">
        <v>68</v>
      </c>
      <c r="E3104" s="120" t="s">
        <v>150</v>
      </c>
      <c r="F3104" s="121">
        <v>36849214</v>
      </c>
      <c r="G3104" s="121">
        <v>3304159.7</v>
      </c>
      <c r="H3104" s="119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19">
        <v>4158</v>
      </c>
      <c r="B3105" s="120" t="s">
        <v>201</v>
      </c>
      <c r="C3105" s="120" t="s">
        <v>202</v>
      </c>
      <c r="D3105" s="120" t="s">
        <v>68</v>
      </c>
      <c r="E3105" s="120" t="s">
        <v>162</v>
      </c>
      <c r="F3105" s="121">
        <v>15398646</v>
      </c>
      <c r="G3105" s="121">
        <v>1374829</v>
      </c>
      <c r="H3105" s="119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19">
        <v>4162</v>
      </c>
      <c r="B3106" s="120" t="s">
        <v>201</v>
      </c>
      <c r="C3106" s="120" t="s">
        <v>202</v>
      </c>
      <c r="D3106" s="120" t="s">
        <v>68</v>
      </c>
      <c r="E3106" s="120" t="s">
        <v>38</v>
      </c>
      <c r="F3106" s="121">
        <v>310625</v>
      </c>
      <c r="G3106" s="121">
        <v>27495.917</v>
      </c>
      <c r="H3106" s="119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19">
        <v>4162</v>
      </c>
      <c r="B3107" s="120" t="s">
        <v>201</v>
      </c>
      <c r="C3107" s="120" t="s">
        <v>202</v>
      </c>
      <c r="D3107" s="120" t="s">
        <v>68</v>
      </c>
      <c r="E3107" s="120" t="s">
        <v>162</v>
      </c>
      <c r="F3107" s="121">
        <v>31256047</v>
      </c>
      <c r="G3107" s="121">
        <v>2813174.1</v>
      </c>
      <c r="H3107" s="119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19">
        <v>4176</v>
      </c>
      <c r="B3108" s="120" t="s">
        <v>201</v>
      </c>
      <c r="C3108" s="120" t="s">
        <v>202</v>
      </c>
      <c r="D3108" s="120" t="s">
        <v>116</v>
      </c>
      <c r="E3108" s="120" t="s">
        <v>170</v>
      </c>
      <c r="F3108" s="121">
        <v>1797020</v>
      </c>
      <c r="G3108" s="121">
        <v>201867</v>
      </c>
      <c r="H3108" s="119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19">
        <v>4177</v>
      </c>
      <c r="B3109" s="120" t="s">
        <v>201</v>
      </c>
      <c r="C3109" s="120" t="s">
        <v>202</v>
      </c>
      <c r="D3109" s="120" t="s">
        <v>116</v>
      </c>
      <c r="E3109" s="120" t="s">
        <v>170</v>
      </c>
      <c r="F3109" s="121">
        <v>755923</v>
      </c>
      <c r="G3109" s="121">
        <v>84916</v>
      </c>
      <c r="H3109" s="119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19">
        <v>4178</v>
      </c>
      <c r="B3110" s="120" t="s">
        <v>201</v>
      </c>
      <c r="C3110" s="120" t="s">
        <v>202</v>
      </c>
      <c r="D3110" s="120" t="s">
        <v>116</v>
      </c>
      <c r="E3110" s="120" t="s">
        <v>170</v>
      </c>
      <c r="F3110" s="121">
        <v>180898</v>
      </c>
      <c r="G3110" s="121">
        <v>20321</v>
      </c>
      <c r="H3110" s="119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19">
        <v>4180</v>
      </c>
      <c r="B3111" s="120" t="s">
        <v>201</v>
      </c>
      <c r="C3111" s="120" t="s">
        <v>202</v>
      </c>
      <c r="D3111" s="120" t="s">
        <v>116</v>
      </c>
      <c r="E3111" s="120" t="s">
        <v>170</v>
      </c>
      <c r="F3111" s="121">
        <v>1329995</v>
      </c>
      <c r="G3111" s="121">
        <v>149404</v>
      </c>
      <c r="H3111" s="119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19">
        <v>4182</v>
      </c>
      <c r="B3112" s="120" t="s">
        <v>201</v>
      </c>
      <c r="C3112" s="120" t="s">
        <v>202</v>
      </c>
      <c r="D3112" s="120" t="s">
        <v>116</v>
      </c>
      <c r="E3112" s="120" t="s">
        <v>170</v>
      </c>
      <c r="F3112" s="121">
        <v>1257008</v>
      </c>
      <c r="G3112" s="121">
        <v>141205</v>
      </c>
      <c r="H3112" s="119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19">
        <v>4183</v>
      </c>
      <c r="B3113" s="120" t="s">
        <v>201</v>
      </c>
      <c r="C3113" s="120" t="s">
        <v>202</v>
      </c>
      <c r="D3113" s="120" t="s">
        <v>116</v>
      </c>
      <c r="E3113" s="120" t="s">
        <v>170</v>
      </c>
      <c r="F3113" s="121">
        <v>178262</v>
      </c>
      <c r="G3113" s="121">
        <v>20025</v>
      </c>
      <c r="H3113" s="119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19">
        <v>4185</v>
      </c>
      <c r="B3114" s="120" t="s">
        <v>201</v>
      </c>
      <c r="C3114" s="120" t="s">
        <v>202</v>
      </c>
      <c r="D3114" s="120" t="s">
        <v>116</v>
      </c>
      <c r="E3114" s="120" t="s">
        <v>170</v>
      </c>
      <c r="F3114" s="121">
        <v>506186</v>
      </c>
      <c r="G3114" s="121">
        <v>56862</v>
      </c>
      <c r="H3114" s="119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19">
        <v>4201</v>
      </c>
      <c r="B3115" s="120" t="s">
        <v>201</v>
      </c>
      <c r="C3115" s="120" t="s">
        <v>202</v>
      </c>
      <c r="D3115" s="120" t="s">
        <v>116</v>
      </c>
      <c r="E3115" s="120" t="s">
        <v>170</v>
      </c>
      <c r="F3115" s="121">
        <v>340048</v>
      </c>
      <c r="G3115" s="121">
        <v>38199</v>
      </c>
      <c r="H3115" s="119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19">
        <v>4204</v>
      </c>
      <c r="B3116" s="120" t="s">
        <v>201</v>
      </c>
      <c r="C3116" s="120" t="s">
        <v>202</v>
      </c>
      <c r="D3116" s="120" t="s">
        <v>116</v>
      </c>
      <c r="E3116" s="120" t="s">
        <v>170</v>
      </c>
      <c r="F3116" s="121">
        <v>120292</v>
      </c>
      <c r="G3116" s="121">
        <v>13513</v>
      </c>
      <c r="H3116" s="119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19">
        <v>4213</v>
      </c>
      <c r="B3117" s="120" t="s">
        <v>201</v>
      </c>
      <c r="C3117" s="120" t="s">
        <v>202</v>
      </c>
      <c r="D3117" s="120" t="s">
        <v>116</v>
      </c>
      <c r="E3117" s="120" t="s">
        <v>170</v>
      </c>
      <c r="F3117" s="121">
        <v>277243</v>
      </c>
      <c r="G3117" s="121">
        <v>31144</v>
      </c>
      <c r="H3117" s="119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19">
        <v>4214</v>
      </c>
      <c r="B3118" s="120" t="s">
        <v>201</v>
      </c>
      <c r="C3118" s="120" t="s">
        <v>202</v>
      </c>
      <c r="D3118" s="120" t="s">
        <v>116</v>
      </c>
      <c r="E3118" s="120" t="s">
        <v>170</v>
      </c>
      <c r="F3118" s="121">
        <v>189728</v>
      </c>
      <c r="G3118" s="121">
        <v>21313</v>
      </c>
      <c r="H3118" s="119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19">
        <v>4251</v>
      </c>
      <c r="B3119" s="120" t="s">
        <v>201</v>
      </c>
      <c r="C3119" s="120" t="s">
        <v>202</v>
      </c>
      <c r="D3119" s="120" t="s">
        <v>73</v>
      </c>
      <c r="E3119" s="120" t="s">
        <v>38</v>
      </c>
      <c r="F3119" s="121">
        <v>2650</v>
      </c>
      <c r="G3119" s="121">
        <v>46</v>
      </c>
      <c r="H3119" s="119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19">
        <v>4256</v>
      </c>
      <c r="B3120" s="120" t="s">
        <v>201</v>
      </c>
      <c r="C3120" s="120" t="s">
        <v>202</v>
      </c>
      <c r="D3120" s="120" t="s">
        <v>73</v>
      </c>
      <c r="E3120" s="120" t="s">
        <v>70</v>
      </c>
      <c r="F3120" s="121">
        <v>2027</v>
      </c>
      <c r="G3120" s="121">
        <v>-80.042</v>
      </c>
      <c r="H3120" s="119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19">
        <v>4256</v>
      </c>
      <c r="B3121" s="120" t="s">
        <v>201</v>
      </c>
      <c r="C3121" s="120" t="s">
        <v>202</v>
      </c>
      <c r="D3121" s="120" t="s">
        <v>73</v>
      </c>
      <c r="E3121" s="120" t="s">
        <v>38</v>
      </c>
      <c r="F3121" s="121">
        <v>4433</v>
      </c>
      <c r="G3121" s="121">
        <v>-174.958</v>
      </c>
      <c r="H3121" s="119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19">
        <v>4257</v>
      </c>
      <c r="B3122" s="120" t="s">
        <v>201</v>
      </c>
      <c r="C3122" s="120" t="s">
        <v>202</v>
      </c>
      <c r="D3122" s="120" t="s">
        <v>73</v>
      </c>
      <c r="E3122" s="120" t="s">
        <v>70</v>
      </c>
      <c r="F3122" s="121">
        <v>1694</v>
      </c>
      <c r="G3122" s="121">
        <v>24</v>
      </c>
      <c r="H3122" s="119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19">
        <v>4257</v>
      </c>
      <c r="B3123" s="120" t="s">
        <v>201</v>
      </c>
      <c r="C3123" s="120" t="s">
        <v>202</v>
      </c>
      <c r="D3123" s="120" t="s">
        <v>73</v>
      </c>
      <c r="E3123" s="120" t="s">
        <v>38</v>
      </c>
      <c r="F3123" s="121">
        <v>0</v>
      </c>
      <c r="G3123" s="121">
        <v>0</v>
      </c>
      <c r="H3123" s="119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19">
        <v>4257</v>
      </c>
      <c r="B3124" s="120" t="s">
        <v>201</v>
      </c>
      <c r="C3124" s="120" t="s">
        <v>202</v>
      </c>
      <c r="D3124" s="120" t="s">
        <v>79</v>
      </c>
      <c r="E3124" s="120" t="s">
        <v>70</v>
      </c>
      <c r="F3124" s="121">
        <v>8626</v>
      </c>
      <c r="G3124" s="121">
        <v>-831</v>
      </c>
      <c r="H3124" s="119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19">
        <v>4257</v>
      </c>
      <c r="B3125" s="120" t="s">
        <v>201</v>
      </c>
      <c r="C3125" s="120" t="s">
        <v>202</v>
      </c>
      <c r="D3125" s="120" t="s">
        <v>79</v>
      </c>
      <c r="E3125" s="120" t="s">
        <v>152</v>
      </c>
      <c r="F3125" s="121">
        <v>0</v>
      </c>
      <c r="G3125" s="121">
        <v>0</v>
      </c>
      <c r="H3125" s="119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19">
        <v>4258</v>
      </c>
      <c r="B3126" s="120" t="s">
        <v>201</v>
      </c>
      <c r="C3126" s="120" t="s">
        <v>202</v>
      </c>
      <c r="D3126" s="120" t="s">
        <v>116</v>
      </c>
      <c r="E3126" s="120" t="s">
        <v>170</v>
      </c>
      <c r="F3126" s="121">
        <v>2288449</v>
      </c>
      <c r="G3126" s="121">
        <v>257071</v>
      </c>
      <c r="H3126" s="119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19">
        <v>4263</v>
      </c>
      <c r="B3127" s="120" t="s">
        <v>201</v>
      </c>
      <c r="C3127" s="120" t="s">
        <v>202</v>
      </c>
      <c r="D3127" s="120" t="s">
        <v>116</v>
      </c>
      <c r="E3127" s="120" t="s">
        <v>170</v>
      </c>
      <c r="F3127" s="121">
        <v>65875</v>
      </c>
      <c r="G3127" s="121">
        <v>7400</v>
      </c>
      <c r="H3127" s="119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19">
        <v>4266</v>
      </c>
      <c r="B3128" s="120" t="s">
        <v>201</v>
      </c>
      <c r="C3128" s="120" t="s">
        <v>202</v>
      </c>
      <c r="D3128" s="120" t="s">
        <v>68</v>
      </c>
      <c r="E3128" s="120" t="s">
        <v>70</v>
      </c>
      <c r="F3128" s="121">
        <v>0</v>
      </c>
      <c r="G3128" s="121">
        <v>0</v>
      </c>
      <c r="H3128" s="119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19">
        <v>4266</v>
      </c>
      <c r="B3129" s="120" t="s">
        <v>201</v>
      </c>
      <c r="C3129" s="120" t="s">
        <v>202</v>
      </c>
      <c r="D3129" s="120" t="s">
        <v>68</v>
      </c>
      <c r="E3129" s="120" t="s">
        <v>38</v>
      </c>
      <c r="F3129" s="121">
        <v>399741</v>
      </c>
      <c r="G3129" s="121">
        <v>29249</v>
      </c>
      <c r="H3129" s="119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19">
        <v>4270</v>
      </c>
      <c r="B3130" s="120" t="s">
        <v>201</v>
      </c>
      <c r="C3130" s="120" t="s">
        <v>202</v>
      </c>
      <c r="D3130" s="120" t="s">
        <v>68</v>
      </c>
      <c r="E3130" s="120" t="s">
        <v>125</v>
      </c>
      <c r="F3130" s="121">
        <v>0</v>
      </c>
      <c r="G3130" s="121">
        <v>7560402</v>
      </c>
      <c r="H3130" s="119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19">
        <v>4271</v>
      </c>
      <c r="B3131" s="120" t="s">
        <v>201</v>
      </c>
      <c r="C3131" s="120" t="s">
        <v>202</v>
      </c>
      <c r="D3131" s="120" t="s">
        <v>68</v>
      </c>
      <c r="E3131" s="120" t="s">
        <v>54</v>
      </c>
      <c r="F3131" s="121">
        <v>0</v>
      </c>
      <c r="G3131" s="121">
        <v>0</v>
      </c>
      <c r="H3131" s="119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19">
        <v>4271</v>
      </c>
      <c r="B3132" s="120" t="s">
        <v>201</v>
      </c>
      <c r="C3132" s="120" t="s">
        <v>202</v>
      </c>
      <c r="D3132" s="120" t="s">
        <v>68</v>
      </c>
      <c r="E3132" s="120" t="s">
        <v>70</v>
      </c>
      <c r="F3132" s="121">
        <v>44424</v>
      </c>
      <c r="G3132" s="121">
        <v>3832.934</v>
      </c>
      <c r="H3132" s="119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19">
        <v>4271</v>
      </c>
      <c r="B3133" s="120" t="s">
        <v>201</v>
      </c>
      <c r="C3133" s="120" t="s">
        <v>202</v>
      </c>
      <c r="D3133" s="120" t="s">
        <v>68</v>
      </c>
      <c r="E3133" s="120" t="s">
        <v>162</v>
      </c>
      <c r="F3133" s="121">
        <v>17750653</v>
      </c>
      <c r="G3133" s="121">
        <v>1531049.1</v>
      </c>
      <c r="H3133" s="119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19">
        <v>4937</v>
      </c>
      <c r="B3134" s="120" t="s">
        <v>201</v>
      </c>
      <c r="C3134" s="120" t="s">
        <v>202</v>
      </c>
      <c r="D3134" s="120" t="s">
        <v>39</v>
      </c>
      <c r="E3134" s="120" t="s">
        <v>38</v>
      </c>
      <c r="F3134" s="121">
        <v>0</v>
      </c>
      <c r="G3134" s="121">
        <v>1187142</v>
      </c>
      <c r="H3134" s="119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19">
        <v>4937</v>
      </c>
      <c r="B3135" s="120" t="s">
        <v>201</v>
      </c>
      <c r="C3135" s="120" t="s">
        <v>202</v>
      </c>
      <c r="D3135" s="120" t="s">
        <v>61</v>
      </c>
      <c r="E3135" s="120" t="s">
        <v>38</v>
      </c>
      <c r="F3135" s="121">
        <v>21827976</v>
      </c>
      <c r="G3135" s="121">
        <v>2030568</v>
      </c>
      <c r="H3135" s="119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19">
        <v>4939</v>
      </c>
      <c r="B3136" s="120" t="s">
        <v>201</v>
      </c>
      <c r="C3136" s="120" t="s">
        <v>206</v>
      </c>
      <c r="D3136" s="120" t="s">
        <v>39</v>
      </c>
      <c r="E3136" s="120" t="s">
        <v>38</v>
      </c>
      <c r="F3136" s="121">
        <v>932504</v>
      </c>
      <c r="G3136" s="121">
        <v>101094</v>
      </c>
      <c r="H3136" s="119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19">
        <v>4939</v>
      </c>
      <c r="B3137" s="120" t="s">
        <v>201</v>
      </c>
      <c r="C3137" s="120" t="s">
        <v>206</v>
      </c>
      <c r="D3137" s="120" t="s">
        <v>61</v>
      </c>
      <c r="E3137" s="120" t="s">
        <v>38</v>
      </c>
      <c r="F3137" s="121">
        <v>9475438</v>
      </c>
      <c r="G3137" s="121">
        <v>1260718</v>
      </c>
      <c r="H3137" s="119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19">
        <v>4939</v>
      </c>
      <c r="B3138" s="120" t="s">
        <v>201</v>
      </c>
      <c r="C3138" s="120" t="s">
        <v>206</v>
      </c>
      <c r="D3138" s="120" t="s">
        <v>68</v>
      </c>
      <c r="E3138" s="120" t="s">
        <v>38</v>
      </c>
      <c r="F3138" s="121">
        <v>2248449</v>
      </c>
      <c r="G3138" s="121">
        <v>185939</v>
      </c>
      <c r="H3138" s="119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19">
        <v>4940</v>
      </c>
      <c r="B3139" s="120" t="s">
        <v>201</v>
      </c>
      <c r="C3139" s="120" t="s">
        <v>202</v>
      </c>
      <c r="D3139" s="120" t="s">
        <v>73</v>
      </c>
      <c r="E3139" s="120" t="s">
        <v>38</v>
      </c>
      <c r="F3139" s="121">
        <v>751360</v>
      </c>
      <c r="G3139" s="121">
        <v>64152</v>
      </c>
      <c r="H3139" s="119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19">
        <v>4940</v>
      </c>
      <c r="B3140" s="120" t="s">
        <v>201</v>
      </c>
      <c r="C3140" s="120" t="s">
        <v>202</v>
      </c>
      <c r="D3140" s="120" t="s">
        <v>79</v>
      </c>
      <c r="E3140" s="120" t="s">
        <v>70</v>
      </c>
      <c r="F3140" s="121">
        <v>243</v>
      </c>
      <c r="G3140" s="121">
        <v>0</v>
      </c>
      <c r="H3140" s="119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19">
        <v>4940</v>
      </c>
      <c r="B3141" s="120" t="s">
        <v>201</v>
      </c>
      <c r="C3141" s="120" t="s">
        <v>202</v>
      </c>
      <c r="D3141" s="120" t="s">
        <v>68</v>
      </c>
      <c r="E3141" s="120" t="s">
        <v>38</v>
      </c>
      <c r="F3141" s="121">
        <v>6183314</v>
      </c>
      <c r="G3141" s="121">
        <v>529047</v>
      </c>
      <c r="H3141" s="119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19">
        <v>4941</v>
      </c>
      <c r="B3142" s="120" t="s">
        <v>201</v>
      </c>
      <c r="C3142" s="120" t="s">
        <v>202</v>
      </c>
      <c r="D3142" s="120" t="s">
        <v>68</v>
      </c>
      <c r="E3142" s="120" t="s">
        <v>54</v>
      </c>
      <c r="F3142" s="121">
        <v>107457120</v>
      </c>
      <c r="G3142" s="121">
        <v>9930166.8</v>
      </c>
      <c r="H3142" s="119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19">
        <v>4941</v>
      </c>
      <c r="B3143" s="120" t="s">
        <v>201</v>
      </c>
      <c r="C3143" s="120" t="s">
        <v>202</v>
      </c>
      <c r="D3143" s="120" t="s">
        <v>68</v>
      </c>
      <c r="E3143" s="120" t="s">
        <v>70</v>
      </c>
      <c r="F3143" s="121">
        <v>216344</v>
      </c>
      <c r="G3143" s="121">
        <v>19387.165</v>
      </c>
      <c r="H3143" s="119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19">
        <v>5083</v>
      </c>
      <c r="B3144" s="120" t="s">
        <v>201</v>
      </c>
      <c r="C3144" s="120" t="s">
        <v>206</v>
      </c>
      <c r="D3144" s="120" t="s">
        <v>73</v>
      </c>
      <c r="E3144" s="120" t="s">
        <v>86</v>
      </c>
      <c r="F3144" s="121">
        <v>18098</v>
      </c>
      <c r="G3144" s="121">
        <v>1728.231</v>
      </c>
      <c r="H3144" s="119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19">
        <v>5083</v>
      </c>
      <c r="B3145" s="120" t="s">
        <v>201</v>
      </c>
      <c r="C3145" s="120" t="s">
        <v>206</v>
      </c>
      <c r="D3145" s="120" t="s">
        <v>73</v>
      </c>
      <c r="E3145" s="120" t="s">
        <v>38</v>
      </c>
      <c r="F3145" s="121">
        <v>984084</v>
      </c>
      <c r="G3145" s="121">
        <v>93966.769</v>
      </c>
      <c r="H3145" s="119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19">
        <v>6000</v>
      </c>
      <c r="B3146" s="120" t="s">
        <v>201</v>
      </c>
      <c r="C3146" s="120" t="s">
        <v>202</v>
      </c>
      <c r="D3146" s="120" t="s">
        <v>68</v>
      </c>
      <c r="E3146" s="120" t="s">
        <v>125</v>
      </c>
      <c r="F3146" s="121">
        <v>0</v>
      </c>
      <c r="G3146" s="121">
        <v>7342390</v>
      </c>
      <c r="H3146" s="119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19">
        <v>6000</v>
      </c>
      <c r="B3147" s="120" t="s">
        <v>201</v>
      </c>
      <c r="C3147" s="120" t="s">
        <v>202</v>
      </c>
      <c r="D3147" s="120" t="s">
        <v>68</v>
      </c>
      <c r="E3147" s="120" t="s">
        <v>125</v>
      </c>
      <c r="F3147" s="121">
        <v>0</v>
      </c>
      <c r="G3147" s="121">
        <v>8815458</v>
      </c>
      <c r="H3147" s="119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19">
        <v>6001</v>
      </c>
      <c r="B3148" s="120" t="s">
        <v>201</v>
      </c>
      <c r="C3148" s="120" t="s">
        <v>202</v>
      </c>
      <c r="D3148" s="120" t="s">
        <v>68</v>
      </c>
      <c r="E3148" s="120" t="s">
        <v>125</v>
      </c>
      <c r="F3148" s="121">
        <v>0</v>
      </c>
      <c r="G3148" s="121">
        <v>7003194</v>
      </c>
      <c r="H3148" s="119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19">
        <v>6001</v>
      </c>
      <c r="B3149" s="120" t="s">
        <v>201</v>
      </c>
      <c r="C3149" s="120" t="s">
        <v>202</v>
      </c>
      <c r="D3149" s="120" t="s">
        <v>68</v>
      </c>
      <c r="E3149" s="120" t="s">
        <v>125</v>
      </c>
      <c r="F3149" s="121">
        <v>0</v>
      </c>
      <c r="G3149" s="121">
        <v>7133768</v>
      </c>
      <c r="H3149" s="119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19">
        <v>6002</v>
      </c>
      <c r="B3150" s="120" t="s">
        <v>201</v>
      </c>
      <c r="C3150" s="120" t="s">
        <v>202</v>
      </c>
      <c r="D3150" s="120" t="s">
        <v>68</v>
      </c>
      <c r="E3150" s="120" t="s">
        <v>70</v>
      </c>
      <c r="F3150" s="121">
        <v>0</v>
      </c>
      <c r="G3150" s="121">
        <v>0</v>
      </c>
      <c r="H3150" s="119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19">
        <v>6002</v>
      </c>
      <c r="B3151" s="120" t="s">
        <v>201</v>
      </c>
      <c r="C3151" s="120" t="s">
        <v>202</v>
      </c>
      <c r="D3151" s="120" t="s">
        <v>68</v>
      </c>
      <c r="E3151" s="120" t="s">
        <v>38</v>
      </c>
      <c r="F3151" s="121">
        <v>2528607</v>
      </c>
      <c r="G3151" s="121">
        <v>253286.77</v>
      </c>
      <c r="H3151" s="119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19">
        <v>6002</v>
      </c>
      <c r="B3152" s="120" t="s">
        <v>201</v>
      </c>
      <c r="C3152" s="120" t="s">
        <v>202</v>
      </c>
      <c r="D3152" s="120" t="s">
        <v>68</v>
      </c>
      <c r="E3152" s="120" t="s">
        <v>162</v>
      </c>
      <c r="F3152" s="121">
        <v>182019494</v>
      </c>
      <c r="G3152" s="121">
        <v>18237661</v>
      </c>
      <c r="H3152" s="119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19">
        <v>6004</v>
      </c>
      <c r="B3153" s="120" t="s">
        <v>201</v>
      </c>
      <c r="C3153" s="120" t="s">
        <v>206</v>
      </c>
      <c r="D3153" s="120" t="s">
        <v>68</v>
      </c>
      <c r="E3153" s="120" t="s">
        <v>54</v>
      </c>
      <c r="F3153" s="121">
        <v>0</v>
      </c>
      <c r="G3153" s="121">
        <v>0</v>
      </c>
      <c r="H3153" s="119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19">
        <v>6004</v>
      </c>
      <c r="B3154" s="120" t="s">
        <v>201</v>
      </c>
      <c r="C3154" s="120" t="s">
        <v>206</v>
      </c>
      <c r="D3154" s="120" t="s">
        <v>68</v>
      </c>
      <c r="E3154" s="120" t="s">
        <v>38</v>
      </c>
      <c r="F3154" s="121">
        <v>261016</v>
      </c>
      <c r="G3154" s="121">
        <v>23891.741</v>
      </c>
      <c r="H3154" s="119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19">
        <v>6004</v>
      </c>
      <c r="B3155" s="120" t="s">
        <v>201</v>
      </c>
      <c r="C3155" s="120" t="s">
        <v>206</v>
      </c>
      <c r="D3155" s="120" t="s">
        <v>68</v>
      </c>
      <c r="E3155" s="120" t="s">
        <v>144</v>
      </c>
      <c r="F3155" s="121">
        <v>0</v>
      </c>
      <c r="G3155" s="121">
        <v>0</v>
      </c>
      <c r="H3155" s="119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19">
        <v>6004</v>
      </c>
      <c r="B3156" s="120" t="s">
        <v>201</v>
      </c>
      <c r="C3156" s="120" t="s">
        <v>206</v>
      </c>
      <c r="D3156" s="120" t="s">
        <v>68</v>
      </c>
      <c r="E3156" s="120" t="s">
        <v>150</v>
      </c>
      <c r="F3156" s="121">
        <v>53177190</v>
      </c>
      <c r="G3156" s="121">
        <v>4941281.3</v>
      </c>
      <c r="H3156" s="119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19">
        <v>6008</v>
      </c>
      <c r="B3157" s="120" t="s">
        <v>201</v>
      </c>
      <c r="C3157" s="120" t="s">
        <v>202</v>
      </c>
      <c r="D3157" s="120" t="s">
        <v>68</v>
      </c>
      <c r="E3157" s="120" t="s">
        <v>125</v>
      </c>
      <c r="F3157" s="121">
        <v>0</v>
      </c>
      <c r="G3157" s="121">
        <v>10515168</v>
      </c>
      <c r="H3157" s="119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19">
        <v>6008</v>
      </c>
      <c r="B3158" s="120" t="s">
        <v>201</v>
      </c>
      <c r="C3158" s="120" t="s">
        <v>202</v>
      </c>
      <c r="D3158" s="120" t="s">
        <v>68</v>
      </c>
      <c r="E3158" s="120" t="s">
        <v>125</v>
      </c>
      <c r="F3158" s="121">
        <v>0</v>
      </c>
      <c r="G3158" s="121">
        <v>11435511</v>
      </c>
      <c r="H3158" s="119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19">
        <v>6008</v>
      </c>
      <c r="B3159" s="120" t="s">
        <v>201</v>
      </c>
      <c r="C3159" s="120" t="s">
        <v>202</v>
      </c>
      <c r="D3159" s="120" t="s">
        <v>68</v>
      </c>
      <c r="E3159" s="120" t="s">
        <v>125</v>
      </c>
      <c r="F3159" s="121">
        <v>0</v>
      </c>
      <c r="G3159" s="121">
        <v>9969689</v>
      </c>
      <c r="H3159" s="119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19">
        <v>6009</v>
      </c>
      <c r="B3160" s="120" t="s">
        <v>201</v>
      </c>
      <c r="C3160" s="120" t="s">
        <v>202</v>
      </c>
      <c r="D3160" s="120" t="s">
        <v>68</v>
      </c>
      <c r="E3160" s="120" t="s">
        <v>70</v>
      </c>
      <c r="F3160" s="121">
        <v>98979</v>
      </c>
      <c r="G3160" s="121">
        <v>9622.299</v>
      </c>
      <c r="H3160" s="119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19">
        <v>6009</v>
      </c>
      <c r="B3161" s="120" t="s">
        <v>201</v>
      </c>
      <c r="C3161" s="120" t="s">
        <v>202</v>
      </c>
      <c r="D3161" s="120" t="s">
        <v>68</v>
      </c>
      <c r="E3161" s="120" t="s">
        <v>162</v>
      </c>
      <c r="F3161" s="121">
        <v>69738113</v>
      </c>
      <c r="G3161" s="121">
        <v>6733709.7</v>
      </c>
      <c r="H3161" s="119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19">
        <v>6011</v>
      </c>
      <c r="B3162" s="120" t="s">
        <v>201</v>
      </c>
      <c r="C3162" s="120" t="s">
        <v>206</v>
      </c>
      <c r="D3162" s="120" t="s">
        <v>68</v>
      </c>
      <c r="E3162" s="120" t="s">
        <v>125</v>
      </c>
      <c r="F3162" s="121">
        <v>0</v>
      </c>
      <c r="G3162" s="121">
        <v>7913339</v>
      </c>
      <c r="H3162" s="119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19">
        <v>6011</v>
      </c>
      <c r="B3163" s="120" t="s">
        <v>201</v>
      </c>
      <c r="C3163" s="120" t="s">
        <v>206</v>
      </c>
      <c r="D3163" s="120" t="s">
        <v>68</v>
      </c>
      <c r="E3163" s="120" t="s">
        <v>125</v>
      </c>
      <c r="F3163" s="121">
        <v>0</v>
      </c>
      <c r="G3163" s="121">
        <v>7099583</v>
      </c>
      <c r="H3163" s="119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19">
        <v>6012</v>
      </c>
      <c r="B3164" s="120" t="s">
        <v>201</v>
      </c>
      <c r="C3164" s="120" t="s">
        <v>206</v>
      </c>
      <c r="D3164" s="120" t="s">
        <v>116</v>
      </c>
      <c r="E3164" s="120" t="s">
        <v>170</v>
      </c>
      <c r="F3164" s="121">
        <v>269801</v>
      </c>
      <c r="G3164" s="121">
        <v>30308</v>
      </c>
      <c r="H3164" s="119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19">
        <v>6013</v>
      </c>
      <c r="B3165" s="120" t="s">
        <v>201</v>
      </c>
      <c r="C3165" s="120" t="s">
        <v>202</v>
      </c>
      <c r="D3165" s="120" t="s">
        <v>68</v>
      </c>
      <c r="E3165" s="120" t="s">
        <v>38</v>
      </c>
      <c r="F3165" s="121">
        <v>0</v>
      </c>
      <c r="G3165" s="121">
        <v>0</v>
      </c>
      <c r="H3165" s="119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19">
        <v>6014</v>
      </c>
      <c r="B3166" s="120" t="s">
        <v>201</v>
      </c>
      <c r="C3166" s="120" t="s">
        <v>202</v>
      </c>
      <c r="D3166" s="120" t="s">
        <v>68</v>
      </c>
      <c r="E3166" s="120" t="s">
        <v>125</v>
      </c>
      <c r="F3166" s="121">
        <v>0</v>
      </c>
      <c r="G3166" s="121">
        <v>7744250</v>
      </c>
      <c r="H3166" s="119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19">
        <v>6014</v>
      </c>
      <c r="B3167" s="120" t="s">
        <v>201</v>
      </c>
      <c r="C3167" s="120" t="s">
        <v>202</v>
      </c>
      <c r="D3167" s="120" t="s">
        <v>68</v>
      </c>
      <c r="E3167" s="120" t="s">
        <v>125</v>
      </c>
      <c r="F3167" s="121">
        <v>0</v>
      </c>
      <c r="G3167" s="121">
        <v>6972506</v>
      </c>
      <c r="H3167" s="119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19">
        <v>6015</v>
      </c>
      <c r="B3168" s="120" t="s">
        <v>201</v>
      </c>
      <c r="C3168" s="120" t="s">
        <v>202</v>
      </c>
      <c r="D3168" s="120" t="s">
        <v>68</v>
      </c>
      <c r="E3168" s="120" t="s">
        <v>125</v>
      </c>
      <c r="F3168" s="121">
        <v>0</v>
      </c>
      <c r="G3168" s="121">
        <v>7610594</v>
      </c>
      <c r="H3168" s="119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19">
        <v>6016</v>
      </c>
      <c r="B3169" s="120" t="s">
        <v>201</v>
      </c>
      <c r="C3169" s="120" t="s">
        <v>206</v>
      </c>
      <c r="D3169" s="120" t="s">
        <v>68</v>
      </c>
      <c r="E3169" s="120" t="s">
        <v>54</v>
      </c>
      <c r="F3169" s="121">
        <v>0</v>
      </c>
      <c r="G3169" s="121">
        <v>0</v>
      </c>
      <c r="H3169" s="119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19">
        <v>6016</v>
      </c>
      <c r="B3170" s="120" t="s">
        <v>201</v>
      </c>
      <c r="C3170" s="120" t="s">
        <v>206</v>
      </c>
      <c r="D3170" s="120" t="s">
        <v>68</v>
      </c>
      <c r="E3170" s="120" t="s">
        <v>70</v>
      </c>
      <c r="F3170" s="121">
        <v>52108</v>
      </c>
      <c r="G3170" s="121">
        <v>4304.847</v>
      </c>
      <c r="H3170" s="119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19">
        <v>6016</v>
      </c>
      <c r="B3171" s="120" t="s">
        <v>201</v>
      </c>
      <c r="C3171" s="120" t="s">
        <v>206</v>
      </c>
      <c r="D3171" s="120" t="s">
        <v>68</v>
      </c>
      <c r="E3171" s="120" t="s">
        <v>150</v>
      </c>
      <c r="F3171" s="121">
        <v>26604168</v>
      </c>
      <c r="G3171" s="121">
        <v>2236947.2</v>
      </c>
      <c r="H3171" s="119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19">
        <v>6016</v>
      </c>
      <c r="B3172" s="120" t="s">
        <v>201</v>
      </c>
      <c r="C3172" s="120" t="s">
        <v>206</v>
      </c>
      <c r="D3172" s="120" t="s">
        <v>68</v>
      </c>
      <c r="E3172" s="120" t="s">
        <v>162</v>
      </c>
      <c r="F3172" s="121">
        <v>0</v>
      </c>
      <c r="G3172" s="121">
        <v>0</v>
      </c>
      <c r="H3172" s="119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19">
        <v>6017</v>
      </c>
      <c r="B3173" s="120" t="s">
        <v>201</v>
      </c>
      <c r="C3173" s="120" t="s">
        <v>206</v>
      </c>
      <c r="D3173" s="120" t="s">
        <v>68</v>
      </c>
      <c r="E3173" s="120" t="s">
        <v>54</v>
      </c>
      <c r="F3173" s="121">
        <v>0</v>
      </c>
      <c r="G3173" s="121">
        <v>0</v>
      </c>
      <c r="H3173" s="119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19">
        <v>6017</v>
      </c>
      <c r="B3174" s="120" t="s">
        <v>201</v>
      </c>
      <c r="C3174" s="120" t="s">
        <v>206</v>
      </c>
      <c r="D3174" s="120" t="s">
        <v>68</v>
      </c>
      <c r="E3174" s="120" t="s">
        <v>70</v>
      </c>
      <c r="F3174" s="121">
        <v>42954</v>
      </c>
      <c r="G3174" s="121">
        <v>3991.422</v>
      </c>
      <c r="H3174" s="119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19">
        <v>6017</v>
      </c>
      <c r="B3175" s="120" t="s">
        <v>201</v>
      </c>
      <c r="C3175" s="120" t="s">
        <v>206</v>
      </c>
      <c r="D3175" s="120" t="s">
        <v>68</v>
      </c>
      <c r="E3175" s="120" t="s">
        <v>150</v>
      </c>
      <c r="F3175" s="121">
        <v>33369388</v>
      </c>
      <c r="G3175" s="121">
        <v>3138915.3</v>
      </c>
      <c r="H3175" s="119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19">
        <v>6017</v>
      </c>
      <c r="B3176" s="120" t="s">
        <v>201</v>
      </c>
      <c r="C3176" s="120" t="s">
        <v>206</v>
      </c>
      <c r="D3176" s="120" t="s">
        <v>68</v>
      </c>
      <c r="E3176" s="120" t="s">
        <v>162</v>
      </c>
      <c r="F3176" s="121">
        <v>615845</v>
      </c>
      <c r="G3176" s="121">
        <v>58267.268</v>
      </c>
      <c r="H3176" s="119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19">
        <v>6018</v>
      </c>
      <c r="B3177" s="120" t="s">
        <v>201</v>
      </c>
      <c r="C3177" s="120" t="s">
        <v>202</v>
      </c>
      <c r="D3177" s="120" t="s">
        <v>68</v>
      </c>
      <c r="E3177" s="120" t="s">
        <v>54</v>
      </c>
      <c r="F3177" s="121">
        <v>34182445</v>
      </c>
      <c r="G3177" s="121">
        <v>3156562.9</v>
      </c>
      <c r="H3177" s="119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19">
        <v>6018</v>
      </c>
      <c r="B3178" s="120" t="s">
        <v>201</v>
      </c>
      <c r="C3178" s="120" t="s">
        <v>202</v>
      </c>
      <c r="D3178" s="120" t="s">
        <v>68</v>
      </c>
      <c r="E3178" s="120" t="s">
        <v>70</v>
      </c>
      <c r="F3178" s="121">
        <v>101850</v>
      </c>
      <c r="G3178" s="121">
        <v>8937.065</v>
      </c>
      <c r="H3178" s="119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19">
        <v>6019</v>
      </c>
      <c r="B3179" s="120" t="s">
        <v>201</v>
      </c>
      <c r="C3179" s="120" t="s">
        <v>206</v>
      </c>
      <c r="D3179" s="120" t="s">
        <v>68</v>
      </c>
      <c r="E3179" s="120" t="s">
        <v>54</v>
      </c>
      <c r="F3179" s="121">
        <v>29319342</v>
      </c>
      <c r="G3179" s="121">
        <v>2932959.8</v>
      </c>
      <c r="H3179" s="119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19">
        <v>6019</v>
      </c>
      <c r="B3180" s="120" t="s">
        <v>201</v>
      </c>
      <c r="C3180" s="120" t="s">
        <v>206</v>
      </c>
      <c r="D3180" s="120" t="s">
        <v>68</v>
      </c>
      <c r="E3180" s="120" t="s">
        <v>70</v>
      </c>
      <c r="F3180" s="121">
        <v>548</v>
      </c>
      <c r="G3180" s="121">
        <v>54.002</v>
      </c>
      <c r="H3180" s="119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19">
        <v>6019</v>
      </c>
      <c r="B3181" s="120" t="s">
        <v>201</v>
      </c>
      <c r="C3181" s="120" t="s">
        <v>206</v>
      </c>
      <c r="D3181" s="120" t="s">
        <v>68</v>
      </c>
      <c r="E3181" s="120" t="s">
        <v>38</v>
      </c>
      <c r="F3181" s="121">
        <v>504030</v>
      </c>
      <c r="G3181" s="121">
        <v>49625.101</v>
      </c>
      <c r="H3181" s="119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19">
        <v>6019</v>
      </c>
      <c r="B3182" s="120" t="s">
        <v>201</v>
      </c>
      <c r="C3182" s="120" t="s">
        <v>206</v>
      </c>
      <c r="D3182" s="120" t="s">
        <v>68</v>
      </c>
      <c r="E3182" s="120" t="s">
        <v>150</v>
      </c>
      <c r="F3182" s="121">
        <v>4428779</v>
      </c>
      <c r="G3182" s="121">
        <v>566624.05</v>
      </c>
      <c r="H3182" s="119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19">
        <v>6020</v>
      </c>
      <c r="B3183" s="120" t="s">
        <v>201</v>
      </c>
      <c r="C3183" s="120" t="s">
        <v>206</v>
      </c>
      <c r="D3183" s="120" t="s">
        <v>68</v>
      </c>
      <c r="E3183" s="120" t="s">
        <v>125</v>
      </c>
      <c r="F3183" s="121">
        <v>0</v>
      </c>
      <c r="G3183" s="121">
        <v>9173102</v>
      </c>
      <c r="H3183" s="119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19">
        <v>6021</v>
      </c>
      <c r="B3184" s="120" t="s">
        <v>201</v>
      </c>
      <c r="C3184" s="120" t="s">
        <v>202</v>
      </c>
      <c r="D3184" s="120" t="s">
        <v>68</v>
      </c>
      <c r="E3184" s="120" t="s">
        <v>70</v>
      </c>
      <c r="F3184" s="121">
        <v>4002</v>
      </c>
      <c r="G3184" s="121">
        <v>389.5</v>
      </c>
      <c r="H3184" s="119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19">
        <v>6021</v>
      </c>
      <c r="B3185" s="120" t="s">
        <v>201</v>
      </c>
      <c r="C3185" s="120" t="s">
        <v>202</v>
      </c>
      <c r="D3185" s="120" t="s">
        <v>68</v>
      </c>
      <c r="E3185" s="120" t="s">
        <v>38</v>
      </c>
      <c r="F3185" s="121">
        <v>195320</v>
      </c>
      <c r="G3185" s="121">
        <v>18888.437</v>
      </c>
      <c r="H3185" s="119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19">
        <v>6021</v>
      </c>
      <c r="B3186" s="120" t="s">
        <v>201</v>
      </c>
      <c r="C3186" s="120" t="s">
        <v>202</v>
      </c>
      <c r="D3186" s="120" t="s">
        <v>68</v>
      </c>
      <c r="E3186" s="120" t="s">
        <v>162</v>
      </c>
      <c r="F3186" s="121">
        <v>81415352</v>
      </c>
      <c r="G3186" s="121">
        <v>7905116.1</v>
      </c>
      <c r="H3186" s="119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19">
        <v>6022</v>
      </c>
      <c r="B3187" s="120" t="s">
        <v>201</v>
      </c>
      <c r="C3187" s="120" t="s">
        <v>206</v>
      </c>
      <c r="D3187" s="120" t="s">
        <v>68</v>
      </c>
      <c r="E3187" s="120" t="s">
        <v>125</v>
      </c>
      <c r="F3187" s="121">
        <v>0</v>
      </c>
      <c r="G3187" s="121">
        <v>9986322</v>
      </c>
      <c r="H3187" s="119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19">
        <v>6022</v>
      </c>
      <c r="B3188" s="120" t="s">
        <v>201</v>
      </c>
      <c r="C3188" s="120" t="s">
        <v>206</v>
      </c>
      <c r="D3188" s="120" t="s">
        <v>68</v>
      </c>
      <c r="E3188" s="120" t="s">
        <v>125</v>
      </c>
      <c r="F3188" s="121">
        <v>0</v>
      </c>
      <c r="G3188" s="121">
        <v>10264818</v>
      </c>
      <c r="H3188" s="119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19">
        <v>6023</v>
      </c>
      <c r="B3189" s="120" t="s">
        <v>201</v>
      </c>
      <c r="C3189" s="120" t="s">
        <v>206</v>
      </c>
      <c r="D3189" s="120" t="s">
        <v>68</v>
      </c>
      <c r="E3189" s="120" t="s">
        <v>125</v>
      </c>
      <c r="F3189" s="121">
        <v>0</v>
      </c>
      <c r="G3189" s="121">
        <v>10459123</v>
      </c>
      <c r="H3189" s="119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19">
        <v>6023</v>
      </c>
      <c r="B3190" s="120" t="s">
        <v>201</v>
      </c>
      <c r="C3190" s="120" t="s">
        <v>206</v>
      </c>
      <c r="D3190" s="120" t="s">
        <v>68</v>
      </c>
      <c r="E3190" s="120" t="s">
        <v>125</v>
      </c>
      <c r="F3190" s="121">
        <v>0</v>
      </c>
      <c r="G3190" s="121">
        <v>9658858</v>
      </c>
      <c r="H3190" s="119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19">
        <v>6026</v>
      </c>
      <c r="B3191" s="120" t="s">
        <v>201</v>
      </c>
      <c r="C3191" s="120" t="s">
        <v>206</v>
      </c>
      <c r="D3191" s="120" t="s">
        <v>68</v>
      </c>
      <c r="E3191" s="120" t="s">
        <v>125</v>
      </c>
      <c r="F3191" s="121">
        <v>0</v>
      </c>
      <c r="G3191" s="121">
        <v>10026816</v>
      </c>
      <c r="H3191" s="119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19">
        <v>6026</v>
      </c>
      <c r="B3192" s="120" t="s">
        <v>201</v>
      </c>
      <c r="C3192" s="120" t="s">
        <v>206</v>
      </c>
      <c r="D3192" s="120" t="s">
        <v>68</v>
      </c>
      <c r="E3192" s="120" t="s">
        <v>125</v>
      </c>
      <c r="F3192" s="121">
        <v>0</v>
      </c>
      <c r="G3192" s="121">
        <v>9408439</v>
      </c>
      <c r="H3192" s="119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19">
        <v>6030</v>
      </c>
      <c r="B3193" s="120" t="s">
        <v>205</v>
      </c>
      <c r="C3193" s="120" t="s">
        <v>202</v>
      </c>
      <c r="D3193" s="120" t="s">
        <v>79</v>
      </c>
      <c r="E3193" s="120" t="s">
        <v>70</v>
      </c>
      <c r="F3193" s="121">
        <v>0</v>
      </c>
      <c r="G3193" s="121">
        <v>0</v>
      </c>
      <c r="H3193" s="119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19">
        <v>6030</v>
      </c>
      <c r="B3194" s="120" t="s">
        <v>205</v>
      </c>
      <c r="C3194" s="120" t="s">
        <v>202</v>
      </c>
      <c r="D3194" s="120" t="s">
        <v>68</v>
      </c>
      <c r="E3194" s="120" t="s">
        <v>70</v>
      </c>
      <c r="F3194" s="121">
        <v>65401</v>
      </c>
      <c r="G3194" s="121">
        <v>6564.507</v>
      </c>
      <c r="H3194" s="119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19">
        <v>6030</v>
      </c>
      <c r="B3195" s="120" t="s">
        <v>205</v>
      </c>
      <c r="C3195" s="120" t="s">
        <v>202</v>
      </c>
      <c r="D3195" s="120" t="s">
        <v>68</v>
      </c>
      <c r="E3195" s="120" t="s">
        <v>95</v>
      </c>
      <c r="F3195" s="121">
        <v>29630690</v>
      </c>
      <c r="G3195" s="121">
        <v>2976080.1</v>
      </c>
      <c r="H3195" s="119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19">
        <v>6030</v>
      </c>
      <c r="B3196" s="120" t="s">
        <v>205</v>
      </c>
      <c r="C3196" s="120" t="s">
        <v>202</v>
      </c>
      <c r="D3196" s="120" t="s">
        <v>68</v>
      </c>
      <c r="E3196" s="120" t="s">
        <v>150</v>
      </c>
      <c r="F3196" s="121">
        <v>51816569</v>
      </c>
      <c r="G3196" s="121">
        <v>5209948.4</v>
      </c>
      <c r="H3196" s="119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19">
        <v>6034</v>
      </c>
      <c r="B3197" s="120" t="s">
        <v>201</v>
      </c>
      <c r="C3197" s="120" t="s">
        <v>202</v>
      </c>
      <c r="D3197" s="120" t="s">
        <v>73</v>
      </c>
      <c r="E3197" s="120" t="s">
        <v>38</v>
      </c>
      <c r="F3197" s="121">
        <v>4335882</v>
      </c>
      <c r="G3197" s="121">
        <v>331311</v>
      </c>
      <c r="H3197" s="119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19">
        <v>6034</v>
      </c>
      <c r="B3198" s="120" t="s">
        <v>201</v>
      </c>
      <c r="C3198" s="120" t="s">
        <v>202</v>
      </c>
      <c r="D3198" s="120" t="s">
        <v>79</v>
      </c>
      <c r="E3198" s="120" t="s">
        <v>70</v>
      </c>
      <c r="F3198" s="121">
        <v>1856</v>
      </c>
      <c r="G3198" s="121">
        <v>-165</v>
      </c>
      <c r="H3198" s="119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19">
        <v>6034</v>
      </c>
      <c r="B3199" s="120" t="s">
        <v>201</v>
      </c>
      <c r="C3199" s="120" t="s">
        <v>202</v>
      </c>
      <c r="D3199" s="120" t="s">
        <v>68</v>
      </c>
      <c r="E3199" s="120" t="s">
        <v>70</v>
      </c>
      <c r="F3199" s="121">
        <v>169343</v>
      </c>
      <c r="G3199" s="121">
        <v>15924.829</v>
      </c>
      <c r="H3199" s="119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19">
        <v>6034</v>
      </c>
      <c r="B3200" s="120" t="s">
        <v>201</v>
      </c>
      <c r="C3200" s="120" t="s">
        <v>202</v>
      </c>
      <c r="D3200" s="120" t="s">
        <v>68</v>
      </c>
      <c r="E3200" s="120" t="s">
        <v>150</v>
      </c>
      <c r="F3200" s="121">
        <v>57731854</v>
      </c>
      <c r="G3200" s="121">
        <v>5454601.2</v>
      </c>
      <c r="H3200" s="119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19">
        <v>6034</v>
      </c>
      <c r="B3201" s="120" t="s">
        <v>201</v>
      </c>
      <c r="C3201" s="120" t="s">
        <v>202</v>
      </c>
      <c r="D3201" s="120" t="s">
        <v>68</v>
      </c>
      <c r="E3201" s="120" t="s">
        <v>162</v>
      </c>
      <c r="F3201" s="121">
        <v>0</v>
      </c>
      <c r="G3201" s="121">
        <v>0</v>
      </c>
      <c r="H3201" s="119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19">
        <v>6035</v>
      </c>
      <c r="B3202" s="120" t="s">
        <v>201</v>
      </c>
      <c r="C3202" s="120" t="s">
        <v>202</v>
      </c>
      <c r="D3202" s="120" t="s">
        <v>73</v>
      </c>
      <c r="E3202" s="120" t="s">
        <v>38</v>
      </c>
      <c r="F3202" s="121">
        <v>1018739</v>
      </c>
      <c r="G3202" s="121">
        <v>86609</v>
      </c>
      <c r="H3202" s="119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19">
        <v>6035</v>
      </c>
      <c r="B3203" s="120" t="s">
        <v>201</v>
      </c>
      <c r="C3203" s="120" t="s">
        <v>202</v>
      </c>
      <c r="D3203" s="120" t="s">
        <v>68</v>
      </c>
      <c r="E3203" s="120" t="s">
        <v>70</v>
      </c>
      <c r="F3203" s="121">
        <v>2233</v>
      </c>
      <c r="G3203" s="121">
        <v>220.425</v>
      </c>
      <c r="H3203" s="119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19">
        <v>6035</v>
      </c>
      <c r="B3204" s="120" t="s">
        <v>201</v>
      </c>
      <c r="C3204" s="120" t="s">
        <v>202</v>
      </c>
      <c r="D3204" s="120" t="s">
        <v>68</v>
      </c>
      <c r="E3204" s="120" t="s">
        <v>38</v>
      </c>
      <c r="F3204" s="121">
        <v>8664655</v>
      </c>
      <c r="G3204" s="121">
        <v>860587.46</v>
      </c>
      <c r="H3204" s="119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19">
        <v>6035</v>
      </c>
      <c r="B3205" s="120" t="s">
        <v>201</v>
      </c>
      <c r="C3205" s="120" t="s">
        <v>202</v>
      </c>
      <c r="D3205" s="120" t="s">
        <v>68</v>
      </c>
      <c r="E3205" s="120" t="s">
        <v>152</v>
      </c>
      <c r="F3205" s="121">
        <v>912</v>
      </c>
      <c r="G3205" s="121">
        <v>94.113</v>
      </c>
      <c r="H3205" s="119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19">
        <v>6035</v>
      </c>
      <c r="B3206" s="120" t="s">
        <v>201</v>
      </c>
      <c r="C3206" s="120" t="s">
        <v>202</v>
      </c>
      <c r="D3206" s="120" t="s">
        <v>68</v>
      </c>
      <c r="E3206" s="120" t="s">
        <v>183</v>
      </c>
      <c r="F3206" s="121">
        <v>0</v>
      </c>
      <c r="G3206" s="121">
        <v>0</v>
      </c>
      <c r="H3206" s="119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19">
        <v>6036</v>
      </c>
      <c r="B3207" s="120" t="s">
        <v>201</v>
      </c>
      <c r="C3207" s="120" t="s">
        <v>202</v>
      </c>
      <c r="D3207" s="120" t="s">
        <v>68</v>
      </c>
      <c r="E3207" s="120" t="s">
        <v>125</v>
      </c>
      <c r="F3207" s="121">
        <v>0</v>
      </c>
      <c r="G3207" s="121">
        <v>10249745</v>
      </c>
      <c r="H3207" s="119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19">
        <v>6036</v>
      </c>
      <c r="B3208" s="120" t="s">
        <v>201</v>
      </c>
      <c r="C3208" s="120" t="s">
        <v>202</v>
      </c>
      <c r="D3208" s="120" t="s">
        <v>68</v>
      </c>
      <c r="E3208" s="120" t="s">
        <v>125</v>
      </c>
      <c r="F3208" s="121">
        <v>0</v>
      </c>
      <c r="G3208" s="121">
        <v>9343862</v>
      </c>
      <c r="H3208" s="119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19">
        <v>6038</v>
      </c>
      <c r="B3209" s="120" t="s">
        <v>201</v>
      </c>
      <c r="C3209" s="120" t="s">
        <v>202</v>
      </c>
      <c r="D3209" s="120" t="s">
        <v>68</v>
      </c>
      <c r="E3209" s="120" t="s">
        <v>125</v>
      </c>
      <c r="F3209" s="121">
        <v>0</v>
      </c>
      <c r="G3209" s="121">
        <v>9271862</v>
      </c>
      <c r="H3209" s="119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19">
        <v>6038</v>
      </c>
      <c r="B3210" s="120" t="s">
        <v>201</v>
      </c>
      <c r="C3210" s="120" t="s">
        <v>202</v>
      </c>
      <c r="D3210" s="120" t="s">
        <v>68</v>
      </c>
      <c r="E3210" s="120" t="s">
        <v>125</v>
      </c>
      <c r="F3210" s="121">
        <v>0</v>
      </c>
      <c r="G3210" s="121">
        <v>10316393</v>
      </c>
      <c r="H3210" s="119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19">
        <v>6040</v>
      </c>
      <c r="B3211" s="120" t="s">
        <v>201</v>
      </c>
      <c r="C3211" s="120" t="s">
        <v>206</v>
      </c>
      <c r="D3211" s="120" t="s">
        <v>68</v>
      </c>
      <c r="E3211" s="120" t="s">
        <v>125</v>
      </c>
      <c r="F3211" s="121">
        <v>0</v>
      </c>
      <c r="G3211" s="121">
        <v>7416901</v>
      </c>
      <c r="H3211" s="119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19">
        <v>6040</v>
      </c>
      <c r="B3212" s="120" t="s">
        <v>201</v>
      </c>
      <c r="C3212" s="120" t="s">
        <v>206</v>
      </c>
      <c r="D3212" s="120" t="s">
        <v>68</v>
      </c>
      <c r="E3212" s="120" t="s">
        <v>125</v>
      </c>
      <c r="F3212" s="121">
        <v>0</v>
      </c>
      <c r="G3212" s="121">
        <v>8039569</v>
      </c>
      <c r="H3212" s="119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19">
        <v>6041</v>
      </c>
      <c r="B3213" s="120" t="s">
        <v>205</v>
      </c>
      <c r="C3213" s="120" t="s">
        <v>202</v>
      </c>
      <c r="D3213" s="120" t="s">
        <v>68</v>
      </c>
      <c r="E3213" s="120" t="s">
        <v>54</v>
      </c>
      <c r="F3213" s="121">
        <v>58913142</v>
      </c>
      <c r="G3213" s="121">
        <v>5822939.6</v>
      </c>
      <c r="H3213" s="119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19">
        <v>6041</v>
      </c>
      <c r="B3214" s="120" t="s">
        <v>205</v>
      </c>
      <c r="C3214" s="120" t="s">
        <v>202</v>
      </c>
      <c r="D3214" s="120" t="s">
        <v>68</v>
      </c>
      <c r="E3214" s="120" t="s">
        <v>70</v>
      </c>
      <c r="F3214" s="121">
        <v>195214</v>
      </c>
      <c r="G3214" s="121">
        <v>19255.219</v>
      </c>
      <c r="H3214" s="119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19">
        <v>6041</v>
      </c>
      <c r="B3215" s="120" t="s">
        <v>205</v>
      </c>
      <c r="C3215" s="120" t="s">
        <v>202</v>
      </c>
      <c r="D3215" s="120" t="s">
        <v>68</v>
      </c>
      <c r="E3215" s="120" t="s">
        <v>166</v>
      </c>
      <c r="F3215" s="121">
        <v>481012</v>
      </c>
      <c r="G3215" s="121">
        <v>47401.221</v>
      </c>
      <c r="H3215" s="119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19">
        <v>6041</v>
      </c>
      <c r="B3216" s="120" t="s">
        <v>205</v>
      </c>
      <c r="C3216" s="120" t="s">
        <v>202</v>
      </c>
      <c r="D3216" s="120" t="s">
        <v>68</v>
      </c>
      <c r="E3216" s="120" t="s">
        <v>172</v>
      </c>
      <c r="F3216" s="121">
        <v>0</v>
      </c>
      <c r="G3216" s="121">
        <v>0</v>
      </c>
      <c r="H3216" s="119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19">
        <v>6041</v>
      </c>
      <c r="B3217" s="120" t="s">
        <v>205</v>
      </c>
      <c r="C3217" s="120" t="s">
        <v>202</v>
      </c>
      <c r="D3217" s="120" t="s">
        <v>68</v>
      </c>
      <c r="E3217" s="120" t="s">
        <v>176</v>
      </c>
      <c r="F3217" s="121">
        <v>0</v>
      </c>
      <c r="G3217" s="121">
        <v>0</v>
      </c>
      <c r="H3217" s="119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19">
        <v>6042</v>
      </c>
      <c r="B3218" s="120" t="s">
        <v>201</v>
      </c>
      <c r="C3218" s="120" t="s">
        <v>202</v>
      </c>
      <c r="D3218" s="120" t="s">
        <v>39</v>
      </c>
      <c r="E3218" s="120" t="s">
        <v>70</v>
      </c>
      <c r="F3218" s="121">
        <v>0</v>
      </c>
      <c r="G3218" s="121">
        <v>0</v>
      </c>
      <c r="H3218" s="119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19">
        <v>6042</v>
      </c>
      <c r="B3219" s="120" t="s">
        <v>201</v>
      </c>
      <c r="C3219" s="120" t="s">
        <v>202</v>
      </c>
      <c r="D3219" s="120" t="s">
        <v>39</v>
      </c>
      <c r="E3219" s="120" t="s">
        <v>38</v>
      </c>
      <c r="F3219" s="121">
        <v>0</v>
      </c>
      <c r="G3219" s="121">
        <v>2514230</v>
      </c>
      <c r="H3219" s="119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19">
        <v>6042</v>
      </c>
      <c r="B3220" s="120" t="s">
        <v>201</v>
      </c>
      <c r="C3220" s="120" t="s">
        <v>202</v>
      </c>
      <c r="D3220" s="120" t="s">
        <v>61</v>
      </c>
      <c r="E3220" s="120" t="s">
        <v>70</v>
      </c>
      <c r="F3220" s="121">
        <v>0</v>
      </c>
      <c r="G3220" s="121">
        <v>0</v>
      </c>
      <c r="H3220" s="119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19">
        <v>6042</v>
      </c>
      <c r="B3221" s="120" t="s">
        <v>201</v>
      </c>
      <c r="C3221" s="120" t="s">
        <v>202</v>
      </c>
      <c r="D3221" s="120" t="s">
        <v>61</v>
      </c>
      <c r="E3221" s="120" t="s">
        <v>38</v>
      </c>
      <c r="F3221" s="121">
        <v>54370690</v>
      </c>
      <c r="G3221" s="121">
        <v>5358842</v>
      </c>
      <c r="H3221" s="119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19">
        <v>6042</v>
      </c>
      <c r="B3222" s="120" t="s">
        <v>201</v>
      </c>
      <c r="C3222" s="120" t="s">
        <v>202</v>
      </c>
      <c r="D3222" s="120" t="s">
        <v>68</v>
      </c>
      <c r="E3222" s="120" t="s">
        <v>38</v>
      </c>
      <c r="F3222" s="121">
        <v>29027360</v>
      </c>
      <c r="G3222" s="121">
        <v>2448404</v>
      </c>
      <c r="H3222" s="119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19">
        <v>6042</v>
      </c>
      <c r="B3223" s="120" t="s">
        <v>201</v>
      </c>
      <c r="C3223" s="120" t="s">
        <v>202</v>
      </c>
      <c r="D3223" s="120" t="s">
        <v>68</v>
      </c>
      <c r="E3223" s="120" t="s">
        <v>152</v>
      </c>
      <c r="F3223" s="121">
        <v>1196098</v>
      </c>
      <c r="G3223" s="121">
        <v>103138.97</v>
      </c>
      <c r="H3223" s="119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19">
        <v>6043</v>
      </c>
      <c r="B3224" s="120" t="s">
        <v>201</v>
      </c>
      <c r="C3224" s="120" t="s">
        <v>202</v>
      </c>
      <c r="D3224" s="120" t="s">
        <v>39</v>
      </c>
      <c r="E3224" s="120" t="s">
        <v>70</v>
      </c>
      <c r="F3224" s="121">
        <v>0</v>
      </c>
      <c r="G3224" s="121">
        <v>1003.058</v>
      </c>
      <c r="H3224" s="119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19">
        <v>6043</v>
      </c>
      <c r="B3225" s="120" t="s">
        <v>201</v>
      </c>
      <c r="C3225" s="120" t="s">
        <v>202</v>
      </c>
      <c r="D3225" s="120" t="s">
        <v>39</v>
      </c>
      <c r="E3225" s="120" t="s">
        <v>38</v>
      </c>
      <c r="F3225" s="121">
        <v>0</v>
      </c>
      <c r="G3225" s="121">
        <v>4197889.9</v>
      </c>
      <c r="H3225" s="119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19">
        <v>6043</v>
      </c>
      <c r="B3226" s="120" t="s">
        <v>201</v>
      </c>
      <c r="C3226" s="120" t="s">
        <v>202</v>
      </c>
      <c r="D3226" s="120" t="s">
        <v>39</v>
      </c>
      <c r="E3226" s="120" t="s">
        <v>92</v>
      </c>
      <c r="F3226" s="121">
        <v>248971</v>
      </c>
      <c r="G3226" s="121">
        <v>27968</v>
      </c>
      <c r="H3226" s="119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19">
        <v>6043</v>
      </c>
      <c r="B3227" s="120" t="s">
        <v>201</v>
      </c>
      <c r="C3227" s="120" t="s">
        <v>202</v>
      </c>
      <c r="D3227" s="120" t="s">
        <v>61</v>
      </c>
      <c r="E3227" s="120" t="s">
        <v>70</v>
      </c>
      <c r="F3227" s="121">
        <v>19866</v>
      </c>
      <c r="G3227" s="121">
        <v>1792.206</v>
      </c>
      <c r="H3227" s="119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19">
        <v>6043</v>
      </c>
      <c r="B3228" s="120" t="s">
        <v>201</v>
      </c>
      <c r="C3228" s="120" t="s">
        <v>202</v>
      </c>
      <c r="D3228" s="120" t="s">
        <v>61</v>
      </c>
      <c r="E3228" s="120" t="s">
        <v>38</v>
      </c>
      <c r="F3228" s="121">
        <v>83143499</v>
      </c>
      <c r="G3228" s="121">
        <v>7516143.8</v>
      </c>
      <c r="H3228" s="119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19">
        <v>6043</v>
      </c>
      <c r="B3229" s="120" t="s">
        <v>201</v>
      </c>
      <c r="C3229" s="120" t="s">
        <v>202</v>
      </c>
      <c r="D3229" s="120" t="s">
        <v>68</v>
      </c>
      <c r="E3229" s="120" t="s">
        <v>38</v>
      </c>
      <c r="F3229" s="121">
        <v>0</v>
      </c>
      <c r="G3229" s="121">
        <v>0</v>
      </c>
      <c r="H3229" s="119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19">
        <v>6043</v>
      </c>
      <c r="B3230" s="120" t="s">
        <v>201</v>
      </c>
      <c r="C3230" s="120" t="s">
        <v>202</v>
      </c>
      <c r="D3230" s="120" t="s">
        <v>68</v>
      </c>
      <c r="E3230" s="120" t="s">
        <v>152</v>
      </c>
      <c r="F3230" s="121">
        <v>0</v>
      </c>
      <c r="G3230" s="121">
        <v>0</v>
      </c>
      <c r="H3230" s="119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19">
        <v>6045</v>
      </c>
      <c r="B3231" s="120" t="s">
        <v>201</v>
      </c>
      <c r="C3231" s="120" t="s">
        <v>202</v>
      </c>
      <c r="D3231" s="120" t="s">
        <v>68</v>
      </c>
      <c r="E3231" s="120" t="s">
        <v>125</v>
      </c>
      <c r="F3231" s="121">
        <v>0</v>
      </c>
      <c r="G3231" s="121">
        <v>6088656</v>
      </c>
      <c r="H3231" s="119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19">
        <v>6045</v>
      </c>
      <c r="B3232" s="120" t="s">
        <v>201</v>
      </c>
      <c r="C3232" s="120" t="s">
        <v>202</v>
      </c>
      <c r="D3232" s="120" t="s">
        <v>68</v>
      </c>
      <c r="E3232" s="120" t="s">
        <v>125</v>
      </c>
      <c r="F3232" s="121">
        <v>0</v>
      </c>
      <c r="G3232" s="121">
        <v>8876972</v>
      </c>
      <c r="H3232" s="119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19">
        <v>6046</v>
      </c>
      <c r="B3233" s="120" t="s">
        <v>201</v>
      </c>
      <c r="C3233" s="120" t="s">
        <v>202</v>
      </c>
      <c r="D3233" s="120" t="s">
        <v>73</v>
      </c>
      <c r="E3233" s="120" t="s">
        <v>70</v>
      </c>
      <c r="F3233" s="121">
        <v>128098</v>
      </c>
      <c r="G3233" s="121">
        <v>9254.744</v>
      </c>
      <c r="H3233" s="119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19">
        <v>6046</v>
      </c>
      <c r="B3234" s="120" t="s">
        <v>201</v>
      </c>
      <c r="C3234" s="120" t="s">
        <v>202</v>
      </c>
      <c r="D3234" s="120" t="s">
        <v>73</v>
      </c>
      <c r="E3234" s="120" t="s">
        <v>38</v>
      </c>
      <c r="F3234" s="121">
        <v>1746362</v>
      </c>
      <c r="G3234" s="121">
        <v>126168.26</v>
      </c>
      <c r="H3234" s="119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19">
        <v>6047</v>
      </c>
      <c r="B3235" s="120" t="s">
        <v>201</v>
      </c>
      <c r="C3235" s="120" t="s">
        <v>206</v>
      </c>
      <c r="D3235" s="120" t="s">
        <v>116</v>
      </c>
      <c r="E3235" s="120" t="s">
        <v>170</v>
      </c>
      <c r="F3235" s="121">
        <v>285647</v>
      </c>
      <c r="G3235" s="121">
        <v>32088</v>
      </c>
      <c r="H3235" s="119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19">
        <v>6049</v>
      </c>
      <c r="B3236" s="120" t="s">
        <v>201</v>
      </c>
      <c r="C3236" s="120" t="s">
        <v>206</v>
      </c>
      <c r="D3236" s="120" t="s">
        <v>79</v>
      </c>
      <c r="E3236" s="120" t="s">
        <v>70</v>
      </c>
      <c r="F3236" s="121">
        <v>5905</v>
      </c>
      <c r="G3236" s="121">
        <v>586</v>
      </c>
      <c r="H3236" s="119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19">
        <v>6051</v>
      </c>
      <c r="B3237" s="120" t="s">
        <v>201</v>
      </c>
      <c r="C3237" s="120" t="s">
        <v>202</v>
      </c>
      <c r="D3237" s="120" t="s">
        <v>68</v>
      </c>
      <c r="E3237" s="120" t="s">
        <v>125</v>
      </c>
      <c r="F3237" s="121">
        <v>0</v>
      </c>
      <c r="G3237" s="121">
        <v>7558067</v>
      </c>
      <c r="H3237" s="119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19">
        <v>6051</v>
      </c>
      <c r="B3238" s="120" t="s">
        <v>201</v>
      </c>
      <c r="C3238" s="120" t="s">
        <v>202</v>
      </c>
      <c r="D3238" s="120" t="s">
        <v>68</v>
      </c>
      <c r="E3238" s="120" t="s">
        <v>125</v>
      </c>
      <c r="F3238" s="121">
        <v>0</v>
      </c>
      <c r="G3238" s="121">
        <v>6358814</v>
      </c>
      <c r="H3238" s="119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19">
        <v>6052</v>
      </c>
      <c r="B3239" s="120" t="s">
        <v>201</v>
      </c>
      <c r="C3239" s="120" t="s">
        <v>202</v>
      </c>
      <c r="D3239" s="120" t="s">
        <v>73</v>
      </c>
      <c r="E3239" s="120" t="s">
        <v>70</v>
      </c>
      <c r="F3239" s="121">
        <v>3665</v>
      </c>
      <c r="G3239" s="121">
        <v>-274</v>
      </c>
      <c r="H3239" s="119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19">
        <v>6052</v>
      </c>
      <c r="B3240" s="120" t="s">
        <v>201</v>
      </c>
      <c r="C3240" s="120" t="s">
        <v>202</v>
      </c>
      <c r="D3240" s="120" t="s">
        <v>68</v>
      </c>
      <c r="E3240" s="120" t="s">
        <v>54</v>
      </c>
      <c r="F3240" s="121">
        <v>19764738</v>
      </c>
      <c r="G3240" s="121">
        <v>1805220.4</v>
      </c>
      <c r="H3240" s="119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19">
        <v>6052</v>
      </c>
      <c r="B3241" s="120" t="s">
        <v>201</v>
      </c>
      <c r="C3241" s="120" t="s">
        <v>202</v>
      </c>
      <c r="D3241" s="120" t="s">
        <v>68</v>
      </c>
      <c r="E3241" s="120" t="s">
        <v>70</v>
      </c>
      <c r="F3241" s="121">
        <v>138320</v>
      </c>
      <c r="G3241" s="121">
        <v>10853.632</v>
      </c>
      <c r="H3241" s="119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19">
        <v>6055</v>
      </c>
      <c r="B3242" s="120" t="s">
        <v>201</v>
      </c>
      <c r="C3242" s="120" t="s">
        <v>206</v>
      </c>
      <c r="D3242" s="120" t="s">
        <v>68</v>
      </c>
      <c r="E3242" s="120" t="s">
        <v>70</v>
      </c>
      <c r="F3242" s="121">
        <v>143202</v>
      </c>
      <c r="G3242" s="121">
        <v>10708.573</v>
      </c>
      <c r="H3242" s="119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19">
        <v>6055</v>
      </c>
      <c r="B3243" s="120" t="s">
        <v>201</v>
      </c>
      <c r="C3243" s="120" t="s">
        <v>206</v>
      </c>
      <c r="D3243" s="120" t="s">
        <v>68</v>
      </c>
      <c r="E3243" s="120" t="s">
        <v>38</v>
      </c>
      <c r="F3243" s="121">
        <v>17161532</v>
      </c>
      <c r="G3243" s="121">
        <v>1477555.9</v>
      </c>
      <c r="H3243" s="119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19">
        <v>6055</v>
      </c>
      <c r="B3244" s="120" t="s">
        <v>201</v>
      </c>
      <c r="C3244" s="120" t="s">
        <v>206</v>
      </c>
      <c r="D3244" s="120" t="s">
        <v>68</v>
      </c>
      <c r="E3244" s="120" t="s">
        <v>150</v>
      </c>
      <c r="F3244" s="121">
        <v>2641061</v>
      </c>
      <c r="G3244" s="121">
        <v>199525.53</v>
      </c>
      <c r="H3244" s="119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19">
        <v>6055</v>
      </c>
      <c r="B3245" s="120" t="s">
        <v>201</v>
      </c>
      <c r="C3245" s="120" t="s">
        <v>206</v>
      </c>
      <c r="D3245" s="120" t="s">
        <v>68</v>
      </c>
      <c r="E3245" s="120" t="s">
        <v>162</v>
      </c>
      <c r="F3245" s="121">
        <v>18718191</v>
      </c>
      <c r="G3245" s="121">
        <v>1586164</v>
      </c>
      <c r="H3245" s="119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19">
        <v>6056</v>
      </c>
      <c r="B3246" s="120" t="s">
        <v>201</v>
      </c>
      <c r="C3246" s="120" t="s">
        <v>202</v>
      </c>
      <c r="D3246" s="120" t="s">
        <v>68</v>
      </c>
      <c r="E3246" s="120" t="s">
        <v>70</v>
      </c>
      <c r="F3246" s="121">
        <v>0</v>
      </c>
      <c r="G3246" s="121">
        <v>0</v>
      </c>
      <c r="H3246" s="119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19">
        <v>6056</v>
      </c>
      <c r="B3247" s="120" t="s">
        <v>201</v>
      </c>
      <c r="C3247" s="120" t="s">
        <v>202</v>
      </c>
      <c r="D3247" s="120" t="s">
        <v>68</v>
      </c>
      <c r="E3247" s="120" t="s">
        <v>146</v>
      </c>
      <c r="F3247" s="121">
        <v>0</v>
      </c>
      <c r="G3247" s="121">
        <v>0</v>
      </c>
      <c r="H3247" s="119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19">
        <v>6056</v>
      </c>
      <c r="B3248" s="120" t="s">
        <v>201</v>
      </c>
      <c r="C3248" s="120" t="s">
        <v>202</v>
      </c>
      <c r="D3248" s="120" t="s">
        <v>68</v>
      </c>
      <c r="E3248" s="120" t="s">
        <v>152</v>
      </c>
      <c r="F3248" s="121">
        <v>2417798</v>
      </c>
      <c r="G3248" s="121">
        <v>162612</v>
      </c>
      <c r="H3248" s="119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19">
        <v>6058</v>
      </c>
      <c r="B3249" s="120" t="s">
        <v>201</v>
      </c>
      <c r="C3249" s="120" t="s">
        <v>202</v>
      </c>
      <c r="D3249" s="120" t="s">
        <v>73</v>
      </c>
      <c r="E3249" s="120" t="s">
        <v>70</v>
      </c>
      <c r="F3249" s="121">
        <v>6409</v>
      </c>
      <c r="G3249" s="121">
        <v>553.153</v>
      </c>
      <c r="H3249" s="119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19">
        <v>6058</v>
      </c>
      <c r="B3250" s="120" t="s">
        <v>201</v>
      </c>
      <c r="C3250" s="120" t="s">
        <v>202</v>
      </c>
      <c r="D3250" s="120" t="s">
        <v>73</v>
      </c>
      <c r="E3250" s="120" t="s">
        <v>38</v>
      </c>
      <c r="F3250" s="121">
        <v>229274</v>
      </c>
      <c r="G3250" s="121">
        <v>19786.847</v>
      </c>
      <c r="H3250" s="119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19">
        <v>6060</v>
      </c>
      <c r="B3251" s="120" t="s">
        <v>201</v>
      </c>
      <c r="C3251" s="120" t="s">
        <v>202</v>
      </c>
      <c r="D3251" s="120" t="s">
        <v>73</v>
      </c>
      <c r="E3251" s="120" t="s">
        <v>70</v>
      </c>
      <c r="F3251" s="121">
        <v>524</v>
      </c>
      <c r="G3251" s="121">
        <v>32.17</v>
      </c>
      <c r="H3251" s="119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19">
        <v>6060</v>
      </c>
      <c r="B3252" s="120" t="s">
        <v>201</v>
      </c>
      <c r="C3252" s="120" t="s">
        <v>202</v>
      </c>
      <c r="D3252" s="120" t="s">
        <v>73</v>
      </c>
      <c r="E3252" s="120" t="s">
        <v>38</v>
      </c>
      <c r="F3252" s="121">
        <v>80982</v>
      </c>
      <c r="G3252" s="121">
        <v>4990.83</v>
      </c>
      <c r="H3252" s="119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19">
        <v>6061</v>
      </c>
      <c r="B3253" s="120" t="s">
        <v>201</v>
      </c>
      <c r="C3253" s="120" t="s">
        <v>202</v>
      </c>
      <c r="D3253" s="120" t="s">
        <v>68</v>
      </c>
      <c r="E3253" s="120" t="s">
        <v>54</v>
      </c>
      <c r="F3253" s="121">
        <v>0</v>
      </c>
      <c r="G3253" s="121">
        <v>0</v>
      </c>
      <c r="H3253" s="119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19">
        <v>6061</v>
      </c>
      <c r="B3254" s="120" t="s">
        <v>201</v>
      </c>
      <c r="C3254" s="120" t="s">
        <v>202</v>
      </c>
      <c r="D3254" s="120" t="s">
        <v>68</v>
      </c>
      <c r="E3254" s="120" t="s">
        <v>70</v>
      </c>
      <c r="F3254" s="121">
        <v>0</v>
      </c>
      <c r="G3254" s="121">
        <v>0</v>
      </c>
      <c r="H3254" s="119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19">
        <v>6063</v>
      </c>
      <c r="B3255" s="120" t="s">
        <v>201</v>
      </c>
      <c r="C3255" s="120" t="s">
        <v>202</v>
      </c>
      <c r="D3255" s="120" t="s">
        <v>73</v>
      </c>
      <c r="E3255" s="120" t="s">
        <v>70</v>
      </c>
      <c r="F3255" s="121">
        <v>0</v>
      </c>
      <c r="G3255" s="121">
        <v>0</v>
      </c>
      <c r="H3255" s="119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19">
        <v>6063</v>
      </c>
      <c r="B3256" s="120" t="s">
        <v>201</v>
      </c>
      <c r="C3256" s="120" t="s">
        <v>202</v>
      </c>
      <c r="D3256" s="120" t="s">
        <v>73</v>
      </c>
      <c r="E3256" s="120" t="s">
        <v>38</v>
      </c>
      <c r="F3256" s="121">
        <v>75947</v>
      </c>
      <c r="G3256" s="121">
        <v>1023</v>
      </c>
      <c r="H3256" s="119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19">
        <v>6064</v>
      </c>
      <c r="B3257" s="120" t="s">
        <v>201</v>
      </c>
      <c r="C3257" s="120" t="s">
        <v>202</v>
      </c>
      <c r="D3257" s="120" t="s">
        <v>73</v>
      </c>
      <c r="E3257" s="120" t="s">
        <v>70</v>
      </c>
      <c r="F3257" s="121">
        <v>65790</v>
      </c>
      <c r="G3257" s="121">
        <v>4315.998</v>
      </c>
      <c r="H3257" s="119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19">
        <v>6064</v>
      </c>
      <c r="B3258" s="120" t="s">
        <v>201</v>
      </c>
      <c r="C3258" s="120" t="s">
        <v>202</v>
      </c>
      <c r="D3258" s="120" t="s">
        <v>73</v>
      </c>
      <c r="E3258" s="120" t="s">
        <v>38</v>
      </c>
      <c r="F3258" s="121">
        <v>68448</v>
      </c>
      <c r="G3258" s="121">
        <v>4576.002</v>
      </c>
      <c r="H3258" s="119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19">
        <v>6064</v>
      </c>
      <c r="B3259" s="120" t="s">
        <v>201</v>
      </c>
      <c r="C3259" s="120" t="s">
        <v>202</v>
      </c>
      <c r="D3259" s="120" t="s">
        <v>68</v>
      </c>
      <c r="E3259" s="120" t="s">
        <v>70</v>
      </c>
      <c r="F3259" s="121">
        <v>52914</v>
      </c>
      <c r="G3259" s="121">
        <v>4519.871</v>
      </c>
      <c r="H3259" s="119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19">
        <v>6064</v>
      </c>
      <c r="B3260" s="120" t="s">
        <v>201</v>
      </c>
      <c r="C3260" s="120" t="s">
        <v>202</v>
      </c>
      <c r="D3260" s="120" t="s">
        <v>68</v>
      </c>
      <c r="E3260" s="120" t="s">
        <v>162</v>
      </c>
      <c r="F3260" s="121">
        <v>11935392</v>
      </c>
      <c r="G3260" s="121">
        <v>1054690.1</v>
      </c>
      <c r="H3260" s="119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19">
        <v>6065</v>
      </c>
      <c r="B3261" s="120" t="s">
        <v>201</v>
      </c>
      <c r="C3261" s="120" t="s">
        <v>202</v>
      </c>
      <c r="D3261" s="120" t="s">
        <v>68</v>
      </c>
      <c r="E3261" s="120" t="s">
        <v>70</v>
      </c>
      <c r="F3261" s="121">
        <v>274621</v>
      </c>
      <c r="G3261" s="121">
        <v>28590.21</v>
      </c>
      <c r="H3261" s="119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19">
        <v>6065</v>
      </c>
      <c r="B3262" s="120" t="s">
        <v>201</v>
      </c>
      <c r="C3262" s="120" t="s">
        <v>202</v>
      </c>
      <c r="D3262" s="120" t="s">
        <v>68</v>
      </c>
      <c r="E3262" s="120" t="s">
        <v>162</v>
      </c>
      <c r="F3262" s="121">
        <v>81041546</v>
      </c>
      <c r="G3262" s="121">
        <v>8533687.8</v>
      </c>
      <c r="H3262" s="119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19">
        <v>6068</v>
      </c>
      <c r="B3263" s="120" t="s">
        <v>201</v>
      </c>
      <c r="C3263" s="120" t="s">
        <v>202</v>
      </c>
      <c r="D3263" s="120" t="s">
        <v>68</v>
      </c>
      <c r="E3263" s="120" t="s">
        <v>70</v>
      </c>
      <c r="F3263" s="121">
        <v>315282</v>
      </c>
      <c r="G3263" s="121">
        <v>26138.766</v>
      </c>
      <c r="H3263" s="119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19">
        <v>6068</v>
      </c>
      <c r="B3264" s="120" t="s">
        <v>201</v>
      </c>
      <c r="C3264" s="120" t="s">
        <v>202</v>
      </c>
      <c r="D3264" s="120" t="s">
        <v>68</v>
      </c>
      <c r="E3264" s="120" t="s">
        <v>162</v>
      </c>
      <c r="F3264" s="121">
        <v>77782040</v>
      </c>
      <c r="G3264" s="121">
        <v>6547489.2</v>
      </c>
      <c r="H3264" s="119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19">
        <v>6071</v>
      </c>
      <c r="B3265" s="120" t="s">
        <v>201</v>
      </c>
      <c r="C3265" s="120" t="s">
        <v>202</v>
      </c>
      <c r="D3265" s="120" t="s">
        <v>73</v>
      </c>
      <c r="E3265" s="120" t="s">
        <v>38</v>
      </c>
      <c r="F3265" s="121">
        <v>9697967</v>
      </c>
      <c r="G3265" s="121">
        <v>879910</v>
      </c>
      <c r="H3265" s="119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19">
        <v>6071</v>
      </c>
      <c r="B3266" s="120" t="s">
        <v>201</v>
      </c>
      <c r="C3266" s="120" t="s">
        <v>202</v>
      </c>
      <c r="D3266" s="120" t="s">
        <v>68</v>
      </c>
      <c r="E3266" s="120" t="s">
        <v>54</v>
      </c>
      <c r="F3266" s="121">
        <v>1583202</v>
      </c>
      <c r="G3266" s="121">
        <v>159183.49</v>
      </c>
      <c r="H3266" s="119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19">
        <v>6071</v>
      </c>
      <c r="B3267" s="120" t="s">
        <v>201</v>
      </c>
      <c r="C3267" s="120" t="s">
        <v>202</v>
      </c>
      <c r="D3267" s="120" t="s">
        <v>68</v>
      </c>
      <c r="E3267" s="120" t="s">
        <v>70</v>
      </c>
      <c r="F3267" s="121">
        <v>0</v>
      </c>
      <c r="G3267" s="121">
        <v>0</v>
      </c>
      <c r="H3267" s="119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19">
        <v>6071</v>
      </c>
      <c r="B3268" s="120" t="s">
        <v>201</v>
      </c>
      <c r="C3268" s="120" t="s">
        <v>202</v>
      </c>
      <c r="D3268" s="120" t="s">
        <v>68</v>
      </c>
      <c r="E3268" s="120" t="s">
        <v>38</v>
      </c>
      <c r="F3268" s="121">
        <v>209635</v>
      </c>
      <c r="G3268" s="121">
        <v>20964.725</v>
      </c>
      <c r="H3268" s="119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19">
        <v>6071</v>
      </c>
      <c r="B3269" s="120" t="s">
        <v>201</v>
      </c>
      <c r="C3269" s="120" t="s">
        <v>202</v>
      </c>
      <c r="D3269" s="120" t="s">
        <v>68</v>
      </c>
      <c r="E3269" s="120" t="s">
        <v>144</v>
      </c>
      <c r="F3269" s="121">
        <v>0</v>
      </c>
      <c r="G3269" s="121">
        <v>0</v>
      </c>
      <c r="H3269" s="119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19">
        <v>6071</v>
      </c>
      <c r="B3270" s="120" t="s">
        <v>201</v>
      </c>
      <c r="C3270" s="120" t="s">
        <v>202</v>
      </c>
      <c r="D3270" s="120" t="s">
        <v>68</v>
      </c>
      <c r="E3270" s="120" t="s">
        <v>150</v>
      </c>
      <c r="F3270" s="121">
        <v>76581306</v>
      </c>
      <c r="G3270" s="121">
        <v>7740013</v>
      </c>
      <c r="H3270" s="119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19">
        <v>6071</v>
      </c>
      <c r="B3271" s="120" t="s">
        <v>201</v>
      </c>
      <c r="C3271" s="120" t="s">
        <v>202</v>
      </c>
      <c r="D3271" s="120" t="s">
        <v>68</v>
      </c>
      <c r="E3271" s="120" t="s">
        <v>162</v>
      </c>
      <c r="F3271" s="121">
        <v>228645</v>
      </c>
      <c r="G3271" s="121">
        <v>23295.742</v>
      </c>
      <c r="H3271" s="119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19">
        <v>6071</v>
      </c>
      <c r="B3272" s="120" t="s">
        <v>201</v>
      </c>
      <c r="C3272" s="120" t="s">
        <v>202</v>
      </c>
      <c r="D3272" s="120" t="s">
        <v>68</v>
      </c>
      <c r="E3272" s="120" t="s">
        <v>172</v>
      </c>
      <c r="F3272" s="121">
        <v>0</v>
      </c>
      <c r="G3272" s="121">
        <v>0</v>
      </c>
      <c r="H3272" s="119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19">
        <v>6071</v>
      </c>
      <c r="B3273" s="120" t="s">
        <v>201</v>
      </c>
      <c r="C3273" s="120" t="s">
        <v>202</v>
      </c>
      <c r="D3273" s="120" t="s">
        <v>68</v>
      </c>
      <c r="E3273" s="120" t="s">
        <v>183</v>
      </c>
      <c r="F3273" s="121">
        <v>0</v>
      </c>
      <c r="G3273" s="121">
        <v>0</v>
      </c>
      <c r="H3273" s="119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19">
        <v>6072</v>
      </c>
      <c r="B3274" s="120" t="s">
        <v>201</v>
      </c>
      <c r="C3274" s="120" t="s">
        <v>202</v>
      </c>
      <c r="D3274" s="120" t="s">
        <v>68</v>
      </c>
      <c r="E3274" s="120" t="s">
        <v>125</v>
      </c>
      <c r="F3274" s="121">
        <v>0</v>
      </c>
      <c r="G3274" s="121">
        <v>11032514</v>
      </c>
      <c r="H3274" s="119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19">
        <v>6073</v>
      </c>
      <c r="B3275" s="120" t="s">
        <v>201</v>
      </c>
      <c r="C3275" s="120" t="s">
        <v>202</v>
      </c>
      <c r="D3275" s="120" t="s">
        <v>39</v>
      </c>
      <c r="E3275" s="120" t="s">
        <v>38</v>
      </c>
      <c r="F3275" s="121">
        <v>1292366</v>
      </c>
      <c r="G3275" s="121">
        <v>2939202</v>
      </c>
      <c r="H3275" s="119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19">
        <v>6073</v>
      </c>
      <c r="B3276" s="120" t="s">
        <v>201</v>
      </c>
      <c r="C3276" s="120" t="s">
        <v>202</v>
      </c>
      <c r="D3276" s="120" t="s">
        <v>61</v>
      </c>
      <c r="E3276" s="120" t="s">
        <v>38</v>
      </c>
      <c r="F3276" s="121">
        <v>57015358</v>
      </c>
      <c r="G3276" s="121">
        <v>5353133</v>
      </c>
      <c r="H3276" s="119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19">
        <v>6073</v>
      </c>
      <c r="B3277" s="120" t="s">
        <v>201</v>
      </c>
      <c r="C3277" s="120" t="s">
        <v>202</v>
      </c>
      <c r="D3277" s="120" t="s">
        <v>68</v>
      </c>
      <c r="E3277" s="120" t="s">
        <v>54</v>
      </c>
      <c r="F3277" s="121">
        <v>5735423</v>
      </c>
      <c r="G3277" s="121">
        <v>510210.43</v>
      </c>
      <c r="H3277" s="119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19">
        <v>6073</v>
      </c>
      <c r="B3278" s="120" t="s">
        <v>201</v>
      </c>
      <c r="C3278" s="120" t="s">
        <v>202</v>
      </c>
      <c r="D3278" s="120" t="s">
        <v>68</v>
      </c>
      <c r="E3278" s="120" t="s">
        <v>70</v>
      </c>
      <c r="F3278" s="121">
        <v>131033</v>
      </c>
      <c r="G3278" s="121">
        <v>11000.261</v>
      </c>
      <c r="H3278" s="119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19">
        <v>6073</v>
      </c>
      <c r="B3279" s="120" t="s">
        <v>201</v>
      </c>
      <c r="C3279" s="120" t="s">
        <v>202</v>
      </c>
      <c r="D3279" s="120" t="s">
        <v>68</v>
      </c>
      <c r="E3279" s="120" t="s">
        <v>162</v>
      </c>
      <c r="F3279" s="121">
        <v>17723376</v>
      </c>
      <c r="G3279" s="121">
        <v>1541590.3</v>
      </c>
      <c r="H3279" s="119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19">
        <v>6074</v>
      </c>
      <c r="B3280" s="120" t="s">
        <v>201</v>
      </c>
      <c r="C3280" s="120" t="s">
        <v>202</v>
      </c>
      <c r="D3280" s="120" t="s">
        <v>73</v>
      </c>
      <c r="E3280" s="120" t="s">
        <v>70</v>
      </c>
      <c r="F3280" s="121">
        <v>12804</v>
      </c>
      <c r="G3280" s="121">
        <v>442.703</v>
      </c>
      <c r="H3280" s="119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19">
        <v>6074</v>
      </c>
      <c r="B3281" s="120" t="s">
        <v>201</v>
      </c>
      <c r="C3281" s="120" t="s">
        <v>202</v>
      </c>
      <c r="D3281" s="120" t="s">
        <v>73</v>
      </c>
      <c r="E3281" s="120" t="s">
        <v>38</v>
      </c>
      <c r="F3281" s="121">
        <v>362783</v>
      </c>
      <c r="G3281" s="121">
        <v>13403.297</v>
      </c>
      <c r="H3281" s="119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19">
        <v>6074</v>
      </c>
      <c r="B3282" s="120" t="s">
        <v>201</v>
      </c>
      <c r="C3282" s="120" t="s">
        <v>202</v>
      </c>
      <c r="D3282" s="120" t="s">
        <v>101</v>
      </c>
      <c r="E3282" s="120" t="s">
        <v>92</v>
      </c>
      <c r="F3282" s="121">
        <v>40461</v>
      </c>
      <c r="G3282" s="121">
        <v>4545</v>
      </c>
      <c r="H3282" s="119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19">
        <v>6076</v>
      </c>
      <c r="B3283" s="120" t="s">
        <v>201</v>
      </c>
      <c r="C3283" s="120" t="s">
        <v>206</v>
      </c>
      <c r="D3283" s="120" t="s">
        <v>68</v>
      </c>
      <c r="E3283" s="120" t="s">
        <v>70</v>
      </c>
      <c r="F3283" s="121">
        <v>97649</v>
      </c>
      <c r="G3283" s="121">
        <v>8940.945</v>
      </c>
      <c r="H3283" s="119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19">
        <v>6076</v>
      </c>
      <c r="B3284" s="120" t="s">
        <v>201</v>
      </c>
      <c r="C3284" s="120" t="s">
        <v>206</v>
      </c>
      <c r="D3284" s="120" t="s">
        <v>68</v>
      </c>
      <c r="E3284" s="120" t="s">
        <v>146</v>
      </c>
      <c r="F3284" s="121">
        <v>0</v>
      </c>
      <c r="G3284" s="121">
        <v>0</v>
      </c>
      <c r="H3284" s="119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19">
        <v>6076</v>
      </c>
      <c r="B3285" s="120" t="s">
        <v>201</v>
      </c>
      <c r="C3285" s="120" t="s">
        <v>206</v>
      </c>
      <c r="D3285" s="120" t="s">
        <v>68</v>
      </c>
      <c r="E3285" s="120" t="s">
        <v>162</v>
      </c>
      <c r="F3285" s="121">
        <v>146298446</v>
      </c>
      <c r="G3285" s="121">
        <v>13394759</v>
      </c>
      <c r="H3285" s="119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19">
        <v>6076</v>
      </c>
      <c r="B3286" s="120" t="s">
        <v>201</v>
      </c>
      <c r="C3286" s="120" t="s">
        <v>206</v>
      </c>
      <c r="D3286" s="120" t="s">
        <v>68</v>
      </c>
      <c r="E3286" s="120" t="s">
        <v>183</v>
      </c>
      <c r="F3286" s="121">
        <v>43323</v>
      </c>
      <c r="G3286" s="121">
        <v>3981.723</v>
      </c>
      <c r="H3286" s="119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19">
        <v>6077</v>
      </c>
      <c r="B3287" s="120" t="s">
        <v>201</v>
      </c>
      <c r="C3287" s="120" t="s">
        <v>202</v>
      </c>
      <c r="D3287" s="120" t="s">
        <v>68</v>
      </c>
      <c r="E3287" s="120" t="s">
        <v>38</v>
      </c>
      <c r="F3287" s="121">
        <v>302259</v>
      </c>
      <c r="G3287" s="121">
        <v>30101.738</v>
      </c>
      <c r="H3287" s="119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19">
        <v>6077</v>
      </c>
      <c r="B3288" s="120" t="s">
        <v>201</v>
      </c>
      <c r="C3288" s="120" t="s">
        <v>202</v>
      </c>
      <c r="D3288" s="120" t="s">
        <v>68</v>
      </c>
      <c r="E3288" s="120" t="s">
        <v>162</v>
      </c>
      <c r="F3288" s="121">
        <v>83854266</v>
      </c>
      <c r="G3288" s="121">
        <v>8370453.3</v>
      </c>
      <c r="H3288" s="119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19">
        <v>6081</v>
      </c>
      <c r="B3289" s="120" t="s">
        <v>201</v>
      </c>
      <c r="C3289" s="120" t="s">
        <v>202</v>
      </c>
      <c r="D3289" s="120" t="s">
        <v>39</v>
      </c>
      <c r="E3289" s="120" t="s">
        <v>70</v>
      </c>
      <c r="F3289" s="121">
        <v>0</v>
      </c>
      <c r="G3289" s="121">
        <v>55.395</v>
      </c>
      <c r="H3289" s="119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19">
        <v>6081</v>
      </c>
      <c r="B3290" s="120" t="s">
        <v>201</v>
      </c>
      <c r="C3290" s="120" t="s">
        <v>202</v>
      </c>
      <c r="D3290" s="120" t="s">
        <v>39</v>
      </c>
      <c r="E3290" s="120" t="s">
        <v>38</v>
      </c>
      <c r="F3290" s="121">
        <v>0</v>
      </c>
      <c r="G3290" s="121">
        <v>12860.605</v>
      </c>
      <c r="H3290" s="119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19">
        <v>6081</v>
      </c>
      <c r="B3291" s="120" t="s">
        <v>201</v>
      </c>
      <c r="C3291" s="120" t="s">
        <v>202</v>
      </c>
      <c r="D3291" s="120" t="s">
        <v>61</v>
      </c>
      <c r="E3291" s="120" t="s">
        <v>70</v>
      </c>
      <c r="F3291" s="121">
        <v>8303</v>
      </c>
      <c r="G3291" s="121">
        <v>655.416</v>
      </c>
      <c r="H3291" s="119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19">
        <v>6081</v>
      </c>
      <c r="B3292" s="120" t="s">
        <v>201</v>
      </c>
      <c r="C3292" s="120" t="s">
        <v>202</v>
      </c>
      <c r="D3292" s="120" t="s">
        <v>61</v>
      </c>
      <c r="E3292" s="120" t="s">
        <v>38</v>
      </c>
      <c r="F3292" s="121">
        <v>430128</v>
      </c>
      <c r="G3292" s="121">
        <v>31181.584</v>
      </c>
      <c r="H3292" s="119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19">
        <v>6081</v>
      </c>
      <c r="B3293" s="120" t="s">
        <v>201</v>
      </c>
      <c r="C3293" s="120" t="s">
        <v>202</v>
      </c>
      <c r="D3293" s="120" t="s">
        <v>73</v>
      </c>
      <c r="E3293" s="120" t="s">
        <v>70</v>
      </c>
      <c r="F3293" s="121">
        <v>20345</v>
      </c>
      <c r="G3293" s="121">
        <v>1521</v>
      </c>
      <c r="H3293" s="119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19">
        <v>6081</v>
      </c>
      <c r="B3294" s="120" t="s">
        <v>201</v>
      </c>
      <c r="C3294" s="120" t="s">
        <v>202</v>
      </c>
      <c r="D3294" s="120" t="s">
        <v>79</v>
      </c>
      <c r="E3294" s="120" t="s">
        <v>70</v>
      </c>
      <c r="F3294" s="121">
        <v>0</v>
      </c>
      <c r="G3294" s="121">
        <v>0</v>
      </c>
      <c r="H3294" s="119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19">
        <v>6082</v>
      </c>
      <c r="B3295" s="120" t="s">
        <v>201</v>
      </c>
      <c r="C3295" s="120" t="s">
        <v>206</v>
      </c>
      <c r="D3295" s="120" t="s">
        <v>68</v>
      </c>
      <c r="E3295" s="120" t="s">
        <v>54</v>
      </c>
      <c r="F3295" s="121">
        <v>3750931</v>
      </c>
      <c r="G3295" s="121">
        <v>340742.5</v>
      </c>
      <c r="H3295" s="119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19">
        <v>6082</v>
      </c>
      <c r="B3296" s="120" t="s">
        <v>201</v>
      </c>
      <c r="C3296" s="120" t="s">
        <v>206</v>
      </c>
      <c r="D3296" s="120" t="s">
        <v>68</v>
      </c>
      <c r="E3296" s="120" t="s">
        <v>70</v>
      </c>
      <c r="F3296" s="121">
        <v>52864</v>
      </c>
      <c r="G3296" s="121">
        <v>4533.504</v>
      </c>
      <c r="H3296" s="119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19">
        <v>6082</v>
      </c>
      <c r="B3297" s="120" t="s">
        <v>201</v>
      </c>
      <c r="C3297" s="120" t="s">
        <v>206</v>
      </c>
      <c r="D3297" s="120" t="s">
        <v>68</v>
      </c>
      <c r="E3297" s="120" t="s">
        <v>86</v>
      </c>
      <c r="F3297" s="121">
        <v>0</v>
      </c>
      <c r="G3297" s="121">
        <v>0</v>
      </c>
      <c r="H3297" s="119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19">
        <v>6082</v>
      </c>
      <c r="B3298" s="120" t="s">
        <v>201</v>
      </c>
      <c r="C3298" s="120" t="s">
        <v>206</v>
      </c>
      <c r="D3298" s="120" t="s">
        <v>68</v>
      </c>
      <c r="E3298" s="120" t="s">
        <v>144</v>
      </c>
      <c r="F3298" s="121">
        <v>0</v>
      </c>
      <c r="G3298" s="121">
        <v>0</v>
      </c>
      <c r="H3298" s="119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19">
        <v>6082</v>
      </c>
      <c r="B3299" s="120" t="s">
        <v>201</v>
      </c>
      <c r="C3299" s="120" t="s">
        <v>206</v>
      </c>
      <c r="D3299" s="120" t="s">
        <v>68</v>
      </c>
      <c r="E3299" s="120" t="s">
        <v>162</v>
      </c>
      <c r="F3299" s="121">
        <v>0</v>
      </c>
      <c r="G3299" s="121">
        <v>0</v>
      </c>
      <c r="H3299" s="119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19">
        <v>6083</v>
      </c>
      <c r="B3300" s="120" t="s">
        <v>201</v>
      </c>
      <c r="C3300" s="120" t="s">
        <v>206</v>
      </c>
      <c r="D3300" s="120" t="s">
        <v>116</v>
      </c>
      <c r="E3300" s="120" t="s">
        <v>170</v>
      </c>
      <c r="F3300" s="121">
        <v>242065</v>
      </c>
      <c r="G3300" s="121">
        <v>27192</v>
      </c>
      <c r="H3300" s="119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19">
        <v>6085</v>
      </c>
      <c r="B3301" s="120" t="s">
        <v>201</v>
      </c>
      <c r="C3301" s="120" t="s">
        <v>202</v>
      </c>
      <c r="D3301" s="120" t="s">
        <v>73</v>
      </c>
      <c r="E3301" s="120" t="s">
        <v>38</v>
      </c>
      <c r="F3301" s="121">
        <v>134043</v>
      </c>
      <c r="G3301" s="121">
        <v>6128</v>
      </c>
      <c r="H3301" s="119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19">
        <v>6085</v>
      </c>
      <c r="B3302" s="120" t="s">
        <v>201</v>
      </c>
      <c r="C3302" s="120" t="s">
        <v>202</v>
      </c>
      <c r="D3302" s="120" t="s">
        <v>68</v>
      </c>
      <c r="E3302" s="120" t="s">
        <v>54</v>
      </c>
      <c r="F3302" s="121">
        <v>31819251</v>
      </c>
      <c r="G3302" s="121">
        <v>2736668.8</v>
      </c>
      <c r="H3302" s="119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19">
        <v>6085</v>
      </c>
      <c r="B3303" s="120" t="s">
        <v>201</v>
      </c>
      <c r="C3303" s="120" t="s">
        <v>202</v>
      </c>
      <c r="D3303" s="120" t="s">
        <v>68</v>
      </c>
      <c r="E3303" s="120" t="s">
        <v>38</v>
      </c>
      <c r="F3303" s="121">
        <v>382969</v>
      </c>
      <c r="G3303" s="121">
        <v>32888.904</v>
      </c>
      <c r="H3303" s="119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19">
        <v>6085</v>
      </c>
      <c r="B3304" s="120" t="s">
        <v>201</v>
      </c>
      <c r="C3304" s="120" t="s">
        <v>202</v>
      </c>
      <c r="D3304" s="120" t="s">
        <v>68</v>
      </c>
      <c r="E3304" s="120" t="s">
        <v>162</v>
      </c>
      <c r="F3304" s="121">
        <v>31494937</v>
      </c>
      <c r="G3304" s="121">
        <v>2716889.3</v>
      </c>
      <c r="H3304" s="119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19">
        <v>6086</v>
      </c>
      <c r="B3305" s="120" t="s">
        <v>201</v>
      </c>
      <c r="C3305" s="120" t="s">
        <v>202</v>
      </c>
      <c r="D3305" s="120" t="s">
        <v>116</v>
      </c>
      <c r="E3305" s="120" t="s">
        <v>170</v>
      </c>
      <c r="F3305" s="121">
        <v>1144682</v>
      </c>
      <c r="G3305" s="121">
        <v>128587</v>
      </c>
      <c r="H3305" s="119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19">
        <v>6087</v>
      </c>
      <c r="B3306" s="120" t="s">
        <v>201</v>
      </c>
      <c r="C3306" s="120" t="s">
        <v>202</v>
      </c>
      <c r="D3306" s="120" t="s">
        <v>116</v>
      </c>
      <c r="E3306" s="120" t="s">
        <v>170</v>
      </c>
      <c r="F3306" s="121">
        <v>696048</v>
      </c>
      <c r="G3306" s="121">
        <v>78190</v>
      </c>
      <c r="H3306" s="119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19">
        <v>6087</v>
      </c>
      <c r="B3307" s="120" t="s">
        <v>201</v>
      </c>
      <c r="C3307" s="120" t="s">
        <v>202</v>
      </c>
      <c r="D3307" s="120" t="s">
        <v>57</v>
      </c>
      <c r="E3307" s="120" t="s">
        <v>170</v>
      </c>
      <c r="F3307" s="121">
        <v>0</v>
      </c>
      <c r="G3307" s="121">
        <v>-61258</v>
      </c>
      <c r="H3307" s="119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19">
        <v>6088</v>
      </c>
      <c r="B3308" s="120" t="s">
        <v>201</v>
      </c>
      <c r="C3308" s="120" t="s">
        <v>202</v>
      </c>
      <c r="D3308" s="120" t="s">
        <v>73</v>
      </c>
      <c r="E3308" s="120" t="s">
        <v>70</v>
      </c>
      <c r="F3308" s="121">
        <v>0</v>
      </c>
      <c r="G3308" s="121">
        <v>0</v>
      </c>
      <c r="H3308" s="119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19">
        <v>6088</v>
      </c>
      <c r="B3309" s="120" t="s">
        <v>201</v>
      </c>
      <c r="C3309" s="120" t="s">
        <v>202</v>
      </c>
      <c r="D3309" s="120" t="s">
        <v>73</v>
      </c>
      <c r="E3309" s="120" t="s">
        <v>38</v>
      </c>
      <c r="F3309" s="121">
        <v>189924</v>
      </c>
      <c r="G3309" s="121">
        <v>12476</v>
      </c>
      <c r="H3309" s="119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19">
        <v>6089</v>
      </c>
      <c r="B3310" s="120" t="s">
        <v>201</v>
      </c>
      <c r="C3310" s="120" t="s">
        <v>202</v>
      </c>
      <c r="D3310" s="120" t="s">
        <v>79</v>
      </c>
      <c r="E3310" s="120" t="s">
        <v>38</v>
      </c>
      <c r="F3310" s="121">
        <v>32568</v>
      </c>
      <c r="G3310" s="121">
        <v>2003</v>
      </c>
      <c r="H3310" s="119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19">
        <v>6089</v>
      </c>
      <c r="B3311" s="120" t="s">
        <v>201</v>
      </c>
      <c r="C3311" s="120" t="s">
        <v>202</v>
      </c>
      <c r="D3311" s="120" t="s">
        <v>68</v>
      </c>
      <c r="E3311" s="120" t="s">
        <v>95</v>
      </c>
      <c r="F3311" s="121">
        <v>3408463</v>
      </c>
      <c r="G3311" s="121">
        <v>256151.81</v>
      </c>
      <c r="H3311" s="119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19">
        <v>6089</v>
      </c>
      <c r="B3312" s="120" t="s">
        <v>201</v>
      </c>
      <c r="C3312" s="120" t="s">
        <v>202</v>
      </c>
      <c r="D3312" s="120" t="s">
        <v>68</v>
      </c>
      <c r="E3312" s="120" t="s">
        <v>38</v>
      </c>
      <c r="F3312" s="121">
        <v>7824</v>
      </c>
      <c r="G3312" s="121">
        <v>541.216</v>
      </c>
      <c r="H3312" s="119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19">
        <v>6089</v>
      </c>
      <c r="B3313" s="120" t="s">
        <v>201</v>
      </c>
      <c r="C3313" s="120" t="s">
        <v>202</v>
      </c>
      <c r="D3313" s="120" t="s">
        <v>68</v>
      </c>
      <c r="E3313" s="120" t="s">
        <v>162</v>
      </c>
      <c r="F3313" s="121">
        <v>64408</v>
      </c>
      <c r="G3313" s="121">
        <v>4762.97</v>
      </c>
      <c r="H3313" s="119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19">
        <v>6090</v>
      </c>
      <c r="B3314" s="120" t="s">
        <v>205</v>
      </c>
      <c r="C3314" s="120" t="s">
        <v>202</v>
      </c>
      <c r="D3314" s="120" t="s">
        <v>68</v>
      </c>
      <c r="E3314" s="120" t="s">
        <v>70</v>
      </c>
      <c r="F3314" s="121">
        <v>184558</v>
      </c>
      <c r="G3314" s="121">
        <v>18244.699</v>
      </c>
      <c r="H3314" s="119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19">
        <v>6090</v>
      </c>
      <c r="B3315" s="120" t="s">
        <v>205</v>
      </c>
      <c r="C3315" s="120" t="s">
        <v>202</v>
      </c>
      <c r="D3315" s="120" t="s">
        <v>68</v>
      </c>
      <c r="E3315" s="120" t="s">
        <v>162</v>
      </c>
      <c r="F3315" s="121">
        <v>108015894</v>
      </c>
      <c r="G3315" s="121">
        <v>10734409</v>
      </c>
      <c r="H3315" s="119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19">
        <v>6092</v>
      </c>
      <c r="B3316" s="120" t="s">
        <v>201</v>
      </c>
      <c r="C3316" s="120" t="s">
        <v>202</v>
      </c>
      <c r="D3316" s="120" t="s">
        <v>73</v>
      </c>
      <c r="E3316" s="120" t="s">
        <v>70</v>
      </c>
      <c r="F3316" s="121">
        <v>74645</v>
      </c>
      <c r="G3316" s="121">
        <v>5400</v>
      </c>
      <c r="H3316" s="119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19">
        <v>6094</v>
      </c>
      <c r="B3317" s="120" t="s">
        <v>201</v>
      </c>
      <c r="C3317" s="120" t="s">
        <v>206</v>
      </c>
      <c r="D3317" s="120" t="s">
        <v>68</v>
      </c>
      <c r="E3317" s="120" t="s">
        <v>54</v>
      </c>
      <c r="F3317" s="121">
        <v>1572289</v>
      </c>
      <c r="G3317" s="121">
        <v>119754.34</v>
      </c>
      <c r="H3317" s="119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19">
        <v>6094</v>
      </c>
      <c r="B3318" s="120" t="s">
        <v>201</v>
      </c>
      <c r="C3318" s="120" t="s">
        <v>206</v>
      </c>
      <c r="D3318" s="120" t="s">
        <v>68</v>
      </c>
      <c r="E3318" s="120" t="s">
        <v>70</v>
      </c>
      <c r="F3318" s="121">
        <v>229141</v>
      </c>
      <c r="G3318" s="121">
        <v>7339.458</v>
      </c>
      <c r="H3318" s="119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19">
        <v>6094</v>
      </c>
      <c r="B3319" s="120" t="s">
        <v>201</v>
      </c>
      <c r="C3319" s="120" t="s">
        <v>206</v>
      </c>
      <c r="D3319" s="120" t="s">
        <v>68</v>
      </c>
      <c r="E3319" s="120" t="s">
        <v>150</v>
      </c>
      <c r="F3319" s="121">
        <v>7087514</v>
      </c>
      <c r="G3319" s="121">
        <v>527339.2</v>
      </c>
      <c r="H3319" s="119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19">
        <v>6094</v>
      </c>
      <c r="B3320" s="120" t="s">
        <v>201</v>
      </c>
      <c r="C3320" s="120" t="s">
        <v>206</v>
      </c>
      <c r="D3320" s="120" t="s">
        <v>68</v>
      </c>
      <c r="E3320" s="120" t="s">
        <v>162</v>
      </c>
      <c r="F3320" s="121">
        <v>0</v>
      </c>
      <c r="G3320" s="121">
        <v>0</v>
      </c>
      <c r="H3320" s="119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19">
        <v>6095</v>
      </c>
      <c r="B3321" s="120" t="s">
        <v>201</v>
      </c>
      <c r="C3321" s="120" t="s">
        <v>202</v>
      </c>
      <c r="D3321" s="120" t="s">
        <v>68</v>
      </c>
      <c r="E3321" s="120" t="s">
        <v>70</v>
      </c>
      <c r="F3321" s="121">
        <v>125340</v>
      </c>
      <c r="G3321" s="121">
        <v>10168.569</v>
      </c>
      <c r="H3321" s="119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19">
        <v>6095</v>
      </c>
      <c r="B3322" s="120" t="s">
        <v>201</v>
      </c>
      <c r="C3322" s="120" t="s">
        <v>202</v>
      </c>
      <c r="D3322" s="120" t="s">
        <v>68</v>
      </c>
      <c r="E3322" s="120" t="s">
        <v>162</v>
      </c>
      <c r="F3322" s="121">
        <v>42686307</v>
      </c>
      <c r="G3322" s="121">
        <v>3599758.4</v>
      </c>
      <c r="H3322" s="119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19">
        <v>6096</v>
      </c>
      <c r="B3323" s="120" t="s">
        <v>201</v>
      </c>
      <c r="C3323" s="120" t="s">
        <v>202</v>
      </c>
      <c r="D3323" s="120" t="s">
        <v>68</v>
      </c>
      <c r="E3323" s="120" t="s">
        <v>70</v>
      </c>
      <c r="F3323" s="121">
        <v>44377</v>
      </c>
      <c r="G3323" s="121">
        <v>4261.497</v>
      </c>
      <c r="H3323" s="119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19">
        <v>6096</v>
      </c>
      <c r="B3324" s="120" t="s">
        <v>201</v>
      </c>
      <c r="C3324" s="120" t="s">
        <v>202</v>
      </c>
      <c r="D3324" s="120" t="s">
        <v>68</v>
      </c>
      <c r="E3324" s="120" t="s">
        <v>38</v>
      </c>
      <c r="F3324" s="121">
        <v>311023</v>
      </c>
      <c r="G3324" s="121">
        <v>29824.492</v>
      </c>
      <c r="H3324" s="119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19">
        <v>6096</v>
      </c>
      <c r="B3325" s="120" t="s">
        <v>201</v>
      </c>
      <c r="C3325" s="120" t="s">
        <v>202</v>
      </c>
      <c r="D3325" s="120" t="s">
        <v>68</v>
      </c>
      <c r="E3325" s="120" t="s">
        <v>162</v>
      </c>
      <c r="F3325" s="121">
        <v>69225745</v>
      </c>
      <c r="G3325" s="121">
        <v>6778371</v>
      </c>
      <c r="H3325" s="119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19">
        <v>6098</v>
      </c>
      <c r="B3326" s="120" t="s">
        <v>205</v>
      </c>
      <c r="C3326" s="120" t="s">
        <v>202</v>
      </c>
      <c r="D3326" s="120" t="s">
        <v>79</v>
      </c>
      <c r="E3326" s="120" t="s">
        <v>70</v>
      </c>
      <c r="F3326" s="121">
        <v>0</v>
      </c>
      <c r="G3326" s="121">
        <v>0</v>
      </c>
      <c r="H3326" s="119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19">
        <v>6098</v>
      </c>
      <c r="B3327" s="120" t="s">
        <v>205</v>
      </c>
      <c r="C3327" s="120" t="s">
        <v>202</v>
      </c>
      <c r="D3327" s="120" t="s">
        <v>68</v>
      </c>
      <c r="E3327" s="120" t="s">
        <v>35</v>
      </c>
      <c r="F3327" s="121">
        <v>0</v>
      </c>
      <c r="G3327" s="121">
        <v>0</v>
      </c>
      <c r="H3327" s="119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19">
        <v>6098</v>
      </c>
      <c r="B3328" s="120" t="s">
        <v>205</v>
      </c>
      <c r="C3328" s="120" t="s">
        <v>202</v>
      </c>
      <c r="D3328" s="120" t="s">
        <v>68</v>
      </c>
      <c r="E3328" s="120" t="s">
        <v>70</v>
      </c>
      <c r="F3328" s="121">
        <v>20660</v>
      </c>
      <c r="G3328" s="121">
        <v>2016.709</v>
      </c>
      <c r="H3328" s="119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19">
        <v>6098</v>
      </c>
      <c r="B3329" s="120" t="s">
        <v>205</v>
      </c>
      <c r="C3329" s="120" t="s">
        <v>202</v>
      </c>
      <c r="D3329" s="120" t="s">
        <v>68</v>
      </c>
      <c r="E3329" s="120" t="s">
        <v>162</v>
      </c>
      <c r="F3329" s="121">
        <v>26780931</v>
      </c>
      <c r="G3329" s="121">
        <v>2617071.3</v>
      </c>
      <c r="H3329" s="119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19">
        <v>6099</v>
      </c>
      <c r="B3330" s="120" t="s">
        <v>201</v>
      </c>
      <c r="C3330" s="120" t="s">
        <v>202</v>
      </c>
      <c r="D3330" s="120" t="s">
        <v>68</v>
      </c>
      <c r="E3330" s="120" t="s">
        <v>125</v>
      </c>
      <c r="F3330" s="121">
        <v>0</v>
      </c>
      <c r="G3330" s="121">
        <v>8842395</v>
      </c>
      <c r="H3330" s="119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19">
        <v>6099</v>
      </c>
      <c r="B3331" s="120" t="s">
        <v>201</v>
      </c>
      <c r="C3331" s="120" t="s">
        <v>202</v>
      </c>
      <c r="D3331" s="120" t="s">
        <v>68</v>
      </c>
      <c r="E3331" s="120" t="s">
        <v>125</v>
      </c>
      <c r="F3331" s="121">
        <v>0</v>
      </c>
      <c r="G3331" s="121">
        <v>7322989</v>
      </c>
      <c r="H3331" s="119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19">
        <v>6100</v>
      </c>
      <c r="B3332" s="120" t="s">
        <v>201</v>
      </c>
      <c r="C3332" s="120" t="s">
        <v>202</v>
      </c>
      <c r="D3332" s="120" t="s">
        <v>57</v>
      </c>
      <c r="E3332" s="120" t="s">
        <v>170</v>
      </c>
      <c r="F3332" s="121">
        <v>0</v>
      </c>
      <c r="G3332" s="121">
        <v>-298392</v>
      </c>
      <c r="H3332" s="119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19">
        <v>6101</v>
      </c>
      <c r="B3333" s="120" t="s">
        <v>201</v>
      </c>
      <c r="C3333" s="120" t="s">
        <v>202</v>
      </c>
      <c r="D3333" s="120" t="s">
        <v>68</v>
      </c>
      <c r="E3333" s="120" t="s">
        <v>70</v>
      </c>
      <c r="F3333" s="121">
        <v>33375</v>
      </c>
      <c r="G3333" s="121">
        <v>2551.971</v>
      </c>
      <c r="H3333" s="119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19">
        <v>6101</v>
      </c>
      <c r="B3334" s="120" t="s">
        <v>201</v>
      </c>
      <c r="C3334" s="120" t="s">
        <v>202</v>
      </c>
      <c r="D3334" s="120" t="s">
        <v>68</v>
      </c>
      <c r="E3334" s="120" t="s">
        <v>162</v>
      </c>
      <c r="F3334" s="121">
        <v>23885335</v>
      </c>
      <c r="G3334" s="121">
        <v>1848319</v>
      </c>
      <c r="H3334" s="119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19">
        <v>6103</v>
      </c>
      <c r="B3335" s="120" t="s">
        <v>201</v>
      </c>
      <c r="C3335" s="120" t="s">
        <v>206</v>
      </c>
      <c r="D3335" s="120" t="s">
        <v>68</v>
      </c>
      <c r="E3335" s="120" t="s">
        <v>125</v>
      </c>
      <c r="F3335" s="121">
        <v>0</v>
      </c>
      <c r="G3335" s="121">
        <v>11072672</v>
      </c>
      <c r="H3335" s="119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19">
        <v>6103</v>
      </c>
      <c r="B3336" s="120" t="s">
        <v>201</v>
      </c>
      <c r="C3336" s="120" t="s">
        <v>206</v>
      </c>
      <c r="D3336" s="120" t="s">
        <v>68</v>
      </c>
      <c r="E3336" s="120" t="s">
        <v>125</v>
      </c>
      <c r="F3336" s="121">
        <v>0</v>
      </c>
      <c r="G3336" s="121">
        <v>9846335</v>
      </c>
      <c r="H3336" s="119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19">
        <v>6105</v>
      </c>
      <c r="B3337" s="120" t="s">
        <v>201</v>
      </c>
      <c r="C3337" s="120" t="s">
        <v>206</v>
      </c>
      <c r="D3337" s="120" t="s">
        <v>68</v>
      </c>
      <c r="E3337" s="120" t="s">
        <v>125</v>
      </c>
      <c r="F3337" s="121">
        <v>0</v>
      </c>
      <c r="G3337" s="121">
        <v>10084182</v>
      </c>
      <c r="H3337" s="119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19">
        <v>6105</v>
      </c>
      <c r="B3338" s="120" t="s">
        <v>201</v>
      </c>
      <c r="C3338" s="120" t="s">
        <v>206</v>
      </c>
      <c r="D3338" s="120" t="s">
        <v>68</v>
      </c>
      <c r="E3338" s="120" t="s">
        <v>125</v>
      </c>
      <c r="F3338" s="121">
        <v>0</v>
      </c>
      <c r="G3338" s="121">
        <v>9261412</v>
      </c>
      <c r="H3338" s="119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19">
        <v>6106</v>
      </c>
      <c r="B3339" s="120" t="s">
        <v>201</v>
      </c>
      <c r="C3339" s="120" t="s">
        <v>202</v>
      </c>
      <c r="D3339" s="120" t="s">
        <v>68</v>
      </c>
      <c r="E3339" s="120" t="s">
        <v>70</v>
      </c>
      <c r="F3339" s="121">
        <v>52654</v>
      </c>
      <c r="G3339" s="121">
        <v>4782.474</v>
      </c>
      <c r="H3339" s="119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19">
        <v>6106</v>
      </c>
      <c r="B3340" s="120" t="s">
        <v>201</v>
      </c>
      <c r="C3340" s="120" t="s">
        <v>202</v>
      </c>
      <c r="D3340" s="120" t="s">
        <v>68</v>
      </c>
      <c r="E3340" s="120" t="s">
        <v>162</v>
      </c>
      <c r="F3340" s="121">
        <v>26244373</v>
      </c>
      <c r="G3340" s="121">
        <v>2569159.5</v>
      </c>
      <c r="H3340" s="119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19">
        <v>6110</v>
      </c>
      <c r="B3341" s="120" t="s">
        <v>201</v>
      </c>
      <c r="C3341" s="120" t="s">
        <v>206</v>
      </c>
      <c r="D3341" s="120" t="s">
        <v>68</v>
      </c>
      <c r="E3341" s="120" t="s">
        <v>125</v>
      </c>
      <c r="F3341" s="121">
        <v>0</v>
      </c>
      <c r="G3341" s="121">
        <v>7355106</v>
      </c>
      <c r="H3341" s="119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19">
        <v>6112</v>
      </c>
      <c r="B3342" s="120" t="s">
        <v>201</v>
      </c>
      <c r="C3342" s="120" t="s">
        <v>202</v>
      </c>
      <c r="D3342" s="120" t="s">
        <v>39</v>
      </c>
      <c r="E3342" s="120" t="s">
        <v>38</v>
      </c>
      <c r="F3342" s="121">
        <v>5591349</v>
      </c>
      <c r="G3342" s="121">
        <v>1426540</v>
      </c>
      <c r="H3342" s="119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19">
        <v>6112</v>
      </c>
      <c r="B3343" s="120" t="s">
        <v>201</v>
      </c>
      <c r="C3343" s="120" t="s">
        <v>202</v>
      </c>
      <c r="D3343" s="120" t="s">
        <v>61</v>
      </c>
      <c r="E3343" s="120" t="s">
        <v>38</v>
      </c>
      <c r="F3343" s="121">
        <v>24460543</v>
      </c>
      <c r="G3343" s="121">
        <v>2470705</v>
      </c>
      <c r="H3343" s="119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19">
        <v>6112</v>
      </c>
      <c r="B3344" s="120" t="s">
        <v>201</v>
      </c>
      <c r="C3344" s="120" t="s">
        <v>202</v>
      </c>
      <c r="D3344" s="120" t="s">
        <v>73</v>
      </c>
      <c r="E3344" s="120" t="s">
        <v>38</v>
      </c>
      <c r="F3344" s="121">
        <v>1292383</v>
      </c>
      <c r="G3344" s="121">
        <v>107458</v>
      </c>
      <c r="H3344" s="119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19">
        <v>6113</v>
      </c>
      <c r="B3345" s="120" t="s">
        <v>201</v>
      </c>
      <c r="C3345" s="120" t="s">
        <v>202</v>
      </c>
      <c r="D3345" s="120" t="s">
        <v>68</v>
      </c>
      <c r="E3345" s="120" t="s">
        <v>54</v>
      </c>
      <c r="F3345" s="121">
        <v>134046330</v>
      </c>
      <c r="G3345" s="121">
        <v>12141089</v>
      </c>
      <c r="H3345" s="119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19">
        <v>6113</v>
      </c>
      <c r="B3346" s="120" t="s">
        <v>201</v>
      </c>
      <c r="C3346" s="120" t="s">
        <v>202</v>
      </c>
      <c r="D3346" s="120" t="s">
        <v>68</v>
      </c>
      <c r="E3346" s="120" t="s">
        <v>70</v>
      </c>
      <c r="F3346" s="121">
        <v>474641</v>
      </c>
      <c r="G3346" s="121">
        <v>43057.727</v>
      </c>
      <c r="H3346" s="119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19">
        <v>6115</v>
      </c>
      <c r="B3347" s="120" t="s">
        <v>201</v>
      </c>
      <c r="C3347" s="120" t="s">
        <v>206</v>
      </c>
      <c r="D3347" s="120" t="s">
        <v>68</v>
      </c>
      <c r="E3347" s="120" t="s">
        <v>125</v>
      </c>
      <c r="F3347" s="121">
        <v>0</v>
      </c>
      <c r="G3347" s="121">
        <v>10906923</v>
      </c>
      <c r="H3347" s="119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19">
        <v>6118</v>
      </c>
      <c r="B3348" s="120" t="s">
        <v>201</v>
      </c>
      <c r="C3348" s="120" t="s">
        <v>206</v>
      </c>
      <c r="D3348" s="120" t="s">
        <v>68</v>
      </c>
      <c r="E3348" s="120" t="s">
        <v>125</v>
      </c>
      <c r="F3348" s="121">
        <v>0</v>
      </c>
      <c r="G3348" s="121">
        <v>8726946</v>
      </c>
      <c r="H3348" s="119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19">
        <v>6119</v>
      </c>
      <c r="B3349" s="120" t="s">
        <v>201</v>
      </c>
      <c r="C3349" s="120" t="s">
        <v>206</v>
      </c>
      <c r="D3349" s="120" t="s">
        <v>116</v>
      </c>
      <c r="E3349" s="120" t="s">
        <v>170</v>
      </c>
      <c r="F3349" s="121">
        <v>203731</v>
      </c>
      <c r="G3349" s="121">
        <v>22886</v>
      </c>
      <c r="H3349" s="119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19">
        <v>6120</v>
      </c>
      <c r="B3350" s="120" t="s">
        <v>201</v>
      </c>
      <c r="C3350" s="120" t="s">
        <v>202</v>
      </c>
      <c r="D3350" s="120" t="s">
        <v>73</v>
      </c>
      <c r="E3350" s="120" t="s">
        <v>70</v>
      </c>
      <c r="F3350" s="121">
        <v>7650</v>
      </c>
      <c r="G3350" s="121">
        <v>476.475</v>
      </c>
      <c r="H3350" s="119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19">
        <v>6120</v>
      </c>
      <c r="B3351" s="120" t="s">
        <v>201</v>
      </c>
      <c r="C3351" s="120" t="s">
        <v>202</v>
      </c>
      <c r="D3351" s="120" t="s">
        <v>73</v>
      </c>
      <c r="E3351" s="120" t="s">
        <v>38</v>
      </c>
      <c r="F3351" s="121">
        <v>118690</v>
      </c>
      <c r="G3351" s="121">
        <v>7393.525</v>
      </c>
      <c r="H3351" s="119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19">
        <v>6122</v>
      </c>
      <c r="B3352" s="120" t="s">
        <v>201</v>
      </c>
      <c r="C3352" s="120" t="s">
        <v>206</v>
      </c>
      <c r="D3352" s="120" t="s">
        <v>68</v>
      </c>
      <c r="E3352" s="120" t="s">
        <v>125</v>
      </c>
      <c r="F3352" s="121">
        <v>0</v>
      </c>
      <c r="G3352" s="121">
        <v>4993693</v>
      </c>
      <c r="H3352" s="119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19">
        <v>6124</v>
      </c>
      <c r="B3353" s="120" t="s">
        <v>201</v>
      </c>
      <c r="C3353" s="120" t="s">
        <v>202</v>
      </c>
      <c r="D3353" s="120" t="s">
        <v>73</v>
      </c>
      <c r="E3353" s="120" t="s">
        <v>54</v>
      </c>
      <c r="F3353" s="121">
        <v>0</v>
      </c>
      <c r="G3353" s="121">
        <v>0</v>
      </c>
      <c r="H3353" s="119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19">
        <v>6124</v>
      </c>
      <c r="B3354" s="120" t="s">
        <v>201</v>
      </c>
      <c r="C3354" s="120" t="s">
        <v>202</v>
      </c>
      <c r="D3354" s="120" t="s">
        <v>73</v>
      </c>
      <c r="E3354" s="120" t="s">
        <v>70</v>
      </c>
      <c r="F3354" s="121">
        <v>59328</v>
      </c>
      <c r="G3354" s="121">
        <v>3594.073</v>
      </c>
      <c r="H3354" s="119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19">
        <v>6124</v>
      </c>
      <c r="B3355" s="120" t="s">
        <v>201</v>
      </c>
      <c r="C3355" s="120" t="s">
        <v>202</v>
      </c>
      <c r="D3355" s="120" t="s">
        <v>73</v>
      </c>
      <c r="E3355" s="120" t="s">
        <v>38</v>
      </c>
      <c r="F3355" s="121">
        <v>643448</v>
      </c>
      <c r="G3355" s="121">
        <v>40145.927</v>
      </c>
      <c r="H3355" s="119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19">
        <v>6124</v>
      </c>
      <c r="B3356" s="120" t="s">
        <v>201</v>
      </c>
      <c r="C3356" s="120" t="s">
        <v>202</v>
      </c>
      <c r="D3356" s="120" t="s">
        <v>73</v>
      </c>
      <c r="E3356" s="120" t="s">
        <v>162</v>
      </c>
      <c r="F3356" s="121">
        <v>0</v>
      </c>
      <c r="G3356" s="121">
        <v>0</v>
      </c>
      <c r="H3356" s="119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19">
        <v>6124</v>
      </c>
      <c r="B3357" s="120" t="s">
        <v>201</v>
      </c>
      <c r="C3357" s="120" t="s">
        <v>202</v>
      </c>
      <c r="D3357" s="120" t="s">
        <v>68</v>
      </c>
      <c r="E3357" s="120" t="s">
        <v>54</v>
      </c>
      <c r="F3357" s="121">
        <v>0</v>
      </c>
      <c r="G3357" s="121">
        <v>0</v>
      </c>
      <c r="H3357" s="119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19">
        <v>6124</v>
      </c>
      <c r="B3358" s="120" t="s">
        <v>201</v>
      </c>
      <c r="C3358" s="120" t="s">
        <v>202</v>
      </c>
      <c r="D3358" s="120" t="s">
        <v>68</v>
      </c>
      <c r="E3358" s="120" t="s">
        <v>70</v>
      </c>
      <c r="F3358" s="121">
        <v>3100</v>
      </c>
      <c r="G3358" s="121">
        <v>160.368</v>
      </c>
      <c r="H3358" s="119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19">
        <v>6124</v>
      </c>
      <c r="B3359" s="120" t="s">
        <v>201</v>
      </c>
      <c r="C3359" s="120" t="s">
        <v>202</v>
      </c>
      <c r="D3359" s="120" t="s">
        <v>68</v>
      </c>
      <c r="E3359" s="120" t="s">
        <v>162</v>
      </c>
      <c r="F3359" s="121">
        <v>261585</v>
      </c>
      <c r="G3359" s="121">
        <v>16104.632</v>
      </c>
      <c r="H3359" s="119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19">
        <v>6125</v>
      </c>
      <c r="B3360" s="120" t="s">
        <v>201</v>
      </c>
      <c r="C3360" s="120" t="s">
        <v>202</v>
      </c>
      <c r="D3360" s="120" t="s">
        <v>79</v>
      </c>
      <c r="E3360" s="120" t="s">
        <v>70</v>
      </c>
      <c r="F3360" s="121">
        <v>1248</v>
      </c>
      <c r="G3360" s="121">
        <v>-107.414</v>
      </c>
      <c r="H3360" s="119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19">
        <v>6125</v>
      </c>
      <c r="B3361" s="120" t="s">
        <v>201</v>
      </c>
      <c r="C3361" s="120" t="s">
        <v>202</v>
      </c>
      <c r="D3361" s="120" t="s">
        <v>79</v>
      </c>
      <c r="E3361" s="120" t="s">
        <v>38</v>
      </c>
      <c r="F3361" s="121">
        <v>2108</v>
      </c>
      <c r="G3361" s="121">
        <v>-181.586</v>
      </c>
      <c r="H3361" s="119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19">
        <v>6125</v>
      </c>
      <c r="B3362" s="120" t="s">
        <v>201</v>
      </c>
      <c r="C3362" s="120" t="s">
        <v>202</v>
      </c>
      <c r="D3362" s="120" t="s">
        <v>101</v>
      </c>
      <c r="E3362" s="120" t="s">
        <v>92</v>
      </c>
      <c r="F3362" s="121">
        <v>43007</v>
      </c>
      <c r="G3362" s="121">
        <v>4831</v>
      </c>
      <c r="H3362" s="119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19">
        <v>6126</v>
      </c>
      <c r="B3363" s="120" t="s">
        <v>201</v>
      </c>
      <c r="C3363" s="120" t="s">
        <v>202</v>
      </c>
      <c r="D3363" s="120" t="s">
        <v>57</v>
      </c>
      <c r="E3363" s="120" t="s">
        <v>170</v>
      </c>
      <c r="F3363" s="121">
        <v>0</v>
      </c>
      <c r="G3363" s="121">
        <v>-188774</v>
      </c>
      <c r="H3363" s="119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19">
        <v>6127</v>
      </c>
      <c r="B3364" s="120" t="s">
        <v>201</v>
      </c>
      <c r="C3364" s="120" t="s">
        <v>202</v>
      </c>
      <c r="D3364" s="120" t="s">
        <v>68</v>
      </c>
      <c r="E3364" s="120" t="s">
        <v>125</v>
      </c>
      <c r="F3364" s="121">
        <v>0</v>
      </c>
      <c r="G3364" s="121">
        <v>8248436</v>
      </c>
      <c r="H3364" s="119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19">
        <v>6128</v>
      </c>
      <c r="B3365" s="120" t="s">
        <v>201</v>
      </c>
      <c r="C3365" s="120" t="s">
        <v>202</v>
      </c>
      <c r="D3365" s="120" t="s">
        <v>116</v>
      </c>
      <c r="E3365" s="120" t="s">
        <v>170</v>
      </c>
      <c r="F3365" s="121">
        <v>856762</v>
      </c>
      <c r="G3365" s="121">
        <v>96244</v>
      </c>
      <c r="H3365" s="119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19">
        <v>6130</v>
      </c>
      <c r="B3366" s="120" t="s">
        <v>201</v>
      </c>
      <c r="C3366" s="120" t="s">
        <v>202</v>
      </c>
      <c r="D3366" s="120" t="s">
        <v>116</v>
      </c>
      <c r="E3366" s="120" t="s">
        <v>170</v>
      </c>
      <c r="F3366" s="121">
        <v>2233440</v>
      </c>
      <c r="G3366" s="121">
        <v>250892</v>
      </c>
      <c r="H3366" s="119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19">
        <v>6130</v>
      </c>
      <c r="B3367" s="120" t="s">
        <v>201</v>
      </c>
      <c r="C3367" s="120" t="s">
        <v>202</v>
      </c>
      <c r="D3367" s="120" t="s">
        <v>57</v>
      </c>
      <c r="E3367" s="120" t="s">
        <v>170</v>
      </c>
      <c r="F3367" s="121">
        <v>0</v>
      </c>
      <c r="G3367" s="121">
        <v>-48245</v>
      </c>
      <c r="H3367" s="119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19">
        <v>6131</v>
      </c>
      <c r="B3368" s="120" t="s">
        <v>201</v>
      </c>
      <c r="C3368" s="120" t="s">
        <v>202</v>
      </c>
      <c r="D3368" s="120" t="s">
        <v>116</v>
      </c>
      <c r="E3368" s="120" t="s">
        <v>170</v>
      </c>
      <c r="F3368" s="121">
        <v>2254190</v>
      </c>
      <c r="G3368" s="121">
        <v>253223</v>
      </c>
      <c r="H3368" s="119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19">
        <v>6132</v>
      </c>
      <c r="B3369" s="120" t="s">
        <v>201</v>
      </c>
      <c r="C3369" s="120" t="s">
        <v>202</v>
      </c>
      <c r="D3369" s="120" t="s">
        <v>116</v>
      </c>
      <c r="E3369" s="120" t="s">
        <v>170</v>
      </c>
      <c r="F3369" s="121">
        <v>4074062</v>
      </c>
      <c r="G3369" s="121">
        <v>457657</v>
      </c>
      <c r="H3369" s="119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19">
        <v>6132</v>
      </c>
      <c r="B3370" s="120" t="s">
        <v>201</v>
      </c>
      <c r="C3370" s="120" t="s">
        <v>202</v>
      </c>
      <c r="D3370" s="120" t="s">
        <v>57</v>
      </c>
      <c r="E3370" s="120" t="s">
        <v>170</v>
      </c>
      <c r="F3370" s="121">
        <v>0</v>
      </c>
      <c r="G3370" s="121">
        <v>41931</v>
      </c>
      <c r="H3370" s="119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19">
        <v>6133</v>
      </c>
      <c r="B3371" s="120" t="s">
        <v>201</v>
      </c>
      <c r="C3371" s="120" t="s">
        <v>202</v>
      </c>
      <c r="D3371" s="120" t="s">
        <v>116</v>
      </c>
      <c r="E3371" s="120" t="s">
        <v>170</v>
      </c>
      <c r="F3371" s="121">
        <v>2222641</v>
      </c>
      <c r="G3371" s="121">
        <v>249679</v>
      </c>
      <c r="H3371" s="119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19">
        <v>6136</v>
      </c>
      <c r="B3372" s="120" t="s">
        <v>201</v>
      </c>
      <c r="C3372" s="120" t="s">
        <v>202</v>
      </c>
      <c r="D3372" s="120" t="s">
        <v>68</v>
      </c>
      <c r="E3372" s="120" t="s">
        <v>38</v>
      </c>
      <c r="F3372" s="121">
        <v>0</v>
      </c>
      <c r="G3372" s="121">
        <v>0</v>
      </c>
      <c r="H3372" s="119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19">
        <v>6136</v>
      </c>
      <c r="B3373" s="120" t="s">
        <v>201</v>
      </c>
      <c r="C3373" s="120" t="s">
        <v>202</v>
      </c>
      <c r="D3373" s="120" t="s">
        <v>68</v>
      </c>
      <c r="E3373" s="120" t="s">
        <v>162</v>
      </c>
      <c r="F3373" s="121">
        <v>0</v>
      </c>
      <c r="G3373" s="121">
        <v>0</v>
      </c>
      <c r="H3373" s="119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19">
        <v>6137</v>
      </c>
      <c r="B3374" s="120" t="s">
        <v>201</v>
      </c>
      <c r="C3374" s="120" t="s">
        <v>202</v>
      </c>
      <c r="D3374" s="120" t="s">
        <v>73</v>
      </c>
      <c r="E3374" s="120" t="s">
        <v>70</v>
      </c>
      <c r="F3374" s="121">
        <v>198</v>
      </c>
      <c r="G3374" s="121">
        <v>13.703</v>
      </c>
      <c r="H3374" s="119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19">
        <v>6137</v>
      </c>
      <c r="B3375" s="120" t="s">
        <v>201</v>
      </c>
      <c r="C3375" s="120" t="s">
        <v>202</v>
      </c>
      <c r="D3375" s="120" t="s">
        <v>73</v>
      </c>
      <c r="E3375" s="120" t="s">
        <v>38</v>
      </c>
      <c r="F3375" s="121">
        <v>301024</v>
      </c>
      <c r="G3375" s="121">
        <v>21849.297</v>
      </c>
      <c r="H3375" s="119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19">
        <v>6137</v>
      </c>
      <c r="B3376" s="120" t="s">
        <v>201</v>
      </c>
      <c r="C3376" s="120" t="s">
        <v>202</v>
      </c>
      <c r="D3376" s="120" t="s">
        <v>68</v>
      </c>
      <c r="E3376" s="120" t="s">
        <v>54</v>
      </c>
      <c r="F3376" s="121">
        <v>26953660</v>
      </c>
      <c r="G3376" s="121">
        <v>2426914.1</v>
      </c>
      <c r="H3376" s="119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19">
        <v>6137</v>
      </c>
      <c r="B3377" s="120" t="s">
        <v>201</v>
      </c>
      <c r="C3377" s="120" t="s">
        <v>202</v>
      </c>
      <c r="D3377" s="120" t="s">
        <v>68</v>
      </c>
      <c r="E3377" s="120" t="s">
        <v>38</v>
      </c>
      <c r="F3377" s="121">
        <v>236236</v>
      </c>
      <c r="G3377" s="121">
        <v>21182.852</v>
      </c>
      <c r="H3377" s="119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19">
        <v>6138</v>
      </c>
      <c r="B3378" s="120" t="s">
        <v>201</v>
      </c>
      <c r="C3378" s="120" t="s">
        <v>202</v>
      </c>
      <c r="D3378" s="120" t="s">
        <v>68</v>
      </c>
      <c r="E3378" s="120" t="s">
        <v>70</v>
      </c>
      <c r="F3378" s="121">
        <v>57448</v>
      </c>
      <c r="G3378" s="121">
        <v>5174.68</v>
      </c>
      <c r="H3378" s="119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19">
        <v>6138</v>
      </c>
      <c r="B3379" s="120" t="s">
        <v>201</v>
      </c>
      <c r="C3379" s="120" t="s">
        <v>202</v>
      </c>
      <c r="D3379" s="120" t="s">
        <v>68</v>
      </c>
      <c r="E3379" s="120" t="s">
        <v>162</v>
      </c>
      <c r="F3379" s="121">
        <v>25669663</v>
      </c>
      <c r="G3379" s="121">
        <v>2371680.3</v>
      </c>
      <c r="H3379" s="119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19">
        <v>6139</v>
      </c>
      <c r="B3380" s="120" t="s">
        <v>201</v>
      </c>
      <c r="C3380" s="120" t="s">
        <v>202</v>
      </c>
      <c r="D3380" s="120" t="s">
        <v>68</v>
      </c>
      <c r="E3380" s="120" t="s">
        <v>70</v>
      </c>
      <c r="F3380" s="121">
        <v>99446</v>
      </c>
      <c r="G3380" s="121">
        <v>8700.782</v>
      </c>
      <c r="H3380" s="119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19">
        <v>6139</v>
      </c>
      <c r="B3381" s="120" t="s">
        <v>201</v>
      </c>
      <c r="C3381" s="120" t="s">
        <v>202</v>
      </c>
      <c r="D3381" s="120" t="s">
        <v>68</v>
      </c>
      <c r="E3381" s="120" t="s">
        <v>162</v>
      </c>
      <c r="F3381" s="121">
        <v>51502630</v>
      </c>
      <c r="G3381" s="121">
        <v>4535993.2</v>
      </c>
      <c r="H3381" s="119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19">
        <v>6140</v>
      </c>
      <c r="B3382" s="120" t="s">
        <v>201</v>
      </c>
      <c r="C3382" s="120" t="s">
        <v>202</v>
      </c>
      <c r="D3382" s="120" t="s">
        <v>116</v>
      </c>
      <c r="E3382" s="120" t="s">
        <v>170</v>
      </c>
      <c r="F3382" s="121">
        <v>513468</v>
      </c>
      <c r="G3382" s="121">
        <v>57680</v>
      </c>
      <c r="H3382" s="119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19">
        <v>6140</v>
      </c>
      <c r="B3383" s="120" t="s">
        <v>201</v>
      </c>
      <c r="C3383" s="120" t="s">
        <v>202</v>
      </c>
      <c r="D3383" s="120" t="s">
        <v>57</v>
      </c>
      <c r="E3383" s="120" t="s">
        <v>170</v>
      </c>
      <c r="F3383" s="121">
        <v>0</v>
      </c>
      <c r="G3383" s="121">
        <v>96102</v>
      </c>
      <c r="H3383" s="119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19">
        <v>6141</v>
      </c>
      <c r="B3384" s="120" t="s">
        <v>201</v>
      </c>
      <c r="C3384" s="120" t="s">
        <v>202</v>
      </c>
      <c r="D3384" s="120" t="s">
        <v>57</v>
      </c>
      <c r="E3384" s="120" t="s">
        <v>170</v>
      </c>
      <c r="F3384" s="121">
        <v>0</v>
      </c>
      <c r="G3384" s="121">
        <v>260253</v>
      </c>
      <c r="H3384" s="119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19">
        <v>6142</v>
      </c>
      <c r="B3385" s="120" t="s">
        <v>201</v>
      </c>
      <c r="C3385" s="120" t="s">
        <v>202</v>
      </c>
      <c r="D3385" s="120" t="s">
        <v>116</v>
      </c>
      <c r="E3385" s="120" t="s">
        <v>170</v>
      </c>
      <c r="F3385" s="121">
        <v>797148</v>
      </c>
      <c r="G3385" s="121">
        <v>89547</v>
      </c>
      <c r="H3385" s="119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19">
        <v>6145</v>
      </c>
      <c r="B3386" s="120" t="s">
        <v>201</v>
      </c>
      <c r="C3386" s="120" t="s">
        <v>206</v>
      </c>
      <c r="D3386" s="120" t="s">
        <v>68</v>
      </c>
      <c r="E3386" s="120" t="s">
        <v>125</v>
      </c>
      <c r="F3386" s="121">
        <v>0</v>
      </c>
      <c r="G3386" s="121">
        <v>9441530</v>
      </c>
      <c r="H3386" s="119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19">
        <v>6145</v>
      </c>
      <c r="B3387" s="120" t="s">
        <v>201</v>
      </c>
      <c r="C3387" s="120" t="s">
        <v>206</v>
      </c>
      <c r="D3387" s="120" t="s">
        <v>68</v>
      </c>
      <c r="E3387" s="120" t="s">
        <v>125</v>
      </c>
      <c r="F3387" s="121">
        <v>0</v>
      </c>
      <c r="G3387" s="121">
        <v>9863180</v>
      </c>
      <c r="H3387" s="119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19">
        <v>6146</v>
      </c>
      <c r="B3388" s="120" t="s">
        <v>201</v>
      </c>
      <c r="C3388" s="120" t="s">
        <v>206</v>
      </c>
      <c r="D3388" s="120" t="s">
        <v>68</v>
      </c>
      <c r="E3388" s="120" t="s">
        <v>70</v>
      </c>
      <c r="F3388" s="121">
        <v>99007</v>
      </c>
      <c r="G3388" s="121">
        <v>8633.998</v>
      </c>
      <c r="H3388" s="119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19">
        <v>6146</v>
      </c>
      <c r="B3389" s="120" t="s">
        <v>201</v>
      </c>
      <c r="C3389" s="120" t="s">
        <v>206</v>
      </c>
      <c r="D3389" s="120" t="s">
        <v>68</v>
      </c>
      <c r="E3389" s="120" t="s">
        <v>95</v>
      </c>
      <c r="F3389" s="121">
        <v>47069837</v>
      </c>
      <c r="G3389" s="121">
        <v>4135696.4</v>
      </c>
      <c r="H3389" s="119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19">
        <v>6146</v>
      </c>
      <c r="B3390" s="120" t="s">
        <v>201</v>
      </c>
      <c r="C3390" s="120" t="s">
        <v>206</v>
      </c>
      <c r="D3390" s="120" t="s">
        <v>68</v>
      </c>
      <c r="E3390" s="120" t="s">
        <v>162</v>
      </c>
      <c r="F3390" s="121">
        <v>90691799</v>
      </c>
      <c r="G3390" s="121">
        <v>8005699.6</v>
      </c>
      <c r="H3390" s="119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19">
        <v>6149</v>
      </c>
      <c r="B3391" s="120" t="s">
        <v>201</v>
      </c>
      <c r="C3391" s="120" t="s">
        <v>206</v>
      </c>
      <c r="D3391" s="120" t="s">
        <v>68</v>
      </c>
      <c r="E3391" s="120" t="s">
        <v>125</v>
      </c>
      <c r="F3391" s="121">
        <v>0</v>
      </c>
      <c r="G3391" s="121">
        <v>7837459</v>
      </c>
      <c r="H3391" s="119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19">
        <v>6151</v>
      </c>
      <c r="B3392" s="120" t="s">
        <v>201</v>
      </c>
      <c r="C3392" s="120" t="s">
        <v>202</v>
      </c>
      <c r="D3392" s="120" t="s">
        <v>57</v>
      </c>
      <c r="E3392" s="120" t="s">
        <v>170</v>
      </c>
      <c r="F3392" s="121">
        <v>0</v>
      </c>
      <c r="G3392" s="121">
        <v>-615360</v>
      </c>
      <c r="H3392" s="119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19">
        <v>6152</v>
      </c>
      <c r="B3393" s="120" t="s">
        <v>201</v>
      </c>
      <c r="C3393" s="120" t="s">
        <v>202</v>
      </c>
      <c r="D3393" s="120" t="s">
        <v>68</v>
      </c>
      <c r="E3393" s="120" t="s">
        <v>125</v>
      </c>
      <c r="F3393" s="121">
        <v>0</v>
      </c>
      <c r="G3393" s="121">
        <v>8189636</v>
      </c>
      <c r="H3393" s="119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19">
        <v>6152</v>
      </c>
      <c r="B3394" s="120" t="s">
        <v>201</v>
      </c>
      <c r="C3394" s="120" t="s">
        <v>202</v>
      </c>
      <c r="D3394" s="120" t="s">
        <v>68</v>
      </c>
      <c r="E3394" s="120" t="s">
        <v>125</v>
      </c>
      <c r="F3394" s="121">
        <v>0</v>
      </c>
      <c r="G3394" s="121">
        <v>9874983</v>
      </c>
      <c r="H3394" s="119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19">
        <v>6153</v>
      </c>
      <c r="B3395" s="120" t="s">
        <v>201</v>
      </c>
      <c r="C3395" s="120" t="s">
        <v>202</v>
      </c>
      <c r="D3395" s="120" t="s">
        <v>68</v>
      </c>
      <c r="E3395" s="120" t="s">
        <v>125</v>
      </c>
      <c r="F3395" s="121">
        <v>0</v>
      </c>
      <c r="G3395" s="121">
        <v>9189863</v>
      </c>
      <c r="H3395" s="119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19">
        <v>6155</v>
      </c>
      <c r="B3396" s="120" t="s">
        <v>201</v>
      </c>
      <c r="C3396" s="120" t="s">
        <v>202</v>
      </c>
      <c r="D3396" s="120" t="s">
        <v>68</v>
      </c>
      <c r="E3396" s="120" t="s">
        <v>70</v>
      </c>
      <c r="F3396" s="121">
        <v>134023</v>
      </c>
      <c r="G3396" s="121">
        <v>4223.976</v>
      </c>
      <c r="H3396" s="119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19">
        <v>6155</v>
      </c>
      <c r="B3397" s="120" t="s">
        <v>201</v>
      </c>
      <c r="C3397" s="120" t="s">
        <v>202</v>
      </c>
      <c r="D3397" s="120" t="s">
        <v>68</v>
      </c>
      <c r="E3397" s="120" t="s">
        <v>150</v>
      </c>
      <c r="F3397" s="121">
        <v>57725923</v>
      </c>
      <c r="G3397" s="121">
        <v>5541168</v>
      </c>
      <c r="H3397" s="119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19">
        <v>6155</v>
      </c>
      <c r="B3398" s="120" t="s">
        <v>201</v>
      </c>
      <c r="C3398" s="120" t="s">
        <v>202</v>
      </c>
      <c r="D3398" s="120" t="s">
        <v>68</v>
      </c>
      <c r="E3398" s="120" t="s">
        <v>162</v>
      </c>
      <c r="F3398" s="121">
        <v>0</v>
      </c>
      <c r="G3398" s="121">
        <v>0</v>
      </c>
      <c r="H3398" s="119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19">
        <v>6156</v>
      </c>
      <c r="B3399" s="120" t="s">
        <v>201</v>
      </c>
      <c r="C3399" s="120" t="s">
        <v>206</v>
      </c>
      <c r="D3399" s="120" t="s">
        <v>73</v>
      </c>
      <c r="E3399" s="120" t="s">
        <v>86</v>
      </c>
      <c r="F3399" s="121">
        <v>18370</v>
      </c>
      <c r="G3399" s="121">
        <v>-1629</v>
      </c>
      <c r="H3399" s="119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19">
        <v>6156</v>
      </c>
      <c r="B3400" s="120" t="s">
        <v>201</v>
      </c>
      <c r="C3400" s="120" t="s">
        <v>206</v>
      </c>
      <c r="D3400" s="120" t="s">
        <v>73</v>
      </c>
      <c r="E3400" s="120" t="s">
        <v>38</v>
      </c>
      <c r="F3400" s="121">
        <v>0</v>
      </c>
      <c r="G3400" s="121">
        <v>0</v>
      </c>
      <c r="H3400" s="119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19">
        <v>6156</v>
      </c>
      <c r="B3401" s="120" t="s">
        <v>201</v>
      </c>
      <c r="C3401" s="120" t="s">
        <v>206</v>
      </c>
      <c r="D3401" s="120" t="s">
        <v>68</v>
      </c>
      <c r="E3401" s="120" t="s">
        <v>70</v>
      </c>
      <c r="F3401" s="121">
        <v>29470</v>
      </c>
      <c r="G3401" s="121">
        <v>-7876.156</v>
      </c>
      <c r="H3401" s="119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19">
        <v>6156</v>
      </c>
      <c r="B3402" s="120" t="s">
        <v>201</v>
      </c>
      <c r="C3402" s="120" t="s">
        <v>206</v>
      </c>
      <c r="D3402" s="120" t="s">
        <v>68</v>
      </c>
      <c r="E3402" s="120" t="s">
        <v>38</v>
      </c>
      <c r="F3402" s="121">
        <v>212033</v>
      </c>
      <c r="G3402" s="121">
        <v>6605.292</v>
      </c>
      <c r="H3402" s="119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19">
        <v>6156</v>
      </c>
      <c r="B3403" s="120" t="s">
        <v>201</v>
      </c>
      <c r="C3403" s="120" t="s">
        <v>206</v>
      </c>
      <c r="D3403" s="120" t="s">
        <v>68</v>
      </c>
      <c r="E3403" s="120" t="s">
        <v>152</v>
      </c>
      <c r="F3403" s="121">
        <v>10017</v>
      </c>
      <c r="G3403" s="121">
        <v>-1376.136</v>
      </c>
      <c r="H3403" s="119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19">
        <v>6158</v>
      </c>
      <c r="B3404" s="120" t="s">
        <v>201</v>
      </c>
      <c r="C3404" s="120" t="s">
        <v>202</v>
      </c>
      <c r="D3404" s="120" t="s">
        <v>116</v>
      </c>
      <c r="E3404" s="120" t="s">
        <v>170</v>
      </c>
      <c r="F3404" s="121">
        <v>6662755</v>
      </c>
      <c r="G3404" s="121">
        <v>748456</v>
      </c>
      <c r="H3404" s="119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19">
        <v>6159</v>
      </c>
      <c r="B3405" s="120" t="s">
        <v>201</v>
      </c>
      <c r="C3405" s="120" t="s">
        <v>202</v>
      </c>
      <c r="D3405" s="120" t="s">
        <v>116</v>
      </c>
      <c r="E3405" s="120" t="s">
        <v>170</v>
      </c>
      <c r="F3405" s="121">
        <v>1189031</v>
      </c>
      <c r="G3405" s="121">
        <v>133569</v>
      </c>
      <c r="H3405" s="119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19">
        <v>6163</v>
      </c>
      <c r="B3406" s="120" t="s">
        <v>201</v>
      </c>
      <c r="C3406" s="120" t="s">
        <v>202</v>
      </c>
      <c r="D3406" s="120" t="s">
        <v>116</v>
      </c>
      <c r="E3406" s="120" t="s">
        <v>170</v>
      </c>
      <c r="F3406" s="121">
        <v>148048121</v>
      </c>
      <c r="G3406" s="121">
        <v>16630883</v>
      </c>
      <c r="H3406" s="119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19">
        <v>6163</v>
      </c>
      <c r="B3407" s="120" t="s">
        <v>201</v>
      </c>
      <c r="C3407" s="120" t="s">
        <v>202</v>
      </c>
      <c r="D3407" s="120" t="s">
        <v>57</v>
      </c>
      <c r="E3407" s="120" t="s">
        <v>170</v>
      </c>
      <c r="F3407" s="121">
        <v>0</v>
      </c>
      <c r="G3407" s="121">
        <v>8538</v>
      </c>
      <c r="H3407" s="119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19">
        <v>6165</v>
      </c>
      <c r="B3408" s="120" t="s">
        <v>201</v>
      </c>
      <c r="C3408" s="120" t="s">
        <v>202</v>
      </c>
      <c r="D3408" s="120" t="s">
        <v>68</v>
      </c>
      <c r="E3408" s="120" t="s">
        <v>54</v>
      </c>
      <c r="F3408" s="121">
        <v>11710</v>
      </c>
      <c r="G3408" s="121">
        <v>1170.366</v>
      </c>
      <c r="H3408" s="119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19">
        <v>6165</v>
      </c>
      <c r="B3409" s="120" t="s">
        <v>201</v>
      </c>
      <c r="C3409" s="120" t="s">
        <v>202</v>
      </c>
      <c r="D3409" s="120" t="s">
        <v>68</v>
      </c>
      <c r="E3409" s="120" t="s">
        <v>70</v>
      </c>
      <c r="F3409" s="121">
        <v>94174</v>
      </c>
      <c r="G3409" s="121">
        <v>9076.813</v>
      </c>
      <c r="H3409" s="119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19">
        <v>6165</v>
      </c>
      <c r="B3410" s="120" t="s">
        <v>201</v>
      </c>
      <c r="C3410" s="120" t="s">
        <v>202</v>
      </c>
      <c r="D3410" s="120" t="s">
        <v>68</v>
      </c>
      <c r="E3410" s="120" t="s">
        <v>150</v>
      </c>
      <c r="F3410" s="121">
        <v>88909292</v>
      </c>
      <c r="G3410" s="121">
        <v>8671550.8</v>
      </c>
      <c r="H3410" s="119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19">
        <v>6166</v>
      </c>
      <c r="B3411" s="120" t="s">
        <v>201</v>
      </c>
      <c r="C3411" s="120" t="s">
        <v>202</v>
      </c>
      <c r="D3411" s="120" t="s">
        <v>68</v>
      </c>
      <c r="E3411" s="120" t="s">
        <v>54</v>
      </c>
      <c r="F3411" s="121">
        <v>13568303</v>
      </c>
      <c r="G3411" s="121">
        <v>1317634.8</v>
      </c>
      <c r="H3411" s="119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19">
        <v>6166</v>
      </c>
      <c r="B3412" s="120" t="s">
        <v>201</v>
      </c>
      <c r="C3412" s="120" t="s">
        <v>202</v>
      </c>
      <c r="D3412" s="120" t="s">
        <v>68</v>
      </c>
      <c r="E3412" s="120" t="s">
        <v>70</v>
      </c>
      <c r="F3412" s="121">
        <v>282755</v>
      </c>
      <c r="G3412" s="121">
        <v>27177.99</v>
      </c>
      <c r="H3412" s="119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19">
        <v>6166</v>
      </c>
      <c r="B3413" s="120" t="s">
        <v>201</v>
      </c>
      <c r="C3413" s="120" t="s">
        <v>202</v>
      </c>
      <c r="D3413" s="120" t="s">
        <v>68</v>
      </c>
      <c r="E3413" s="120" t="s">
        <v>162</v>
      </c>
      <c r="F3413" s="121">
        <v>69928500</v>
      </c>
      <c r="G3413" s="121">
        <v>6802133.2</v>
      </c>
      <c r="H3413" s="119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19">
        <v>6167</v>
      </c>
      <c r="B3414" s="120" t="s">
        <v>201</v>
      </c>
      <c r="C3414" s="120" t="s">
        <v>202</v>
      </c>
      <c r="D3414" s="120" t="s">
        <v>57</v>
      </c>
      <c r="E3414" s="120" t="s">
        <v>170</v>
      </c>
      <c r="F3414" s="121">
        <v>0</v>
      </c>
      <c r="G3414" s="121">
        <v>-780339</v>
      </c>
      <c r="H3414" s="119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19">
        <v>6168</v>
      </c>
      <c r="B3415" s="120" t="s">
        <v>201</v>
      </c>
      <c r="C3415" s="120" t="s">
        <v>202</v>
      </c>
      <c r="D3415" s="120" t="s">
        <v>116</v>
      </c>
      <c r="E3415" s="120" t="s">
        <v>170</v>
      </c>
      <c r="F3415" s="121">
        <v>4593</v>
      </c>
      <c r="G3415" s="121">
        <v>516</v>
      </c>
      <c r="H3415" s="119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19">
        <v>6168</v>
      </c>
      <c r="B3416" s="120" t="s">
        <v>201</v>
      </c>
      <c r="C3416" s="120" t="s">
        <v>202</v>
      </c>
      <c r="D3416" s="120" t="s">
        <v>68</v>
      </c>
      <c r="E3416" s="120" t="s">
        <v>125</v>
      </c>
      <c r="F3416" s="121">
        <v>0</v>
      </c>
      <c r="G3416" s="121">
        <v>7850405</v>
      </c>
      <c r="H3416" s="119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19">
        <v>6168</v>
      </c>
      <c r="B3417" s="120" t="s">
        <v>201</v>
      </c>
      <c r="C3417" s="120" t="s">
        <v>202</v>
      </c>
      <c r="D3417" s="120" t="s">
        <v>68</v>
      </c>
      <c r="E3417" s="120" t="s">
        <v>125</v>
      </c>
      <c r="F3417" s="121">
        <v>0</v>
      </c>
      <c r="G3417" s="121">
        <v>7474134</v>
      </c>
      <c r="H3417" s="119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19">
        <v>6171</v>
      </c>
      <c r="B3418" s="120" t="s">
        <v>201</v>
      </c>
      <c r="C3418" s="120" t="s">
        <v>202</v>
      </c>
      <c r="D3418" s="120" t="s">
        <v>116</v>
      </c>
      <c r="E3418" s="120" t="s">
        <v>170</v>
      </c>
      <c r="F3418" s="121">
        <v>1003702</v>
      </c>
      <c r="G3418" s="121">
        <v>112750</v>
      </c>
      <c r="H3418" s="119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19">
        <v>6172</v>
      </c>
      <c r="B3419" s="120" t="s">
        <v>201</v>
      </c>
      <c r="C3419" s="120" t="s">
        <v>202</v>
      </c>
      <c r="D3419" s="120" t="s">
        <v>116</v>
      </c>
      <c r="E3419" s="120" t="s">
        <v>170</v>
      </c>
      <c r="F3419" s="121">
        <v>13454725</v>
      </c>
      <c r="G3419" s="121">
        <v>1511427</v>
      </c>
      <c r="H3419" s="119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19">
        <v>6174</v>
      </c>
      <c r="B3420" s="120" t="s">
        <v>201</v>
      </c>
      <c r="C3420" s="120" t="s">
        <v>202</v>
      </c>
      <c r="D3420" s="120" t="s">
        <v>116</v>
      </c>
      <c r="E3420" s="120" t="s">
        <v>170</v>
      </c>
      <c r="F3420" s="121">
        <v>2364212</v>
      </c>
      <c r="G3420" s="121">
        <v>265582</v>
      </c>
      <c r="H3420" s="119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19">
        <v>6175</v>
      </c>
      <c r="B3421" s="120" t="s">
        <v>201</v>
      </c>
      <c r="C3421" s="120" t="s">
        <v>202</v>
      </c>
      <c r="D3421" s="120" t="s">
        <v>116</v>
      </c>
      <c r="E3421" s="120" t="s">
        <v>170</v>
      </c>
      <c r="F3421" s="121">
        <v>19520598</v>
      </c>
      <c r="G3421" s="121">
        <v>2192833</v>
      </c>
      <c r="H3421" s="119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19">
        <v>6177</v>
      </c>
      <c r="B3422" s="120" t="s">
        <v>201</v>
      </c>
      <c r="C3422" s="120" t="s">
        <v>202</v>
      </c>
      <c r="D3422" s="120" t="s">
        <v>68</v>
      </c>
      <c r="E3422" s="120" t="s">
        <v>70</v>
      </c>
      <c r="F3422" s="121">
        <v>134677</v>
      </c>
      <c r="G3422" s="121">
        <v>11896.152</v>
      </c>
      <c r="H3422" s="119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19">
        <v>6177</v>
      </c>
      <c r="B3423" s="120" t="s">
        <v>201</v>
      </c>
      <c r="C3423" s="120" t="s">
        <v>202</v>
      </c>
      <c r="D3423" s="120" t="s">
        <v>68</v>
      </c>
      <c r="E3423" s="120" t="s">
        <v>150</v>
      </c>
      <c r="F3423" s="121">
        <v>22956090</v>
      </c>
      <c r="G3423" s="121">
        <v>2062666.1</v>
      </c>
      <c r="H3423" s="119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19">
        <v>6177</v>
      </c>
      <c r="B3424" s="120" t="s">
        <v>201</v>
      </c>
      <c r="C3424" s="120" t="s">
        <v>202</v>
      </c>
      <c r="D3424" s="120" t="s">
        <v>68</v>
      </c>
      <c r="E3424" s="120" t="s">
        <v>162</v>
      </c>
      <c r="F3424" s="121">
        <v>6773</v>
      </c>
      <c r="G3424" s="121">
        <v>372.729</v>
      </c>
      <c r="H3424" s="119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19">
        <v>6178</v>
      </c>
      <c r="B3425" s="120" t="s">
        <v>201</v>
      </c>
      <c r="C3425" s="120" t="s">
        <v>206</v>
      </c>
      <c r="D3425" s="120" t="s">
        <v>68</v>
      </c>
      <c r="E3425" s="120" t="s">
        <v>70</v>
      </c>
      <c r="F3425" s="121">
        <v>12576</v>
      </c>
      <c r="G3425" s="121">
        <v>1182.718</v>
      </c>
      <c r="H3425" s="119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19">
        <v>6178</v>
      </c>
      <c r="B3426" s="120" t="s">
        <v>201</v>
      </c>
      <c r="C3426" s="120" t="s">
        <v>206</v>
      </c>
      <c r="D3426" s="120" t="s">
        <v>68</v>
      </c>
      <c r="E3426" s="120" t="s">
        <v>150</v>
      </c>
      <c r="F3426" s="121">
        <v>2984313</v>
      </c>
      <c r="G3426" s="121">
        <v>270852.79</v>
      </c>
      <c r="H3426" s="119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19">
        <v>6178</v>
      </c>
      <c r="B3427" s="120" t="s">
        <v>201</v>
      </c>
      <c r="C3427" s="120" t="s">
        <v>206</v>
      </c>
      <c r="D3427" s="120" t="s">
        <v>68</v>
      </c>
      <c r="E3427" s="120" t="s">
        <v>162</v>
      </c>
      <c r="F3427" s="121">
        <v>31549659</v>
      </c>
      <c r="G3427" s="121">
        <v>2953744.5</v>
      </c>
      <c r="H3427" s="119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19">
        <v>6179</v>
      </c>
      <c r="B3428" s="120" t="s">
        <v>201</v>
      </c>
      <c r="C3428" s="120" t="s">
        <v>202</v>
      </c>
      <c r="D3428" s="120" t="s">
        <v>68</v>
      </c>
      <c r="E3428" s="120" t="s">
        <v>70</v>
      </c>
      <c r="F3428" s="121">
        <v>128139</v>
      </c>
      <c r="G3428" s="121">
        <v>12173.455</v>
      </c>
      <c r="H3428" s="119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19">
        <v>6179</v>
      </c>
      <c r="B3429" s="120" t="s">
        <v>201</v>
      </c>
      <c r="C3429" s="120" t="s">
        <v>202</v>
      </c>
      <c r="D3429" s="120" t="s">
        <v>68</v>
      </c>
      <c r="E3429" s="120" t="s">
        <v>150</v>
      </c>
      <c r="F3429" s="121">
        <v>32108156</v>
      </c>
      <c r="G3429" s="121">
        <v>3031477.2</v>
      </c>
      <c r="H3429" s="119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19">
        <v>6179</v>
      </c>
      <c r="B3430" s="120" t="s">
        <v>201</v>
      </c>
      <c r="C3430" s="120" t="s">
        <v>202</v>
      </c>
      <c r="D3430" s="120" t="s">
        <v>68</v>
      </c>
      <c r="E3430" s="120" t="s">
        <v>162</v>
      </c>
      <c r="F3430" s="121">
        <v>69425503</v>
      </c>
      <c r="G3430" s="121">
        <v>6562839.3</v>
      </c>
      <c r="H3430" s="119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19">
        <v>6180</v>
      </c>
      <c r="B3431" s="120" t="s">
        <v>201</v>
      </c>
      <c r="C3431" s="120" t="s">
        <v>206</v>
      </c>
      <c r="D3431" s="120" t="s">
        <v>68</v>
      </c>
      <c r="E3431" s="120" t="s">
        <v>95</v>
      </c>
      <c r="F3431" s="121">
        <v>6622927</v>
      </c>
      <c r="G3431" s="121">
        <v>643040.86</v>
      </c>
      <c r="H3431" s="119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19">
        <v>6180</v>
      </c>
      <c r="B3432" s="120" t="s">
        <v>201</v>
      </c>
      <c r="C3432" s="120" t="s">
        <v>206</v>
      </c>
      <c r="D3432" s="120" t="s">
        <v>68</v>
      </c>
      <c r="E3432" s="120" t="s">
        <v>38</v>
      </c>
      <c r="F3432" s="121">
        <v>952264</v>
      </c>
      <c r="G3432" s="121">
        <v>92561.793</v>
      </c>
      <c r="H3432" s="119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19">
        <v>6180</v>
      </c>
      <c r="B3433" s="120" t="s">
        <v>201</v>
      </c>
      <c r="C3433" s="120" t="s">
        <v>206</v>
      </c>
      <c r="D3433" s="120" t="s">
        <v>68</v>
      </c>
      <c r="E3433" s="120" t="s">
        <v>150</v>
      </c>
      <c r="F3433" s="121">
        <v>119295297</v>
      </c>
      <c r="G3433" s="121">
        <v>11671809</v>
      </c>
      <c r="H3433" s="119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19">
        <v>6181</v>
      </c>
      <c r="B3434" s="120" t="s">
        <v>201</v>
      </c>
      <c r="C3434" s="120" t="s">
        <v>202</v>
      </c>
      <c r="D3434" s="120" t="s">
        <v>68</v>
      </c>
      <c r="E3434" s="120" t="s">
        <v>38</v>
      </c>
      <c r="F3434" s="121">
        <v>869</v>
      </c>
      <c r="G3434" s="121">
        <v>-2837.579</v>
      </c>
      <c r="H3434" s="119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19">
        <v>6181</v>
      </c>
      <c r="B3435" s="120" t="s">
        <v>201</v>
      </c>
      <c r="C3435" s="120" t="s">
        <v>202</v>
      </c>
      <c r="D3435" s="120" t="s">
        <v>68</v>
      </c>
      <c r="E3435" s="120" t="s">
        <v>162</v>
      </c>
      <c r="F3435" s="121">
        <v>0</v>
      </c>
      <c r="G3435" s="121">
        <v>-11272.42</v>
      </c>
      <c r="H3435" s="119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19">
        <v>6183</v>
      </c>
      <c r="B3436" s="120" t="s">
        <v>201</v>
      </c>
      <c r="C3436" s="120" t="s">
        <v>202</v>
      </c>
      <c r="D3436" s="120" t="s">
        <v>68</v>
      </c>
      <c r="E3436" s="120" t="s">
        <v>70</v>
      </c>
      <c r="F3436" s="121">
        <v>62262</v>
      </c>
      <c r="G3436" s="121">
        <v>4628.188</v>
      </c>
      <c r="H3436" s="119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19">
        <v>6183</v>
      </c>
      <c r="B3437" s="120" t="s">
        <v>201</v>
      </c>
      <c r="C3437" s="120" t="s">
        <v>202</v>
      </c>
      <c r="D3437" s="120" t="s">
        <v>68</v>
      </c>
      <c r="E3437" s="120" t="s">
        <v>95</v>
      </c>
      <c r="F3437" s="121">
        <v>27584095</v>
      </c>
      <c r="G3437" s="121">
        <v>2072619.8</v>
      </c>
      <c r="H3437" s="119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19">
        <v>6188</v>
      </c>
      <c r="B3438" s="120" t="s">
        <v>201</v>
      </c>
      <c r="C3438" s="120" t="s">
        <v>202</v>
      </c>
      <c r="D3438" s="120" t="s">
        <v>116</v>
      </c>
      <c r="E3438" s="120" t="s">
        <v>170</v>
      </c>
      <c r="F3438" s="121">
        <v>1406106</v>
      </c>
      <c r="G3438" s="121">
        <v>157954</v>
      </c>
      <c r="H3438" s="119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19">
        <v>6189</v>
      </c>
      <c r="B3439" s="120" t="s">
        <v>201</v>
      </c>
      <c r="C3439" s="120" t="s">
        <v>202</v>
      </c>
      <c r="D3439" s="120" t="s">
        <v>57</v>
      </c>
      <c r="E3439" s="120" t="s">
        <v>170</v>
      </c>
      <c r="F3439" s="121">
        <v>0</v>
      </c>
      <c r="G3439" s="121">
        <v>-531117</v>
      </c>
      <c r="H3439" s="119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19">
        <v>6190</v>
      </c>
      <c r="B3440" s="120" t="s">
        <v>201</v>
      </c>
      <c r="C3440" s="120" t="s">
        <v>202</v>
      </c>
      <c r="D3440" s="120" t="s">
        <v>68</v>
      </c>
      <c r="E3440" s="120" t="s">
        <v>54</v>
      </c>
      <c r="F3440" s="121">
        <v>6611904</v>
      </c>
      <c r="G3440" s="121">
        <v>620216.8</v>
      </c>
      <c r="H3440" s="119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19">
        <v>6190</v>
      </c>
      <c r="B3441" s="120" t="s">
        <v>201</v>
      </c>
      <c r="C3441" s="120" t="s">
        <v>202</v>
      </c>
      <c r="D3441" s="120" t="s">
        <v>68</v>
      </c>
      <c r="E3441" s="120" t="s">
        <v>70</v>
      </c>
      <c r="F3441" s="121">
        <v>0</v>
      </c>
      <c r="G3441" s="121">
        <v>0</v>
      </c>
      <c r="H3441" s="119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19">
        <v>6190</v>
      </c>
      <c r="B3442" s="120" t="s">
        <v>201</v>
      </c>
      <c r="C3442" s="120" t="s">
        <v>202</v>
      </c>
      <c r="D3442" s="120" t="s">
        <v>68</v>
      </c>
      <c r="E3442" s="120" t="s">
        <v>95</v>
      </c>
      <c r="F3442" s="121">
        <v>0</v>
      </c>
      <c r="G3442" s="121">
        <v>0</v>
      </c>
      <c r="H3442" s="119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19">
        <v>6190</v>
      </c>
      <c r="B3443" s="120" t="s">
        <v>201</v>
      </c>
      <c r="C3443" s="120" t="s">
        <v>202</v>
      </c>
      <c r="D3443" s="120" t="s">
        <v>68</v>
      </c>
      <c r="E3443" s="120" t="s">
        <v>38</v>
      </c>
      <c r="F3443" s="121">
        <v>6436950</v>
      </c>
      <c r="G3443" s="121">
        <v>587042.77</v>
      </c>
      <c r="H3443" s="119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19">
        <v>6190</v>
      </c>
      <c r="B3444" s="120" t="s">
        <v>201</v>
      </c>
      <c r="C3444" s="120" t="s">
        <v>202</v>
      </c>
      <c r="D3444" s="120" t="s">
        <v>68</v>
      </c>
      <c r="E3444" s="120" t="s">
        <v>144</v>
      </c>
      <c r="F3444" s="121">
        <v>18393491</v>
      </c>
      <c r="G3444" s="121">
        <v>1725560.6</v>
      </c>
      <c r="H3444" s="119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19">
        <v>6190</v>
      </c>
      <c r="B3445" s="120" t="s">
        <v>201</v>
      </c>
      <c r="C3445" s="120" t="s">
        <v>202</v>
      </c>
      <c r="D3445" s="120" t="s">
        <v>68</v>
      </c>
      <c r="E3445" s="120" t="s">
        <v>152</v>
      </c>
      <c r="F3445" s="121">
        <v>0</v>
      </c>
      <c r="G3445" s="121">
        <v>0</v>
      </c>
      <c r="H3445" s="119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19">
        <v>6190</v>
      </c>
      <c r="B3446" s="120" t="s">
        <v>201</v>
      </c>
      <c r="C3446" s="120" t="s">
        <v>202</v>
      </c>
      <c r="D3446" s="120" t="s">
        <v>68</v>
      </c>
      <c r="E3446" s="120" t="s">
        <v>162</v>
      </c>
      <c r="F3446" s="121">
        <v>22939280</v>
      </c>
      <c r="G3446" s="121">
        <v>2084983.8</v>
      </c>
      <c r="H3446" s="119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19">
        <v>6193</v>
      </c>
      <c r="B3447" s="120" t="s">
        <v>201</v>
      </c>
      <c r="C3447" s="120" t="s">
        <v>202</v>
      </c>
      <c r="D3447" s="120" t="s">
        <v>68</v>
      </c>
      <c r="E3447" s="120" t="s">
        <v>38</v>
      </c>
      <c r="F3447" s="121">
        <v>630275</v>
      </c>
      <c r="G3447" s="121">
        <v>57783.465</v>
      </c>
      <c r="H3447" s="119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19">
        <v>6193</v>
      </c>
      <c r="B3448" s="120" t="s">
        <v>201</v>
      </c>
      <c r="C3448" s="120" t="s">
        <v>202</v>
      </c>
      <c r="D3448" s="120" t="s">
        <v>68</v>
      </c>
      <c r="E3448" s="120" t="s">
        <v>162</v>
      </c>
      <c r="F3448" s="121">
        <v>39858547</v>
      </c>
      <c r="G3448" s="121">
        <v>3677455.5</v>
      </c>
      <c r="H3448" s="119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19">
        <v>6194</v>
      </c>
      <c r="B3449" s="120" t="s">
        <v>201</v>
      </c>
      <c r="C3449" s="120" t="s">
        <v>202</v>
      </c>
      <c r="D3449" s="120" t="s">
        <v>68</v>
      </c>
      <c r="E3449" s="120" t="s">
        <v>38</v>
      </c>
      <c r="F3449" s="121">
        <v>419513</v>
      </c>
      <c r="G3449" s="121">
        <v>37526.578</v>
      </c>
      <c r="H3449" s="119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19">
        <v>6194</v>
      </c>
      <c r="B3450" s="120" t="s">
        <v>201</v>
      </c>
      <c r="C3450" s="120" t="s">
        <v>202</v>
      </c>
      <c r="D3450" s="120" t="s">
        <v>68</v>
      </c>
      <c r="E3450" s="120" t="s">
        <v>162</v>
      </c>
      <c r="F3450" s="121">
        <v>29762743</v>
      </c>
      <c r="G3450" s="121">
        <v>2704226.4</v>
      </c>
      <c r="H3450" s="119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19">
        <v>6195</v>
      </c>
      <c r="B3451" s="120" t="s">
        <v>201</v>
      </c>
      <c r="C3451" s="120" t="s">
        <v>202</v>
      </c>
      <c r="D3451" s="120" t="s">
        <v>73</v>
      </c>
      <c r="E3451" s="120" t="s">
        <v>70</v>
      </c>
      <c r="F3451" s="121">
        <v>0</v>
      </c>
      <c r="G3451" s="121">
        <v>0</v>
      </c>
      <c r="H3451" s="119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19">
        <v>6195</v>
      </c>
      <c r="B3452" s="120" t="s">
        <v>201</v>
      </c>
      <c r="C3452" s="120" t="s">
        <v>202</v>
      </c>
      <c r="D3452" s="120" t="s">
        <v>73</v>
      </c>
      <c r="E3452" s="120" t="s">
        <v>38</v>
      </c>
      <c r="F3452" s="121">
        <v>578995</v>
      </c>
      <c r="G3452" s="121">
        <v>37216</v>
      </c>
      <c r="H3452" s="119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19">
        <v>6195</v>
      </c>
      <c r="B3453" s="120" t="s">
        <v>201</v>
      </c>
      <c r="C3453" s="120" t="s">
        <v>202</v>
      </c>
      <c r="D3453" s="120" t="s">
        <v>68</v>
      </c>
      <c r="E3453" s="120" t="s">
        <v>54</v>
      </c>
      <c r="F3453" s="121">
        <v>0</v>
      </c>
      <c r="G3453" s="121">
        <v>0</v>
      </c>
      <c r="H3453" s="119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19">
        <v>6195</v>
      </c>
      <c r="B3454" s="120" t="s">
        <v>201</v>
      </c>
      <c r="C3454" s="120" t="s">
        <v>202</v>
      </c>
      <c r="D3454" s="120" t="s">
        <v>68</v>
      </c>
      <c r="E3454" s="120" t="s">
        <v>70</v>
      </c>
      <c r="F3454" s="121">
        <v>0</v>
      </c>
      <c r="G3454" s="121">
        <v>0</v>
      </c>
      <c r="H3454" s="119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19">
        <v>6195</v>
      </c>
      <c r="B3455" s="120" t="s">
        <v>201</v>
      </c>
      <c r="C3455" s="120" t="s">
        <v>202</v>
      </c>
      <c r="D3455" s="120" t="s">
        <v>68</v>
      </c>
      <c r="E3455" s="120" t="s">
        <v>38</v>
      </c>
      <c r="F3455" s="121">
        <v>162937</v>
      </c>
      <c r="G3455" s="121">
        <v>15265.502</v>
      </c>
      <c r="H3455" s="119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19">
        <v>6195</v>
      </c>
      <c r="B3456" s="120" t="s">
        <v>201</v>
      </c>
      <c r="C3456" s="120" t="s">
        <v>202</v>
      </c>
      <c r="D3456" s="120" t="s">
        <v>68</v>
      </c>
      <c r="E3456" s="120" t="s">
        <v>162</v>
      </c>
      <c r="F3456" s="121">
        <v>18256178</v>
      </c>
      <c r="G3456" s="121">
        <v>1732531.5</v>
      </c>
      <c r="H3456" s="119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19">
        <v>6196</v>
      </c>
      <c r="B3457" s="120" t="s">
        <v>201</v>
      </c>
      <c r="C3457" s="120" t="s">
        <v>202</v>
      </c>
      <c r="D3457" s="120" t="s">
        <v>116</v>
      </c>
      <c r="E3457" s="120" t="s">
        <v>170</v>
      </c>
      <c r="F3457" s="121">
        <v>1825407</v>
      </c>
      <c r="G3457" s="121">
        <v>205056</v>
      </c>
      <c r="H3457" s="119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19">
        <v>6200</v>
      </c>
      <c r="B3458" s="120" t="s">
        <v>201</v>
      </c>
      <c r="C3458" s="120" t="s">
        <v>202</v>
      </c>
      <c r="D3458" s="120" t="s">
        <v>116</v>
      </c>
      <c r="E3458" s="120" t="s">
        <v>170</v>
      </c>
      <c r="F3458" s="121">
        <v>20098177</v>
      </c>
      <c r="G3458" s="121">
        <v>2257715</v>
      </c>
      <c r="H3458" s="119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19">
        <v>6202</v>
      </c>
      <c r="B3459" s="120" t="s">
        <v>201</v>
      </c>
      <c r="C3459" s="120" t="s">
        <v>202</v>
      </c>
      <c r="D3459" s="120" t="s">
        <v>116</v>
      </c>
      <c r="E3459" s="120" t="s">
        <v>170</v>
      </c>
      <c r="F3459" s="121">
        <v>4652184</v>
      </c>
      <c r="G3459" s="121">
        <v>522600</v>
      </c>
      <c r="H3459" s="119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19">
        <v>6204</v>
      </c>
      <c r="B3460" s="120" t="s">
        <v>201</v>
      </c>
      <c r="C3460" s="120" t="s">
        <v>202</v>
      </c>
      <c r="D3460" s="120" t="s">
        <v>68</v>
      </c>
      <c r="E3460" s="120" t="s">
        <v>70</v>
      </c>
      <c r="F3460" s="121">
        <v>210502</v>
      </c>
      <c r="G3460" s="121">
        <v>20521.594</v>
      </c>
      <c r="H3460" s="119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19">
        <v>6204</v>
      </c>
      <c r="B3461" s="120" t="s">
        <v>201</v>
      </c>
      <c r="C3461" s="120" t="s">
        <v>202</v>
      </c>
      <c r="D3461" s="120" t="s">
        <v>68</v>
      </c>
      <c r="E3461" s="120" t="s">
        <v>150</v>
      </c>
      <c r="F3461" s="121">
        <v>55719660</v>
      </c>
      <c r="G3461" s="121">
        <v>5434042.9</v>
      </c>
      <c r="H3461" s="119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19">
        <v>6204</v>
      </c>
      <c r="B3462" s="120" t="s">
        <v>201</v>
      </c>
      <c r="C3462" s="120" t="s">
        <v>202</v>
      </c>
      <c r="D3462" s="120" t="s">
        <v>68</v>
      </c>
      <c r="E3462" s="120" t="s">
        <v>162</v>
      </c>
      <c r="F3462" s="121">
        <v>36410773</v>
      </c>
      <c r="G3462" s="121">
        <v>3577568.5</v>
      </c>
      <c r="H3462" s="119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19">
        <v>6206</v>
      </c>
      <c r="B3463" s="120" t="s">
        <v>201</v>
      </c>
      <c r="C3463" s="120" t="s">
        <v>202</v>
      </c>
      <c r="D3463" s="120" t="s">
        <v>116</v>
      </c>
      <c r="E3463" s="120" t="s">
        <v>170</v>
      </c>
      <c r="F3463" s="121">
        <v>192790</v>
      </c>
      <c r="G3463" s="121">
        <v>21657</v>
      </c>
      <c r="H3463" s="119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19">
        <v>6207</v>
      </c>
      <c r="B3464" s="120" t="s">
        <v>201</v>
      </c>
      <c r="C3464" s="120" t="s">
        <v>202</v>
      </c>
      <c r="D3464" s="120" t="s">
        <v>116</v>
      </c>
      <c r="E3464" s="120" t="s">
        <v>170</v>
      </c>
      <c r="F3464" s="121">
        <v>30250</v>
      </c>
      <c r="G3464" s="121">
        <v>3398</v>
      </c>
      <c r="H3464" s="119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19">
        <v>6208</v>
      </c>
      <c r="B3465" s="120" t="s">
        <v>201</v>
      </c>
      <c r="C3465" s="120" t="s">
        <v>202</v>
      </c>
      <c r="D3465" s="120" t="s">
        <v>57</v>
      </c>
      <c r="E3465" s="120" t="s">
        <v>170</v>
      </c>
      <c r="F3465" s="121">
        <v>0</v>
      </c>
      <c r="G3465" s="121">
        <v>-47913</v>
      </c>
      <c r="H3465" s="119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19">
        <v>6210</v>
      </c>
      <c r="B3466" s="120" t="s">
        <v>201</v>
      </c>
      <c r="C3466" s="120" t="s">
        <v>202</v>
      </c>
      <c r="D3466" s="120" t="s">
        <v>73</v>
      </c>
      <c r="E3466" s="120" t="s">
        <v>38</v>
      </c>
      <c r="F3466" s="121">
        <v>42717</v>
      </c>
      <c r="G3466" s="121">
        <v>3459</v>
      </c>
      <c r="H3466" s="119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19">
        <v>6211</v>
      </c>
      <c r="B3467" s="120" t="s">
        <v>201</v>
      </c>
      <c r="C3467" s="120" t="s">
        <v>206</v>
      </c>
      <c r="D3467" s="120" t="s">
        <v>73</v>
      </c>
      <c r="E3467" s="120" t="s">
        <v>70</v>
      </c>
      <c r="F3467" s="121">
        <v>0</v>
      </c>
      <c r="G3467" s="121">
        <v>0</v>
      </c>
      <c r="H3467" s="119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19">
        <v>6211</v>
      </c>
      <c r="B3468" s="120" t="s">
        <v>201</v>
      </c>
      <c r="C3468" s="120" t="s">
        <v>206</v>
      </c>
      <c r="D3468" s="120" t="s">
        <v>73</v>
      </c>
      <c r="E3468" s="120" t="s">
        <v>81</v>
      </c>
      <c r="F3468" s="121">
        <v>70809</v>
      </c>
      <c r="G3468" s="121">
        <v>4251</v>
      </c>
      <c r="H3468" s="119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19">
        <v>6213</v>
      </c>
      <c r="B3469" s="120" t="s">
        <v>201</v>
      </c>
      <c r="C3469" s="120" t="s">
        <v>202</v>
      </c>
      <c r="D3469" s="120" t="s">
        <v>68</v>
      </c>
      <c r="E3469" s="120" t="s">
        <v>54</v>
      </c>
      <c r="F3469" s="121">
        <v>48286286</v>
      </c>
      <c r="G3469" s="121">
        <v>4584911.2</v>
      </c>
      <c r="H3469" s="119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19">
        <v>6213</v>
      </c>
      <c r="B3470" s="120" t="s">
        <v>201</v>
      </c>
      <c r="C3470" s="120" t="s">
        <v>202</v>
      </c>
      <c r="D3470" s="120" t="s">
        <v>68</v>
      </c>
      <c r="E3470" s="120" t="s">
        <v>70</v>
      </c>
      <c r="F3470" s="121">
        <v>62870</v>
      </c>
      <c r="G3470" s="121">
        <v>5938.826</v>
      </c>
      <c r="H3470" s="119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19">
        <v>6220</v>
      </c>
      <c r="B3471" s="120" t="s">
        <v>201</v>
      </c>
      <c r="C3471" s="120" t="s">
        <v>202</v>
      </c>
      <c r="D3471" s="120" t="s">
        <v>79</v>
      </c>
      <c r="E3471" s="120" t="s">
        <v>70</v>
      </c>
      <c r="F3471" s="121">
        <v>142</v>
      </c>
      <c r="G3471" s="121">
        <v>13.72</v>
      </c>
      <c r="H3471" s="119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19">
        <v>6220</v>
      </c>
      <c r="B3472" s="120" t="s">
        <v>201</v>
      </c>
      <c r="C3472" s="120" t="s">
        <v>202</v>
      </c>
      <c r="D3472" s="120" t="s">
        <v>79</v>
      </c>
      <c r="E3472" s="120" t="s">
        <v>38</v>
      </c>
      <c r="F3472" s="121">
        <v>0</v>
      </c>
      <c r="G3472" s="121">
        <v>0</v>
      </c>
      <c r="H3472" s="119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19">
        <v>6229</v>
      </c>
      <c r="B3473" s="120" t="s">
        <v>201</v>
      </c>
      <c r="C3473" s="120" t="s">
        <v>202</v>
      </c>
      <c r="D3473" s="120" t="s">
        <v>79</v>
      </c>
      <c r="E3473" s="120" t="s">
        <v>70</v>
      </c>
      <c r="F3473" s="121">
        <v>777</v>
      </c>
      <c r="G3473" s="121">
        <v>66</v>
      </c>
      <c r="H3473" s="119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19">
        <v>6231</v>
      </c>
      <c r="B3474" s="120" t="s">
        <v>201</v>
      </c>
      <c r="C3474" s="120" t="s">
        <v>202</v>
      </c>
      <c r="D3474" s="120" t="s">
        <v>116</v>
      </c>
      <c r="E3474" s="120" t="s">
        <v>170</v>
      </c>
      <c r="F3474" s="121">
        <v>110927</v>
      </c>
      <c r="G3474" s="121">
        <v>12461</v>
      </c>
      <c r="H3474" s="119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19">
        <v>6238</v>
      </c>
      <c r="B3475" s="120" t="s">
        <v>201</v>
      </c>
      <c r="C3475" s="120" t="s">
        <v>202</v>
      </c>
      <c r="D3475" s="120" t="s">
        <v>73</v>
      </c>
      <c r="E3475" s="120" t="s">
        <v>54</v>
      </c>
      <c r="F3475" s="121">
        <v>0</v>
      </c>
      <c r="G3475" s="121">
        <v>0</v>
      </c>
      <c r="H3475" s="119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19">
        <v>6238</v>
      </c>
      <c r="B3476" s="120" t="s">
        <v>201</v>
      </c>
      <c r="C3476" s="120" t="s">
        <v>202</v>
      </c>
      <c r="D3476" s="120" t="s">
        <v>73</v>
      </c>
      <c r="E3476" s="120" t="s">
        <v>70</v>
      </c>
      <c r="F3476" s="121">
        <v>4320</v>
      </c>
      <c r="G3476" s="121">
        <v>238</v>
      </c>
      <c r="H3476" s="119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19">
        <v>6243</v>
      </c>
      <c r="B3477" s="120" t="s">
        <v>201</v>
      </c>
      <c r="C3477" s="120" t="s">
        <v>202</v>
      </c>
      <c r="D3477" s="120" t="s">
        <v>73</v>
      </c>
      <c r="E3477" s="120" t="s">
        <v>38</v>
      </c>
      <c r="F3477" s="121">
        <v>493406</v>
      </c>
      <c r="G3477" s="121">
        <v>48030</v>
      </c>
      <c r="H3477" s="119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19">
        <v>6243</v>
      </c>
      <c r="B3478" s="120" t="s">
        <v>201</v>
      </c>
      <c r="C3478" s="120" t="s">
        <v>202</v>
      </c>
      <c r="D3478" s="120" t="s">
        <v>68</v>
      </c>
      <c r="E3478" s="120" t="s">
        <v>38</v>
      </c>
      <c r="F3478" s="121">
        <v>1576884</v>
      </c>
      <c r="G3478" s="121">
        <v>102071</v>
      </c>
      <c r="H3478" s="119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19">
        <v>6248</v>
      </c>
      <c r="B3479" s="120" t="s">
        <v>201</v>
      </c>
      <c r="C3479" s="120" t="s">
        <v>202</v>
      </c>
      <c r="D3479" s="120" t="s">
        <v>68</v>
      </c>
      <c r="E3479" s="120" t="s">
        <v>38</v>
      </c>
      <c r="F3479" s="121">
        <v>122029</v>
      </c>
      <c r="G3479" s="121">
        <v>6340.075</v>
      </c>
      <c r="H3479" s="119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19">
        <v>6248</v>
      </c>
      <c r="B3480" s="120" t="s">
        <v>201</v>
      </c>
      <c r="C3480" s="120" t="s">
        <v>202</v>
      </c>
      <c r="D3480" s="120" t="s">
        <v>68</v>
      </c>
      <c r="E3480" s="120" t="s">
        <v>162</v>
      </c>
      <c r="F3480" s="121">
        <v>27809221</v>
      </c>
      <c r="G3480" s="121">
        <v>2503799.9</v>
      </c>
      <c r="H3480" s="119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19">
        <v>6249</v>
      </c>
      <c r="B3481" s="120" t="s">
        <v>201</v>
      </c>
      <c r="C3481" s="120" t="s">
        <v>202</v>
      </c>
      <c r="D3481" s="120" t="s">
        <v>68</v>
      </c>
      <c r="E3481" s="120" t="s">
        <v>54</v>
      </c>
      <c r="F3481" s="121">
        <v>0</v>
      </c>
      <c r="G3481" s="121">
        <v>0</v>
      </c>
      <c r="H3481" s="119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19">
        <v>6249</v>
      </c>
      <c r="B3482" s="120" t="s">
        <v>201</v>
      </c>
      <c r="C3482" s="120" t="s">
        <v>202</v>
      </c>
      <c r="D3482" s="120" t="s">
        <v>68</v>
      </c>
      <c r="E3482" s="120" t="s">
        <v>70</v>
      </c>
      <c r="F3482" s="121">
        <v>94940</v>
      </c>
      <c r="G3482" s="121">
        <v>7417.062</v>
      </c>
      <c r="H3482" s="119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19">
        <v>6249</v>
      </c>
      <c r="B3483" s="120" t="s">
        <v>201</v>
      </c>
      <c r="C3483" s="120" t="s">
        <v>202</v>
      </c>
      <c r="D3483" s="120" t="s">
        <v>68</v>
      </c>
      <c r="E3483" s="120" t="s">
        <v>150</v>
      </c>
      <c r="F3483" s="121">
        <v>8942350</v>
      </c>
      <c r="G3483" s="121">
        <v>701966.73</v>
      </c>
      <c r="H3483" s="119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19">
        <v>6249</v>
      </c>
      <c r="B3484" s="120" t="s">
        <v>201</v>
      </c>
      <c r="C3484" s="120" t="s">
        <v>202</v>
      </c>
      <c r="D3484" s="120" t="s">
        <v>68</v>
      </c>
      <c r="E3484" s="120" t="s">
        <v>183</v>
      </c>
      <c r="F3484" s="121">
        <v>38315</v>
      </c>
      <c r="G3484" s="121">
        <v>2927.206</v>
      </c>
      <c r="H3484" s="119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19">
        <v>6250</v>
      </c>
      <c r="B3485" s="120" t="s">
        <v>201</v>
      </c>
      <c r="C3485" s="120" t="s">
        <v>202</v>
      </c>
      <c r="D3485" s="120" t="s">
        <v>68</v>
      </c>
      <c r="E3485" s="120" t="s">
        <v>54</v>
      </c>
      <c r="F3485" s="121">
        <v>17898030</v>
      </c>
      <c r="G3485" s="121">
        <v>1509831.1</v>
      </c>
      <c r="H3485" s="119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19">
        <v>6250</v>
      </c>
      <c r="B3486" s="120" t="s">
        <v>201</v>
      </c>
      <c r="C3486" s="120" t="s">
        <v>202</v>
      </c>
      <c r="D3486" s="120" t="s">
        <v>68</v>
      </c>
      <c r="E3486" s="120" t="s">
        <v>70</v>
      </c>
      <c r="F3486" s="121">
        <v>197327</v>
      </c>
      <c r="G3486" s="121">
        <v>15698.896</v>
      </c>
      <c r="H3486" s="119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19">
        <v>6251</v>
      </c>
      <c r="B3487" s="120" t="s">
        <v>201</v>
      </c>
      <c r="C3487" s="120" t="s">
        <v>206</v>
      </c>
      <c r="D3487" s="120" t="s">
        <v>68</v>
      </c>
      <c r="E3487" s="120" t="s">
        <v>125</v>
      </c>
      <c r="F3487" s="121">
        <v>0</v>
      </c>
      <c r="G3487" s="121">
        <v>11490063</v>
      </c>
      <c r="H3487" s="119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19">
        <v>6251</v>
      </c>
      <c r="B3488" s="120" t="s">
        <v>201</v>
      </c>
      <c r="C3488" s="120" t="s">
        <v>206</v>
      </c>
      <c r="D3488" s="120" t="s">
        <v>68</v>
      </c>
      <c r="E3488" s="120" t="s">
        <v>125</v>
      </c>
      <c r="F3488" s="121">
        <v>0</v>
      </c>
      <c r="G3488" s="121">
        <v>10503234</v>
      </c>
      <c r="H3488" s="119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19">
        <v>6253</v>
      </c>
      <c r="B3489" s="120" t="s">
        <v>201</v>
      </c>
      <c r="C3489" s="120" t="s">
        <v>202</v>
      </c>
      <c r="D3489" s="120" t="s">
        <v>73</v>
      </c>
      <c r="E3489" s="120" t="s">
        <v>70</v>
      </c>
      <c r="F3489" s="121">
        <v>54097</v>
      </c>
      <c r="G3489" s="121">
        <v>3350.211</v>
      </c>
      <c r="H3489" s="119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19">
        <v>6253</v>
      </c>
      <c r="B3490" s="120" t="s">
        <v>201</v>
      </c>
      <c r="C3490" s="120" t="s">
        <v>202</v>
      </c>
      <c r="D3490" s="120" t="s">
        <v>73</v>
      </c>
      <c r="E3490" s="120" t="s">
        <v>38</v>
      </c>
      <c r="F3490" s="121">
        <v>192326</v>
      </c>
      <c r="G3490" s="121">
        <v>11910.789</v>
      </c>
      <c r="H3490" s="119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19">
        <v>6254</v>
      </c>
      <c r="B3491" s="120" t="s">
        <v>201</v>
      </c>
      <c r="C3491" s="120" t="s">
        <v>202</v>
      </c>
      <c r="D3491" s="120" t="s">
        <v>68</v>
      </c>
      <c r="E3491" s="120" t="s">
        <v>70</v>
      </c>
      <c r="F3491" s="121">
        <v>101741</v>
      </c>
      <c r="G3491" s="121">
        <v>9233.454</v>
      </c>
      <c r="H3491" s="119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19">
        <v>6254</v>
      </c>
      <c r="B3492" s="120" t="s">
        <v>201</v>
      </c>
      <c r="C3492" s="120" t="s">
        <v>202</v>
      </c>
      <c r="D3492" s="120" t="s">
        <v>68</v>
      </c>
      <c r="E3492" s="120" t="s">
        <v>162</v>
      </c>
      <c r="F3492" s="121">
        <v>41241961</v>
      </c>
      <c r="G3492" s="121">
        <v>3781463.5</v>
      </c>
      <c r="H3492" s="119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19">
        <v>6257</v>
      </c>
      <c r="B3493" s="120" t="s">
        <v>201</v>
      </c>
      <c r="C3493" s="120" t="s">
        <v>202</v>
      </c>
      <c r="D3493" s="120" t="s">
        <v>68</v>
      </c>
      <c r="E3493" s="120" t="s">
        <v>70</v>
      </c>
      <c r="F3493" s="121">
        <v>105119</v>
      </c>
      <c r="G3493" s="121">
        <v>9392.076</v>
      </c>
      <c r="H3493" s="119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19">
        <v>6257</v>
      </c>
      <c r="B3494" s="120" t="s">
        <v>201</v>
      </c>
      <c r="C3494" s="120" t="s">
        <v>202</v>
      </c>
      <c r="D3494" s="120" t="s">
        <v>68</v>
      </c>
      <c r="E3494" s="120" t="s">
        <v>162</v>
      </c>
      <c r="F3494" s="121">
        <v>134529269</v>
      </c>
      <c r="G3494" s="121">
        <v>12073571</v>
      </c>
      <c r="H3494" s="119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19">
        <v>6264</v>
      </c>
      <c r="B3495" s="120" t="s">
        <v>201</v>
      </c>
      <c r="C3495" s="120" t="s">
        <v>202</v>
      </c>
      <c r="D3495" s="120" t="s">
        <v>68</v>
      </c>
      <c r="E3495" s="120" t="s">
        <v>54</v>
      </c>
      <c r="F3495" s="121">
        <v>82268468</v>
      </c>
      <c r="G3495" s="121">
        <v>8239574.8</v>
      </c>
      <c r="H3495" s="119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19">
        <v>6264</v>
      </c>
      <c r="B3496" s="120" t="s">
        <v>201</v>
      </c>
      <c r="C3496" s="120" t="s">
        <v>202</v>
      </c>
      <c r="D3496" s="120" t="s">
        <v>68</v>
      </c>
      <c r="E3496" s="120" t="s">
        <v>70</v>
      </c>
      <c r="F3496" s="121">
        <v>155554</v>
      </c>
      <c r="G3496" s="121">
        <v>15655.204</v>
      </c>
      <c r="H3496" s="119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19">
        <v>6264</v>
      </c>
      <c r="B3497" s="120" t="s">
        <v>201</v>
      </c>
      <c r="C3497" s="120" t="s">
        <v>202</v>
      </c>
      <c r="D3497" s="120" t="s">
        <v>68</v>
      </c>
      <c r="E3497" s="120" t="s">
        <v>162</v>
      </c>
      <c r="F3497" s="121">
        <v>0</v>
      </c>
      <c r="G3497" s="121">
        <v>0</v>
      </c>
      <c r="H3497" s="119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19">
        <v>6280</v>
      </c>
      <c r="B3498" s="120" t="s">
        <v>201</v>
      </c>
      <c r="C3498" s="120" t="s">
        <v>202</v>
      </c>
      <c r="D3498" s="120" t="s">
        <v>116</v>
      </c>
      <c r="E3498" s="120" t="s">
        <v>170</v>
      </c>
      <c r="F3498" s="121">
        <v>431383</v>
      </c>
      <c r="G3498" s="121">
        <v>48459</v>
      </c>
      <c r="H3498" s="119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19">
        <v>6281</v>
      </c>
      <c r="B3499" s="120" t="s">
        <v>201</v>
      </c>
      <c r="C3499" s="120" t="s">
        <v>202</v>
      </c>
      <c r="D3499" s="120" t="s">
        <v>79</v>
      </c>
      <c r="E3499" s="120" t="s">
        <v>70</v>
      </c>
      <c r="F3499" s="121">
        <v>2777</v>
      </c>
      <c r="G3499" s="121">
        <v>0</v>
      </c>
      <c r="H3499" s="119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19">
        <v>6283</v>
      </c>
      <c r="B3500" s="120" t="s">
        <v>201</v>
      </c>
      <c r="C3500" s="120" t="s">
        <v>202</v>
      </c>
      <c r="D3500" s="120" t="s">
        <v>79</v>
      </c>
      <c r="E3500" s="120" t="s">
        <v>70</v>
      </c>
      <c r="F3500" s="121">
        <v>741</v>
      </c>
      <c r="G3500" s="121">
        <v>63</v>
      </c>
      <c r="H3500" s="119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19">
        <v>6285</v>
      </c>
      <c r="B3501" s="120" t="s">
        <v>201</v>
      </c>
      <c r="C3501" s="120" t="s">
        <v>202</v>
      </c>
      <c r="D3501" s="120" t="s">
        <v>39</v>
      </c>
      <c r="E3501" s="120" t="s">
        <v>70</v>
      </c>
      <c r="F3501" s="121">
        <v>0</v>
      </c>
      <c r="G3501" s="121">
        <v>1365.903</v>
      </c>
      <c r="H3501" s="119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19">
        <v>6285</v>
      </c>
      <c r="B3502" s="120" t="s">
        <v>201</v>
      </c>
      <c r="C3502" s="120" t="s">
        <v>202</v>
      </c>
      <c r="D3502" s="120" t="s">
        <v>39</v>
      </c>
      <c r="E3502" s="120" t="s">
        <v>183</v>
      </c>
      <c r="F3502" s="121">
        <v>0</v>
      </c>
      <c r="G3502" s="121">
        <v>61867.097</v>
      </c>
      <c r="H3502" s="119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19">
        <v>6285</v>
      </c>
      <c r="B3503" s="120" t="s">
        <v>201</v>
      </c>
      <c r="C3503" s="120" t="s">
        <v>202</v>
      </c>
      <c r="D3503" s="120" t="s">
        <v>61</v>
      </c>
      <c r="E3503" s="120" t="s">
        <v>70</v>
      </c>
      <c r="F3503" s="121">
        <v>60958</v>
      </c>
      <c r="G3503" s="121">
        <v>5728.774</v>
      </c>
      <c r="H3503" s="119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19">
        <v>6285</v>
      </c>
      <c r="B3504" s="120" t="s">
        <v>201</v>
      </c>
      <c r="C3504" s="120" t="s">
        <v>202</v>
      </c>
      <c r="D3504" s="120" t="s">
        <v>61</v>
      </c>
      <c r="E3504" s="120" t="s">
        <v>81</v>
      </c>
      <c r="F3504" s="121">
        <v>0</v>
      </c>
      <c r="G3504" s="121">
        <v>0</v>
      </c>
      <c r="H3504" s="119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19">
        <v>6285</v>
      </c>
      <c r="B3505" s="120" t="s">
        <v>201</v>
      </c>
      <c r="C3505" s="120" t="s">
        <v>202</v>
      </c>
      <c r="D3505" s="120" t="s">
        <v>61</v>
      </c>
      <c r="E3505" s="120" t="s">
        <v>183</v>
      </c>
      <c r="F3505" s="121">
        <v>2884641</v>
      </c>
      <c r="G3505" s="121">
        <v>277795.23</v>
      </c>
      <c r="H3505" s="119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19">
        <v>6285</v>
      </c>
      <c r="B3506" s="120" t="s">
        <v>201</v>
      </c>
      <c r="C3506" s="120" t="s">
        <v>202</v>
      </c>
      <c r="D3506" s="120" t="s">
        <v>73</v>
      </c>
      <c r="E3506" s="120" t="s">
        <v>70</v>
      </c>
      <c r="F3506" s="121">
        <v>1150433</v>
      </c>
      <c r="G3506" s="121">
        <v>84539</v>
      </c>
      <c r="H3506" s="119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19">
        <v>6285</v>
      </c>
      <c r="B3507" s="120" t="s">
        <v>201</v>
      </c>
      <c r="C3507" s="120" t="s">
        <v>202</v>
      </c>
      <c r="D3507" s="120" t="s">
        <v>73</v>
      </c>
      <c r="E3507" s="120" t="s">
        <v>152</v>
      </c>
      <c r="F3507" s="121">
        <v>0</v>
      </c>
      <c r="G3507" s="121">
        <v>0</v>
      </c>
      <c r="H3507" s="119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19">
        <v>6286</v>
      </c>
      <c r="B3508" s="120" t="s">
        <v>201</v>
      </c>
      <c r="C3508" s="120" t="s">
        <v>202</v>
      </c>
      <c r="D3508" s="120" t="s">
        <v>73</v>
      </c>
      <c r="E3508" s="120" t="s">
        <v>70</v>
      </c>
      <c r="F3508" s="121">
        <v>164255</v>
      </c>
      <c r="G3508" s="121">
        <v>7803</v>
      </c>
      <c r="H3508" s="119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19">
        <v>6286</v>
      </c>
      <c r="B3509" s="120" t="s">
        <v>201</v>
      </c>
      <c r="C3509" s="120" t="s">
        <v>202</v>
      </c>
      <c r="D3509" s="120" t="s">
        <v>73</v>
      </c>
      <c r="E3509" s="120" t="s">
        <v>152</v>
      </c>
      <c r="F3509" s="121">
        <v>0</v>
      </c>
      <c r="G3509" s="121">
        <v>0</v>
      </c>
      <c r="H3509" s="119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19">
        <v>6286</v>
      </c>
      <c r="B3510" s="120" t="s">
        <v>201</v>
      </c>
      <c r="C3510" s="120" t="s">
        <v>202</v>
      </c>
      <c r="D3510" s="120" t="s">
        <v>79</v>
      </c>
      <c r="E3510" s="120" t="s">
        <v>70</v>
      </c>
      <c r="F3510" s="121">
        <v>39</v>
      </c>
      <c r="G3510" s="121">
        <v>-118</v>
      </c>
      <c r="H3510" s="119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19">
        <v>6288</v>
      </c>
      <c r="B3511" s="120" t="s">
        <v>201</v>
      </c>
      <c r="C3511" s="120" t="s">
        <v>202</v>
      </c>
      <c r="D3511" s="120" t="s">
        <v>79</v>
      </c>
      <c r="E3511" s="120" t="s">
        <v>70</v>
      </c>
      <c r="F3511" s="121">
        <v>0</v>
      </c>
      <c r="G3511" s="121">
        <v>0</v>
      </c>
      <c r="H3511" s="119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19">
        <v>6288</v>
      </c>
      <c r="B3512" s="120" t="s">
        <v>201</v>
      </c>
      <c r="C3512" s="120" t="s">
        <v>202</v>
      </c>
      <c r="D3512" s="120" t="s">
        <v>68</v>
      </c>
      <c r="E3512" s="120" t="s">
        <v>70</v>
      </c>
      <c r="F3512" s="121">
        <v>147676</v>
      </c>
      <c r="G3512" s="121">
        <v>10258.488</v>
      </c>
      <c r="H3512" s="119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19">
        <v>6288</v>
      </c>
      <c r="B3513" s="120" t="s">
        <v>201</v>
      </c>
      <c r="C3513" s="120" t="s">
        <v>202</v>
      </c>
      <c r="D3513" s="120" t="s">
        <v>68</v>
      </c>
      <c r="E3513" s="120" t="s">
        <v>95</v>
      </c>
      <c r="F3513" s="121">
        <v>3260199</v>
      </c>
      <c r="G3513" s="121">
        <v>231572.83</v>
      </c>
      <c r="H3513" s="119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19">
        <v>6288</v>
      </c>
      <c r="B3514" s="120" t="s">
        <v>201</v>
      </c>
      <c r="C3514" s="120" t="s">
        <v>202</v>
      </c>
      <c r="D3514" s="120" t="s">
        <v>68</v>
      </c>
      <c r="E3514" s="120" t="s">
        <v>172</v>
      </c>
      <c r="F3514" s="121">
        <v>1442369</v>
      </c>
      <c r="G3514" s="121">
        <v>102728.68</v>
      </c>
      <c r="H3514" s="119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19">
        <v>6291</v>
      </c>
      <c r="B3515" s="120" t="s">
        <v>201</v>
      </c>
      <c r="C3515" s="120" t="s">
        <v>202</v>
      </c>
      <c r="D3515" s="120" t="s">
        <v>116</v>
      </c>
      <c r="E3515" s="120" t="s">
        <v>170</v>
      </c>
      <c r="F3515" s="121">
        <v>410400</v>
      </c>
      <c r="G3515" s="121">
        <v>46102</v>
      </c>
      <c r="H3515" s="119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19">
        <v>6292</v>
      </c>
      <c r="B3516" s="120" t="s">
        <v>201</v>
      </c>
      <c r="C3516" s="120" t="s">
        <v>202</v>
      </c>
      <c r="D3516" s="120" t="s">
        <v>73</v>
      </c>
      <c r="E3516" s="120" t="s">
        <v>38</v>
      </c>
      <c r="F3516" s="121">
        <v>303811</v>
      </c>
      <c r="G3516" s="121">
        <v>6009</v>
      </c>
      <c r="H3516" s="119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19">
        <v>6293</v>
      </c>
      <c r="B3517" s="120" t="s">
        <v>201</v>
      </c>
      <c r="C3517" s="120" t="s">
        <v>202</v>
      </c>
      <c r="D3517" s="120" t="s">
        <v>73</v>
      </c>
      <c r="E3517" s="120" t="s">
        <v>38</v>
      </c>
      <c r="F3517" s="121">
        <v>11639</v>
      </c>
      <c r="G3517" s="121">
        <v>48</v>
      </c>
      <c r="H3517" s="119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19">
        <v>6299</v>
      </c>
      <c r="B3518" s="120" t="s">
        <v>201</v>
      </c>
      <c r="C3518" s="120" t="s">
        <v>202</v>
      </c>
      <c r="D3518" s="120" t="s">
        <v>79</v>
      </c>
      <c r="E3518" s="120" t="s">
        <v>70</v>
      </c>
      <c r="F3518" s="121">
        <v>31528</v>
      </c>
      <c r="G3518" s="121">
        <v>3166</v>
      </c>
      <c r="H3518" s="119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19">
        <v>6301</v>
      </c>
      <c r="B3519" s="120" t="s">
        <v>205</v>
      </c>
      <c r="C3519" s="120" t="s">
        <v>202</v>
      </c>
      <c r="D3519" s="120" t="s">
        <v>79</v>
      </c>
      <c r="E3519" s="120" t="s">
        <v>70</v>
      </c>
      <c r="F3519" s="121">
        <v>126223</v>
      </c>
      <c r="G3519" s="121">
        <v>25378.08</v>
      </c>
      <c r="H3519" s="119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19">
        <v>6302</v>
      </c>
      <c r="B3520" s="120" t="s">
        <v>201</v>
      </c>
      <c r="C3520" s="120" t="s">
        <v>202</v>
      </c>
      <c r="D3520" s="120" t="s">
        <v>116</v>
      </c>
      <c r="E3520" s="120" t="s">
        <v>170</v>
      </c>
      <c r="F3520" s="121">
        <v>81106</v>
      </c>
      <c r="G3520" s="121">
        <v>9111</v>
      </c>
      <c r="H3520" s="119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19">
        <v>6304</v>
      </c>
      <c r="B3521" s="120" t="s">
        <v>201</v>
      </c>
      <c r="C3521" s="120" t="s">
        <v>202</v>
      </c>
      <c r="D3521" s="120" t="s">
        <v>33</v>
      </c>
      <c r="E3521" s="120" t="s">
        <v>99</v>
      </c>
      <c r="F3521" s="121">
        <v>0</v>
      </c>
      <c r="G3521" s="121">
        <v>-7</v>
      </c>
      <c r="H3521" s="119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19">
        <v>6304</v>
      </c>
      <c r="B3522" s="120" t="s">
        <v>201</v>
      </c>
      <c r="C3522" s="120" t="s">
        <v>202</v>
      </c>
      <c r="D3522" s="120" t="s">
        <v>79</v>
      </c>
      <c r="E3522" s="120" t="s">
        <v>70</v>
      </c>
      <c r="F3522" s="121">
        <v>184444</v>
      </c>
      <c r="G3522" s="121">
        <v>20368</v>
      </c>
      <c r="H3522" s="119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19">
        <v>6304</v>
      </c>
      <c r="B3523" s="120" t="s">
        <v>201</v>
      </c>
      <c r="C3523" s="120" t="s">
        <v>202</v>
      </c>
      <c r="D3523" s="120" t="s">
        <v>128</v>
      </c>
      <c r="E3523" s="120" t="s">
        <v>180</v>
      </c>
      <c r="F3523" s="121">
        <v>15924</v>
      </c>
      <c r="G3523" s="121">
        <v>1788.93</v>
      </c>
      <c r="H3523" s="119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19">
        <v>6305</v>
      </c>
      <c r="B3524" s="120" t="s">
        <v>201</v>
      </c>
      <c r="C3524" s="120" t="s">
        <v>202</v>
      </c>
      <c r="D3524" s="120" t="s">
        <v>79</v>
      </c>
      <c r="E3524" s="120" t="s">
        <v>70</v>
      </c>
      <c r="F3524" s="121">
        <v>33455</v>
      </c>
      <c r="G3524" s="121">
        <v>2958</v>
      </c>
      <c r="H3524" s="119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19">
        <v>6306</v>
      </c>
      <c r="B3525" s="120" t="s">
        <v>201</v>
      </c>
      <c r="C3525" s="120" t="s">
        <v>202</v>
      </c>
      <c r="D3525" s="120" t="s">
        <v>79</v>
      </c>
      <c r="E3525" s="120" t="s">
        <v>70</v>
      </c>
      <c r="F3525" s="121">
        <v>23021</v>
      </c>
      <c r="G3525" s="121">
        <v>3104</v>
      </c>
      <c r="H3525" s="119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19">
        <v>6311</v>
      </c>
      <c r="B3526" s="120" t="s">
        <v>201</v>
      </c>
      <c r="C3526" s="120" t="s">
        <v>202</v>
      </c>
      <c r="D3526" s="120" t="s">
        <v>79</v>
      </c>
      <c r="E3526" s="120" t="s">
        <v>70</v>
      </c>
      <c r="F3526" s="121">
        <v>17039</v>
      </c>
      <c r="G3526" s="121">
        <v>2395</v>
      </c>
      <c r="H3526" s="119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19">
        <v>6314</v>
      </c>
      <c r="B3527" s="120" t="s">
        <v>201</v>
      </c>
      <c r="C3527" s="120" t="s">
        <v>202</v>
      </c>
      <c r="D3527" s="120" t="s">
        <v>79</v>
      </c>
      <c r="E3527" s="120" t="s">
        <v>70</v>
      </c>
      <c r="F3527" s="121">
        <v>50624</v>
      </c>
      <c r="G3527" s="121">
        <v>5838</v>
      </c>
      <c r="H3527" s="119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19">
        <v>6314</v>
      </c>
      <c r="B3528" s="120" t="s">
        <v>201</v>
      </c>
      <c r="C3528" s="120" t="s">
        <v>202</v>
      </c>
      <c r="D3528" s="120" t="s">
        <v>79</v>
      </c>
      <c r="E3528" s="120" t="s">
        <v>81</v>
      </c>
      <c r="F3528" s="121">
        <v>0</v>
      </c>
      <c r="G3528" s="121">
        <v>0</v>
      </c>
      <c r="H3528" s="119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19">
        <v>6319</v>
      </c>
      <c r="B3529" s="120" t="s">
        <v>201</v>
      </c>
      <c r="C3529" s="120" t="s">
        <v>202</v>
      </c>
      <c r="D3529" s="120" t="s">
        <v>79</v>
      </c>
      <c r="E3529" s="120" t="s">
        <v>70</v>
      </c>
      <c r="F3529" s="121">
        <v>30125</v>
      </c>
      <c r="G3529" s="121">
        <v>3347</v>
      </c>
      <c r="H3529" s="119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19">
        <v>6319</v>
      </c>
      <c r="B3530" s="120" t="s">
        <v>201</v>
      </c>
      <c r="C3530" s="120" t="s">
        <v>202</v>
      </c>
      <c r="D3530" s="120" t="s">
        <v>79</v>
      </c>
      <c r="E3530" s="120" t="s">
        <v>81</v>
      </c>
      <c r="F3530" s="121">
        <v>0</v>
      </c>
      <c r="G3530" s="121">
        <v>0</v>
      </c>
      <c r="H3530" s="119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19">
        <v>6323</v>
      </c>
      <c r="B3531" s="120" t="s">
        <v>201</v>
      </c>
      <c r="C3531" s="120" t="s">
        <v>202</v>
      </c>
      <c r="D3531" s="120" t="s">
        <v>79</v>
      </c>
      <c r="E3531" s="120" t="s">
        <v>70</v>
      </c>
      <c r="F3531" s="121">
        <v>15108</v>
      </c>
      <c r="G3531" s="121">
        <v>1620</v>
      </c>
      <c r="H3531" s="119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19">
        <v>6323</v>
      </c>
      <c r="B3532" s="120" t="s">
        <v>201</v>
      </c>
      <c r="C3532" s="120" t="s">
        <v>202</v>
      </c>
      <c r="D3532" s="120" t="s">
        <v>79</v>
      </c>
      <c r="E3532" s="120" t="s">
        <v>81</v>
      </c>
      <c r="F3532" s="121">
        <v>0</v>
      </c>
      <c r="G3532" s="121">
        <v>0</v>
      </c>
      <c r="H3532" s="119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19">
        <v>6329</v>
      </c>
      <c r="B3533" s="120" t="s">
        <v>201</v>
      </c>
      <c r="C3533" s="120" t="s">
        <v>202</v>
      </c>
      <c r="D3533" s="120" t="s">
        <v>79</v>
      </c>
      <c r="E3533" s="120" t="s">
        <v>70</v>
      </c>
      <c r="F3533" s="121">
        <v>24898</v>
      </c>
      <c r="G3533" s="121">
        <v>2595</v>
      </c>
      <c r="H3533" s="119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19">
        <v>6329</v>
      </c>
      <c r="B3534" s="120" t="s">
        <v>201</v>
      </c>
      <c r="C3534" s="120" t="s">
        <v>202</v>
      </c>
      <c r="D3534" s="120" t="s">
        <v>79</v>
      </c>
      <c r="E3534" s="120" t="s">
        <v>81</v>
      </c>
      <c r="F3534" s="121">
        <v>0</v>
      </c>
      <c r="G3534" s="121">
        <v>0</v>
      </c>
      <c r="H3534" s="119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19">
        <v>6330</v>
      </c>
      <c r="B3535" s="120" t="s">
        <v>201</v>
      </c>
      <c r="C3535" s="120" t="s">
        <v>202</v>
      </c>
      <c r="D3535" s="120" t="s">
        <v>79</v>
      </c>
      <c r="E3535" s="120" t="s">
        <v>70</v>
      </c>
      <c r="F3535" s="121">
        <v>19268</v>
      </c>
      <c r="G3535" s="121">
        <v>1948</v>
      </c>
      <c r="H3535" s="119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19">
        <v>6330</v>
      </c>
      <c r="B3536" s="120" t="s">
        <v>201</v>
      </c>
      <c r="C3536" s="120" t="s">
        <v>202</v>
      </c>
      <c r="D3536" s="120" t="s">
        <v>79</v>
      </c>
      <c r="E3536" s="120" t="s">
        <v>81</v>
      </c>
      <c r="F3536" s="121">
        <v>0</v>
      </c>
      <c r="G3536" s="121">
        <v>0</v>
      </c>
      <c r="H3536" s="119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19">
        <v>6338</v>
      </c>
      <c r="B3537" s="120" t="s">
        <v>201</v>
      </c>
      <c r="C3537" s="120" t="s">
        <v>202</v>
      </c>
      <c r="D3537" s="120" t="s">
        <v>79</v>
      </c>
      <c r="E3537" s="120" t="s">
        <v>70</v>
      </c>
      <c r="F3537" s="121">
        <v>21335</v>
      </c>
      <c r="G3537" s="121">
        <v>2994</v>
      </c>
      <c r="H3537" s="119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19">
        <v>6338</v>
      </c>
      <c r="B3538" s="120" t="s">
        <v>201</v>
      </c>
      <c r="C3538" s="120" t="s">
        <v>202</v>
      </c>
      <c r="D3538" s="120" t="s">
        <v>79</v>
      </c>
      <c r="E3538" s="120" t="s">
        <v>81</v>
      </c>
      <c r="F3538" s="121">
        <v>0</v>
      </c>
      <c r="G3538" s="121">
        <v>0</v>
      </c>
      <c r="H3538" s="119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19">
        <v>6341</v>
      </c>
      <c r="B3539" s="120" t="s">
        <v>201</v>
      </c>
      <c r="C3539" s="120" t="s">
        <v>202</v>
      </c>
      <c r="D3539" s="120" t="s">
        <v>79</v>
      </c>
      <c r="E3539" s="120" t="s">
        <v>70</v>
      </c>
      <c r="F3539" s="121">
        <v>24365</v>
      </c>
      <c r="G3539" s="121">
        <v>2515</v>
      </c>
      <c r="H3539" s="119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19">
        <v>6341</v>
      </c>
      <c r="B3540" s="120" t="s">
        <v>201</v>
      </c>
      <c r="C3540" s="120" t="s">
        <v>202</v>
      </c>
      <c r="D3540" s="120" t="s">
        <v>79</v>
      </c>
      <c r="E3540" s="120" t="s">
        <v>81</v>
      </c>
      <c r="F3540" s="121">
        <v>0</v>
      </c>
      <c r="G3540" s="121">
        <v>0</v>
      </c>
      <c r="H3540" s="119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19">
        <v>6345</v>
      </c>
      <c r="B3541" s="120" t="s">
        <v>201</v>
      </c>
      <c r="C3541" s="120" t="s">
        <v>202</v>
      </c>
      <c r="D3541" s="120" t="s">
        <v>79</v>
      </c>
      <c r="E3541" s="120" t="s">
        <v>70</v>
      </c>
      <c r="F3541" s="121">
        <v>16279</v>
      </c>
      <c r="G3541" s="121">
        <v>1663</v>
      </c>
      <c r="H3541" s="119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19">
        <v>6345</v>
      </c>
      <c r="B3542" s="120" t="s">
        <v>201</v>
      </c>
      <c r="C3542" s="120" t="s">
        <v>202</v>
      </c>
      <c r="D3542" s="120" t="s">
        <v>79</v>
      </c>
      <c r="E3542" s="120" t="s">
        <v>81</v>
      </c>
      <c r="F3542" s="121">
        <v>0</v>
      </c>
      <c r="G3542" s="121">
        <v>0</v>
      </c>
      <c r="H3542" s="119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19">
        <v>6348</v>
      </c>
      <c r="B3543" s="120" t="s">
        <v>201</v>
      </c>
      <c r="C3543" s="120" t="s">
        <v>202</v>
      </c>
      <c r="D3543" s="120" t="s">
        <v>79</v>
      </c>
      <c r="E3543" s="120" t="s">
        <v>70</v>
      </c>
      <c r="F3543" s="121">
        <v>27748</v>
      </c>
      <c r="G3543" s="121">
        <v>2961</v>
      </c>
      <c r="H3543" s="119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19">
        <v>6348</v>
      </c>
      <c r="B3544" s="120" t="s">
        <v>201</v>
      </c>
      <c r="C3544" s="120" t="s">
        <v>202</v>
      </c>
      <c r="D3544" s="120" t="s">
        <v>79</v>
      </c>
      <c r="E3544" s="120" t="s">
        <v>81</v>
      </c>
      <c r="F3544" s="121">
        <v>0</v>
      </c>
      <c r="G3544" s="121">
        <v>0</v>
      </c>
      <c r="H3544" s="119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19">
        <v>6356</v>
      </c>
      <c r="B3545" s="120" t="s">
        <v>201</v>
      </c>
      <c r="C3545" s="120" t="s">
        <v>202</v>
      </c>
      <c r="D3545" s="120" t="s">
        <v>73</v>
      </c>
      <c r="E3545" s="120" t="s">
        <v>70</v>
      </c>
      <c r="F3545" s="121">
        <v>849</v>
      </c>
      <c r="G3545" s="121">
        <v>-120</v>
      </c>
      <c r="H3545" s="119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19">
        <v>6358</v>
      </c>
      <c r="B3546" s="120" t="s">
        <v>201</v>
      </c>
      <c r="C3546" s="120" t="s">
        <v>202</v>
      </c>
      <c r="D3546" s="120" t="s">
        <v>39</v>
      </c>
      <c r="E3546" s="120" t="s">
        <v>38</v>
      </c>
      <c r="F3546" s="121">
        <v>0</v>
      </c>
      <c r="G3546" s="121">
        <v>1198</v>
      </c>
      <c r="H3546" s="119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19">
        <v>6358</v>
      </c>
      <c r="B3547" s="120" t="s">
        <v>201</v>
      </c>
      <c r="C3547" s="120" t="s">
        <v>202</v>
      </c>
      <c r="D3547" s="120" t="s">
        <v>61</v>
      </c>
      <c r="E3547" s="120" t="s">
        <v>38</v>
      </c>
      <c r="F3547" s="121">
        <v>155582</v>
      </c>
      <c r="G3547" s="121">
        <v>14320</v>
      </c>
      <c r="H3547" s="119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19">
        <v>6358</v>
      </c>
      <c r="B3548" s="120" t="s">
        <v>201</v>
      </c>
      <c r="C3548" s="120" t="s">
        <v>202</v>
      </c>
      <c r="D3548" s="120" t="s">
        <v>73</v>
      </c>
      <c r="E3548" s="120" t="s">
        <v>38</v>
      </c>
      <c r="F3548" s="121">
        <v>591</v>
      </c>
      <c r="G3548" s="121">
        <v>50</v>
      </c>
      <c r="H3548" s="119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19">
        <v>6359</v>
      </c>
      <c r="B3549" s="120" t="s">
        <v>201</v>
      </c>
      <c r="C3549" s="120" t="s">
        <v>202</v>
      </c>
      <c r="D3549" s="120" t="s">
        <v>116</v>
      </c>
      <c r="E3549" s="120" t="s">
        <v>170</v>
      </c>
      <c r="F3549" s="121">
        <v>261826</v>
      </c>
      <c r="G3549" s="121">
        <v>29412</v>
      </c>
      <c r="H3549" s="119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19">
        <v>6369</v>
      </c>
      <c r="B3550" s="120" t="s">
        <v>201</v>
      </c>
      <c r="C3550" s="120" t="s">
        <v>202</v>
      </c>
      <c r="D3550" s="120" t="s">
        <v>79</v>
      </c>
      <c r="E3550" s="120" t="s">
        <v>70</v>
      </c>
      <c r="F3550" s="121">
        <v>7267</v>
      </c>
      <c r="G3550" s="121">
        <v>371</v>
      </c>
      <c r="H3550" s="119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19">
        <v>6373</v>
      </c>
      <c r="B3551" s="120" t="s">
        <v>201</v>
      </c>
      <c r="C3551" s="120" t="s">
        <v>202</v>
      </c>
      <c r="D3551" s="120" t="s">
        <v>73</v>
      </c>
      <c r="E3551" s="120" t="s">
        <v>70</v>
      </c>
      <c r="F3551" s="121">
        <v>27942</v>
      </c>
      <c r="G3551" s="121">
        <v>1722.394</v>
      </c>
      <c r="H3551" s="119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19">
        <v>6373</v>
      </c>
      <c r="B3552" s="120" t="s">
        <v>201</v>
      </c>
      <c r="C3552" s="120" t="s">
        <v>202</v>
      </c>
      <c r="D3552" s="120" t="s">
        <v>73</v>
      </c>
      <c r="E3552" s="120" t="s">
        <v>38</v>
      </c>
      <c r="F3552" s="121">
        <v>178363</v>
      </c>
      <c r="G3552" s="121">
        <v>10994.606</v>
      </c>
      <c r="H3552" s="119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19">
        <v>6373</v>
      </c>
      <c r="B3553" s="120" t="s">
        <v>201</v>
      </c>
      <c r="C3553" s="120" t="s">
        <v>202</v>
      </c>
      <c r="D3553" s="120" t="s">
        <v>79</v>
      </c>
      <c r="E3553" s="120" t="s">
        <v>70</v>
      </c>
      <c r="F3553" s="121">
        <v>6</v>
      </c>
      <c r="G3553" s="121">
        <v>1</v>
      </c>
      <c r="H3553" s="119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19">
        <v>6377</v>
      </c>
      <c r="B3554" s="120" t="s">
        <v>201</v>
      </c>
      <c r="C3554" s="120" t="s">
        <v>202</v>
      </c>
      <c r="D3554" s="120" t="s">
        <v>33</v>
      </c>
      <c r="E3554" s="120" t="s">
        <v>99</v>
      </c>
      <c r="F3554" s="121">
        <v>0</v>
      </c>
      <c r="G3554" s="121">
        <v>-9</v>
      </c>
      <c r="H3554" s="119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19">
        <v>6377</v>
      </c>
      <c r="B3555" s="120" t="s">
        <v>201</v>
      </c>
      <c r="C3555" s="120" t="s">
        <v>202</v>
      </c>
      <c r="D3555" s="120" t="s">
        <v>79</v>
      </c>
      <c r="E3555" s="120" t="s">
        <v>70</v>
      </c>
      <c r="F3555" s="121">
        <v>2424</v>
      </c>
      <c r="G3555" s="121">
        <v>141</v>
      </c>
      <c r="H3555" s="119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19">
        <v>6378</v>
      </c>
      <c r="B3556" s="120" t="s">
        <v>201</v>
      </c>
      <c r="C3556" s="120" t="s">
        <v>206</v>
      </c>
      <c r="D3556" s="120" t="s">
        <v>116</v>
      </c>
      <c r="E3556" s="120" t="s">
        <v>170</v>
      </c>
      <c r="F3556" s="121">
        <v>46273</v>
      </c>
      <c r="G3556" s="121">
        <v>5198</v>
      </c>
      <c r="H3556" s="119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19">
        <v>6379</v>
      </c>
      <c r="B3557" s="120" t="s">
        <v>201</v>
      </c>
      <c r="C3557" s="120" t="s">
        <v>206</v>
      </c>
      <c r="D3557" s="120" t="s">
        <v>116</v>
      </c>
      <c r="E3557" s="120" t="s">
        <v>170</v>
      </c>
      <c r="F3557" s="121">
        <v>88504</v>
      </c>
      <c r="G3557" s="121">
        <v>9942</v>
      </c>
      <c r="H3557" s="119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19">
        <v>6388</v>
      </c>
      <c r="B3558" s="120" t="s">
        <v>201</v>
      </c>
      <c r="C3558" s="120" t="s">
        <v>206</v>
      </c>
      <c r="D3558" s="120" t="s">
        <v>116</v>
      </c>
      <c r="E3558" s="120" t="s">
        <v>170</v>
      </c>
      <c r="F3558" s="121">
        <v>218607</v>
      </c>
      <c r="G3558" s="121">
        <v>24557</v>
      </c>
      <c r="H3558" s="119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19">
        <v>6390</v>
      </c>
      <c r="B3559" s="120" t="s">
        <v>201</v>
      </c>
      <c r="C3559" s="120" t="s">
        <v>202</v>
      </c>
      <c r="D3559" s="120" t="s">
        <v>79</v>
      </c>
      <c r="E3559" s="120" t="s">
        <v>70</v>
      </c>
      <c r="F3559" s="121">
        <v>4088</v>
      </c>
      <c r="G3559" s="121">
        <v>395</v>
      </c>
      <c r="H3559" s="119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19">
        <v>6391</v>
      </c>
      <c r="B3560" s="120" t="s">
        <v>201</v>
      </c>
      <c r="C3560" s="120" t="s">
        <v>202</v>
      </c>
      <c r="D3560" s="120" t="s">
        <v>79</v>
      </c>
      <c r="E3560" s="120" t="s">
        <v>70</v>
      </c>
      <c r="F3560" s="121">
        <v>2159</v>
      </c>
      <c r="G3560" s="121">
        <v>201</v>
      </c>
      <c r="H3560" s="119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19">
        <v>6393</v>
      </c>
      <c r="B3561" s="120" t="s">
        <v>201</v>
      </c>
      <c r="C3561" s="120" t="s">
        <v>202</v>
      </c>
      <c r="D3561" s="120" t="s">
        <v>116</v>
      </c>
      <c r="E3561" s="120" t="s">
        <v>170</v>
      </c>
      <c r="F3561" s="121">
        <v>87355</v>
      </c>
      <c r="G3561" s="121">
        <v>9813</v>
      </c>
      <c r="H3561" s="119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19">
        <v>6394</v>
      </c>
      <c r="B3562" s="120" t="s">
        <v>201</v>
      </c>
      <c r="C3562" s="120" t="s">
        <v>202</v>
      </c>
      <c r="D3562" s="120" t="s">
        <v>116</v>
      </c>
      <c r="E3562" s="120" t="s">
        <v>170</v>
      </c>
      <c r="F3562" s="121">
        <v>64808</v>
      </c>
      <c r="G3562" s="121">
        <v>7280</v>
      </c>
      <c r="H3562" s="119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19">
        <v>6395</v>
      </c>
      <c r="B3563" s="120" t="s">
        <v>201</v>
      </c>
      <c r="C3563" s="120" t="s">
        <v>202</v>
      </c>
      <c r="D3563" s="120" t="s">
        <v>116</v>
      </c>
      <c r="E3563" s="120" t="s">
        <v>170</v>
      </c>
      <c r="F3563" s="121">
        <v>1122223</v>
      </c>
      <c r="G3563" s="121">
        <v>126064</v>
      </c>
      <c r="H3563" s="119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19">
        <v>6396</v>
      </c>
      <c r="B3564" s="120" t="s">
        <v>201</v>
      </c>
      <c r="C3564" s="120" t="s">
        <v>202</v>
      </c>
      <c r="D3564" s="120" t="s">
        <v>116</v>
      </c>
      <c r="E3564" s="120" t="s">
        <v>170</v>
      </c>
      <c r="F3564" s="121">
        <v>481891</v>
      </c>
      <c r="G3564" s="121">
        <v>54133</v>
      </c>
      <c r="H3564" s="119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19">
        <v>6397</v>
      </c>
      <c r="B3565" s="120" t="s">
        <v>201</v>
      </c>
      <c r="C3565" s="120" t="s">
        <v>202</v>
      </c>
      <c r="D3565" s="120" t="s">
        <v>116</v>
      </c>
      <c r="E3565" s="120" t="s">
        <v>170</v>
      </c>
      <c r="F3565" s="121">
        <v>77706</v>
      </c>
      <c r="G3565" s="121">
        <v>8729</v>
      </c>
      <c r="H3565" s="119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19">
        <v>6398</v>
      </c>
      <c r="B3566" s="120" t="s">
        <v>201</v>
      </c>
      <c r="C3566" s="120" t="s">
        <v>202</v>
      </c>
      <c r="D3566" s="120" t="s">
        <v>116</v>
      </c>
      <c r="E3566" s="120" t="s">
        <v>170</v>
      </c>
      <c r="F3566" s="121">
        <v>355653</v>
      </c>
      <c r="G3566" s="121">
        <v>39952</v>
      </c>
      <c r="H3566" s="119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19">
        <v>6400</v>
      </c>
      <c r="B3567" s="120" t="s">
        <v>201</v>
      </c>
      <c r="C3567" s="120" t="s">
        <v>202</v>
      </c>
      <c r="D3567" s="120" t="s">
        <v>116</v>
      </c>
      <c r="E3567" s="120" t="s">
        <v>170</v>
      </c>
      <c r="F3567" s="121">
        <v>3283751</v>
      </c>
      <c r="G3567" s="121">
        <v>368878</v>
      </c>
      <c r="H3567" s="119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19">
        <v>6402</v>
      </c>
      <c r="B3568" s="120" t="s">
        <v>201</v>
      </c>
      <c r="C3568" s="120" t="s">
        <v>202</v>
      </c>
      <c r="D3568" s="120" t="s">
        <v>116</v>
      </c>
      <c r="E3568" s="120" t="s">
        <v>170</v>
      </c>
      <c r="F3568" s="121">
        <v>424643</v>
      </c>
      <c r="G3568" s="121">
        <v>47702</v>
      </c>
      <c r="H3568" s="119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19">
        <v>6403</v>
      </c>
      <c r="B3569" s="120" t="s">
        <v>201</v>
      </c>
      <c r="C3569" s="120" t="s">
        <v>202</v>
      </c>
      <c r="D3569" s="120" t="s">
        <v>116</v>
      </c>
      <c r="E3569" s="120" t="s">
        <v>170</v>
      </c>
      <c r="F3569" s="121">
        <v>458765</v>
      </c>
      <c r="G3569" s="121">
        <v>51535</v>
      </c>
      <c r="H3569" s="119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19">
        <v>6404</v>
      </c>
      <c r="B3570" s="120" t="s">
        <v>201</v>
      </c>
      <c r="C3570" s="120" t="s">
        <v>202</v>
      </c>
      <c r="D3570" s="120" t="s">
        <v>116</v>
      </c>
      <c r="E3570" s="120" t="s">
        <v>170</v>
      </c>
      <c r="F3570" s="121">
        <v>199137</v>
      </c>
      <c r="G3570" s="121">
        <v>22370</v>
      </c>
      <c r="H3570" s="119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19">
        <v>6405</v>
      </c>
      <c r="B3571" s="120" t="s">
        <v>201</v>
      </c>
      <c r="C3571" s="120" t="s">
        <v>202</v>
      </c>
      <c r="D3571" s="120" t="s">
        <v>116</v>
      </c>
      <c r="E3571" s="120" t="s">
        <v>170</v>
      </c>
      <c r="F3571" s="121">
        <v>4479397</v>
      </c>
      <c r="G3571" s="121">
        <v>503190</v>
      </c>
      <c r="H3571" s="119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19">
        <v>6406</v>
      </c>
      <c r="B3572" s="120" t="s">
        <v>201</v>
      </c>
      <c r="C3572" s="120" t="s">
        <v>202</v>
      </c>
      <c r="D3572" s="120" t="s">
        <v>116</v>
      </c>
      <c r="E3572" s="120" t="s">
        <v>170</v>
      </c>
      <c r="F3572" s="121">
        <v>377943</v>
      </c>
      <c r="G3572" s="121">
        <v>42456</v>
      </c>
      <c r="H3572" s="119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19">
        <v>6407</v>
      </c>
      <c r="B3573" s="120" t="s">
        <v>201</v>
      </c>
      <c r="C3573" s="120" t="s">
        <v>202</v>
      </c>
      <c r="D3573" s="120" t="s">
        <v>116</v>
      </c>
      <c r="E3573" s="120" t="s">
        <v>170</v>
      </c>
      <c r="F3573" s="121">
        <v>518354</v>
      </c>
      <c r="G3573" s="121">
        <v>58229</v>
      </c>
      <c r="H3573" s="119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19">
        <v>6408</v>
      </c>
      <c r="B3574" s="120" t="s">
        <v>201</v>
      </c>
      <c r="C3574" s="120" t="s">
        <v>202</v>
      </c>
      <c r="D3574" s="120" t="s">
        <v>116</v>
      </c>
      <c r="E3574" s="120" t="s">
        <v>170</v>
      </c>
      <c r="F3574" s="121">
        <v>197642</v>
      </c>
      <c r="G3574" s="121">
        <v>22202</v>
      </c>
      <c r="H3574" s="119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19">
        <v>6409</v>
      </c>
      <c r="B3575" s="120" t="s">
        <v>201</v>
      </c>
      <c r="C3575" s="120" t="s">
        <v>202</v>
      </c>
      <c r="D3575" s="120" t="s">
        <v>116</v>
      </c>
      <c r="E3575" s="120" t="s">
        <v>170</v>
      </c>
      <c r="F3575" s="121">
        <v>824209</v>
      </c>
      <c r="G3575" s="121">
        <v>92587</v>
      </c>
      <c r="H3575" s="119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19">
        <v>6410</v>
      </c>
      <c r="B3576" s="120" t="s">
        <v>201</v>
      </c>
      <c r="C3576" s="120" t="s">
        <v>202</v>
      </c>
      <c r="D3576" s="120" t="s">
        <v>116</v>
      </c>
      <c r="E3576" s="120" t="s">
        <v>170</v>
      </c>
      <c r="F3576" s="121">
        <v>556464</v>
      </c>
      <c r="G3576" s="121">
        <v>62510</v>
      </c>
      <c r="H3576" s="119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19">
        <v>6413</v>
      </c>
      <c r="B3577" s="120" t="s">
        <v>201</v>
      </c>
      <c r="C3577" s="120" t="s">
        <v>202</v>
      </c>
      <c r="D3577" s="120" t="s">
        <v>116</v>
      </c>
      <c r="E3577" s="120" t="s">
        <v>170</v>
      </c>
      <c r="F3577" s="121">
        <v>1960683</v>
      </c>
      <c r="G3577" s="121">
        <v>220252</v>
      </c>
      <c r="H3577" s="119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19">
        <v>6415</v>
      </c>
      <c r="B3578" s="120" t="s">
        <v>201</v>
      </c>
      <c r="C3578" s="120" t="s">
        <v>202</v>
      </c>
      <c r="D3578" s="120" t="s">
        <v>116</v>
      </c>
      <c r="E3578" s="120" t="s">
        <v>170</v>
      </c>
      <c r="F3578" s="121">
        <v>2238168</v>
      </c>
      <c r="G3578" s="121">
        <v>251423</v>
      </c>
      <c r="H3578" s="119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19">
        <v>6416</v>
      </c>
      <c r="B3579" s="120" t="s">
        <v>201</v>
      </c>
      <c r="C3579" s="120" t="s">
        <v>202</v>
      </c>
      <c r="D3579" s="120" t="s">
        <v>116</v>
      </c>
      <c r="E3579" s="120" t="s">
        <v>170</v>
      </c>
      <c r="F3579" s="121">
        <v>2221850</v>
      </c>
      <c r="G3579" s="121">
        <v>249590</v>
      </c>
      <c r="H3579" s="119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19">
        <v>6417</v>
      </c>
      <c r="B3580" s="120" t="s">
        <v>201</v>
      </c>
      <c r="C3580" s="120" t="s">
        <v>202</v>
      </c>
      <c r="D3580" s="120" t="s">
        <v>116</v>
      </c>
      <c r="E3580" s="120" t="s">
        <v>170</v>
      </c>
      <c r="F3580" s="121">
        <v>2183696</v>
      </c>
      <c r="G3580" s="121">
        <v>245304</v>
      </c>
      <c r="H3580" s="119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19">
        <v>6418</v>
      </c>
      <c r="B3581" s="120" t="s">
        <v>201</v>
      </c>
      <c r="C3581" s="120" t="s">
        <v>202</v>
      </c>
      <c r="D3581" s="120" t="s">
        <v>116</v>
      </c>
      <c r="E3581" s="120" t="s">
        <v>170</v>
      </c>
      <c r="F3581" s="121">
        <v>1469960</v>
      </c>
      <c r="G3581" s="121">
        <v>165127</v>
      </c>
      <c r="H3581" s="119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19">
        <v>6419</v>
      </c>
      <c r="B3582" s="120" t="s">
        <v>201</v>
      </c>
      <c r="C3582" s="120" t="s">
        <v>202</v>
      </c>
      <c r="D3582" s="120" t="s">
        <v>116</v>
      </c>
      <c r="E3582" s="120" t="s">
        <v>170</v>
      </c>
      <c r="F3582" s="121">
        <v>4121288</v>
      </c>
      <c r="G3582" s="121">
        <v>462962</v>
      </c>
      <c r="H3582" s="119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19">
        <v>6421</v>
      </c>
      <c r="B3583" s="120" t="s">
        <v>201</v>
      </c>
      <c r="C3583" s="120" t="s">
        <v>202</v>
      </c>
      <c r="D3583" s="120" t="s">
        <v>116</v>
      </c>
      <c r="E3583" s="120" t="s">
        <v>170</v>
      </c>
      <c r="F3583" s="121">
        <v>1277000</v>
      </c>
      <c r="G3583" s="121">
        <v>143451</v>
      </c>
      <c r="H3583" s="119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19">
        <v>6422</v>
      </c>
      <c r="B3584" s="120" t="s">
        <v>201</v>
      </c>
      <c r="C3584" s="120" t="s">
        <v>202</v>
      </c>
      <c r="D3584" s="120" t="s">
        <v>116</v>
      </c>
      <c r="E3584" s="120" t="s">
        <v>170</v>
      </c>
      <c r="F3584" s="121">
        <v>456914</v>
      </c>
      <c r="G3584" s="121">
        <v>51327</v>
      </c>
      <c r="H3584" s="119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19">
        <v>6424</v>
      </c>
      <c r="B3585" s="120" t="s">
        <v>201</v>
      </c>
      <c r="C3585" s="120" t="s">
        <v>202</v>
      </c>
      <c r="D3585" s="120" t="s">
        <v>116</v>
      </c>
      <c r="E3585" s="120" t="s">
        <v>170</v>
      </c>
      <c r="F3585" s="121">
        <v>2906361</v>
      </c>
      <c r="G3585" s="121">
        <v>326484</v>
      </c>
      <c r="H3585" s="119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19">
        <v>6430</v>
      </c>
      <c r="B3586" s="120" t="s">
        <v>201</v>
      </c>
      <c r="C3586" s="120" t="s">
        <v>202</v>
      </c>
      <c r="D3586" s="120" t="s">
        <v>116</v>
      </c>
      <c r="E3586" s="120" t="s">
        <v>170</v>
      </c>
      <c r="F3586" s="121">
        <v>363719</v>
      </c>
      <c r="G3586" s="121">
        <v>40858</v>
      </c>
      <c r="H3586" s="119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19">
        <v>6431</v>
      </c>
      <c r="B3587" s="120" t="s">
        <v>201</v>
      </c>
      <c r="C3587" s="120" t="s">
        <v>202</v>
      </c>
      <c r="D3587" s="120" t="s">
        <v>116</v>
      </c>
      <c r="E3587" s="120" t="s">
        <v>170</v>
      </c>
      <c r="F3587" s="121">
        <v>7404559</v>
      </c>
      <c r="G3587" s="121">
        <v>831786</v>
      </c>
      <c r="H3587" s="119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19">
        <v>6432</v>
      </c>
      <c r="B3588" s="120" t="s">
        <v>201</v>
      </c>
      <c r="C3588" s="120" t="s">
        <v>202</v>
      </c>
      <c r="D3588" s="120" t="s">
        <v>116</v>
      </c>
      <c r="E3588" s="120" t="s">
        <v>170</v>
      </c>
      <c r="F3588" s="121">
        <v>5428040</v>
      </c>
      <c r="G3588" s="121">
        <v>609755</v>
      </c>
      <c r="H3588" s="119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19">
        <v>6433</v>
      </c>
      <c r="B3589" s="120" t="s">
        <v>201</v>
      </c>
      <c r="C3589" s="120" t="s">
        <v>202</v>
      </c>
      <c r="D3589" s="120" t="s">
        <v>116</v>
      </c>
      <c r="E3589" s="120" t="s">
        <v>170</v>
      </c>
      <c r="F3589" s="121">
        <v>29383518</v>
      </c>
      <c r="G3589" s="121">
        <v>3300777</v>
      </c>
      <c r="H3589" s="119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19">
        <v>6438</v>
      </c>
      <c r="B3590" s="120" t="s">
        <v>201</v>
      </c>
      <c r="C3590" s="120" t="s">
        <v>202</v>
      </c>
      <c r="D3590" s="120" t="s">
        <v>116</v>
      </c>
      <c r="E3590" s="120" t="s">
        <v>170</v>
      </c>
      <c r="F3590" s="121">
        <v>52050</v>
      </c>
      <c r="G3590" s="121">
        <v>5847</v>
      </c>
      <c r="H3590" s="119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19">
        <v>6440</v>
      </c>
      <c r="B3591" s="120" t="s">
        <v>201</v>
      </c>
      <c r="C3591" s="120" t="s">
        <v>202</v>
      </c>
      <c r="D3591" s="120" t="s">
        <v>116</v>
      </c>
      <c r="E3591" s="120" t="s">
        <v>170</v>
      </c>
      <c r="F3591" s="121">
        <v>27107525</v>
      </c>
      <c r="G3591" s="121">
        <v>3045105</v>
      </c>
      <c r="H3591" s="119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19">
        <v>6449</v>
      </c>
      <c r="B3592" s="120" t="s">
        <v>201</v>
      </c>
      <c r="C3592" s="120" t="s">
        <v>202</v>
      </c>
      <c r="D3592" s="120" t="s">
        <v>116</v>
      </c>
      <c r="E3592" s="120" t="s">
        <v>170</v>
      </c>
      <c r="F3592" s="121">
        <v>0</v>
      </c>
      <c r="G3592" s="121">
        <v>0</v>
      </c>
      <c r="H3592" s="119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19">
        <v>6450</v>
      </c>
      <c r="B3593" s="120" t="s">
        <v>201</v>
      </c>
      <c r="C3593" s="120" t="s">
        <v>202</v>
      </c>
      <c r="D3593" s="120" t="s">
        <v>116</v>
      </c>
      <c r="E3593" s="120" t="s">
        <v>170</v>
      </c>
      <c r="F3593" s="121">
        <v>277527</v>
      </c>
      <c r="G3593" s="121">
        <v>31176</v>
      </c>
      <c r="H3593" s="119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19">
        <v>6451</v>
      </c>
      <c r="B3594" s="120" t="s">
        <v>201</v>
      </c>
      <c r="C3594" s="120" t="s">
        <v>202</v>
      </c>
      <c r="D3594" s="120" t="s">
        <v>116</v>
      </c>
      <c r="E3594" s="120" t="s">
        <v>170</v>
      </c>
      <c r="F3594" s="121">
        <v>174613</v>
      </c>
      <c r="G3594" s="121">
        <v>19615</v>
      </c>
      <c r="H3594" s="119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19">
        <v>6456</v>
      </c>
      <c r="B3595" s="120" t="s">
        <v>201</v>
      </c>
      <c r="C3595" s="120" t="s">
        <v>202</v>
      </c>
      <c r="D3595" s="120" t="s">
        <v>116</v>
      </c>
      <c r="E3595" s="120" t="s">
        <v>170</v>
      </c>
      <c r="F3595" s="121">
        <v>69978</v>
      </c>
      <c r="G3595" s="121">
        <v>7861</v>
      </c>
      <c r="H3595" s="119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19">
        <v>6459</v>
      </c>
      <c r="B3596" s="120" t="s">
        <v>201</v>
      </c>
      <c r="C3596" s="120" t="s">
        <v>202</v>
      </c>
      <c r="D3596" s="120" t="s">
        <v>116</v>
      </c>
      <c r="E3596" s="120" t="s">
        <v>170</v>
      </c>
      <c r="F3596" s="121">
        <v>242170</v>
      </c>
      <c r="G3596" s="121">
        <v>27204</v>
      </c>
      <c r="H3596" s="119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19">
        <v>6462</v>
      </c>
      <c r="B3597" s="120" t="s">
        <v>201</v>
      </c>
      <c r="C3597" s="120" t="s">
        <v>202</v>
      </c>
      <c r="D3597" s="120" t="s">
        <v>68</v>
      </c>
      <c r="E3597" s="120" t="s">
        <v>125</v>
      </c>
      <c r="F3597" s="121">
        <v>0</v>
      </c>
      <c r="G3597" s="121">
        <v>6420933</v>
      </c>
      <c r="H3597" s="119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19">
        <v>6463</v>
      </c>
      <c r="B3598" s="120" t="s">
        <v>201</v>
      </c>
      <c r="C3598" s="120" t="s">
        <v>202</v>
      </c>
      <c r="D3598" s="120" t="s">
        <v>73</v>
      </c>
      <c r="E3598" s="120" t="s">
        <v>70</v>
      </c>
      <c r="F3598" s="121">
        <v>4458</v>
      </c>
      <c r="G3598" s="121">
        <v>-142</v>
      </c>
      <c r="H3598" s="119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19">
        <v>6469</v>
      </c>
      <c r="B3599" s="120" t="s">
        <v>201</v>
      </c>
      <c r="C3599" s="120" t="s">
        <v>202</v>
      </c>
      <c r="D3599" s="120" t="s">
        <v>68</v>
      </c>
      <c r="E3599" s="120" t="s">
        <v>95</v>
      </c>
      <c r="F3599" s="121">
        <v>24438423</v>
      </c>
      <c r="G3599" s="121">
        <v>2138724.3</v>
      </c>
      <c r="H3599" s="119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19">
        <v>6469</v>
      </c>
      <c r="B3600" s="120" t="s">
        <v>201</v>
      </c>
      <c r="C3600" s="120" t="s">
        <v>202</v>
      </c>
      <c r="D3600" s="120" t="s">
        <v>68</v>
      </c>
      <c r="E3600" s="120" t="s">
        <v>38</v>
      </c>
      <c r="F3600" s="121">
        <v>253078</v>
      </c>
      <c r="G3600" s="121">
        <v>22313.669</v>
      </c>
      <c r="H3600" s="119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19">
        <v>6469</v>
      </c>
      <c r="B3601" s="120" t="s">
        <v>201</v>
      </c>
      <c r="C3601" s="120" t="s">
        <v>202</v>
      </c>
      <c r="D3601" s="120" t="s">
        <v>68</v>
      </c>
      <c r="E3601" s="120" t="s">
        <v>150</v>
      </c>
      <c r="F3601" s="121">
        <v>44549325</v>
      </c>
      <c r="G3601" s="121">
        <v>3936791</v>
      </c>
      <c r="H3601" s="119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19">
        <v>6474</v>
      </c>
      <c r="B3602" s="120" t="s">
        <v>201</v>
      </c>
      <c r="C3602" s="120" t="s">
        <v>202</v>
      </c>
      <c r="D3602" s="120" t="s">
        <v>73</v>
      </c>
      <c r="E3602" s="120" t="s">
        <v>70</v>
      </c>
      <c r="F3602" s="121">
        <v>54538</v>
      </c>
      <c r="G3602" s="121">
        <v>3326</v>
      </c>
      <c r="H3602" s="119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19">
        <v>6474</v>
      </c>
      <c r="B3603" s="120" t="s">
        <v>201</v>
      </c>
      <c r="C3603" s="120" t="s">
        <v>202</v>
      </c>
      <c r="D3603" s="120" t="s">
        <v>79</v>
      </c>
      <c r="E3603" s="120" t="s">
        <v>70</v>
      </c>
      <c r="F3603" s="121">
        <v>651694</v>
      </c>
      <c r="G3603" s="121">
        <v>67997</v>
      </c>
      <c r="H3603" s="119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19">
        <v>6474</v>
      </c>
      <c r="B3604" s="120" t="s">
        <v>201</v>
      </c>
      <c r="C3604" s="120" t="s">
        <v>202</v>
      </c>
      <c r="D3604" s="120" t="s">
        <v>68</v>
      </c>
      <c r="E3604" s="120" t="s">
        <v>70</v>
      </c>
      <c r="F3604" s="121">
        <v>143</v>
      </c>
      <c r="G3604" s="121">
        <v>0</v>
      </c>
      <c r="H3604" s="119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19">
        <v>6474</v>
      </c>
      <c r="B3605" s="120" t="s">
        <v>201</v>
      </c>
      <c r="C3605" s="120" t="s">
        <v>202</v>
      </c>
      <c r="D3605" s="120" t="s">
        <v>68</v>
      </c>
      <c r="E3605" s="120" t="s">
        <v>183</v>
      </c>
      <c r="F3605" s="121">
        <v>0</v>
      </c>
      <c r="G3605" s="121">
        <v>0</v>
      </c>
      <c r="H3605" s="119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19">
        <v>6475</v>
      </c>
      <c r="B3606" s="120" t="s">
        <v>201</v>
      </c>
      <c r="C3606" s="120" t="s">
        <v>202</v>
      </c>
      <c r="D3606" s="120" t="s">
        <v>116</v>
      </c>
      <c r="E3606" s="120" t="s">
        <v>170</v>
      </c>
      <c r="F3606" s="121">
        <v>113065</v>
      </c>
      <c r="G3606" s="121">
        <v>12701</v>
      </c>
      <c r="H3606" s="119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19">
        <v>6479</v>
      </c>
      <c r="B3607" s="120" t="s">
        <v>201</v>
      </c>
      <c r="C3607" s="120" t="s">
        <v>202</v>
      </c>
      <c r="D3607" s="120" t="s">
        <v>116</v>
      </c>
      <c r="E3607" s="120" t="s">
        <v>170</v>
      </c>
      <c r="F3607" s="121">
        <v>2285249</v>
      </c>
      <c r="G3607" s="121">
        <v>256712</v>
      </c>
      <c r="H3607" s="119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19">
        <v>6480</v>
      </c>
      <c r="B3608" s="120" t="s">
        <v>201</v>
      </c>
      <c r="C3608" s="120" t="s">
        <v>202</v>
      </c>
      <c r="D3608" s="120" t="s">
        <v>116</v>
      </c>
      <c r="E3608" s="120" t="s">
        <v>170</v>
      </c>
      <c r="F3608" s="121">
        <v>698301</v>
      </c>
      <c r="G3608" s="121">
        <v>78443</v>
      </c>
      <c r="H3608" s="119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19">
        <v>6481</v>
      </c>
      <c r="B3609" s="120" t="s">
        <v>201</v>
      </c>
      <c r="C3609" s="120" t="s">
        <v>202</v>
      </c>
      <c r="D3609" s="120" t="s">
        <v>68</v>
      </c>
      <c r="E3609" s="120" t="s">
        <v>54</v>
      </c>
      <c r="F3609" s="121">
        <v>69991670</v>
      </c>
      <c r="G3609" s="121">
        <v>7060865.2</v>
      </c>
      <c r="H3609" s="119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19">
        <v>6481</v>
      </c>
      <c r="B3610" s="120" t="s">
        <v>201</v>
      </c>
      <c r="C3610" s="120" t="s">
        <v>202</v>
      </c>
      <c r="D3610" s="120" t="s">
        <v>68</v>
      </c>
      <c r="E3610" s="120" t="s">
        <v>70</v>
      </c>
      <c r="F3610" s="121">
        <v>222239</v>
      </c>
      <c r="G3610" s="121">
        <v>22231.809</v>
      </c>
      <c r="H3610" s="119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19">
        <v>6481</v>
      </c>
      <c r="B3611" s="120" t="s">
        <v>201</v>
      </c>
      <c r="C3611" s="120" t="s">
        <v>202</v>
      </c>
      <c r="D3611" s="120" t="s">
        <v>68</v>
      </c>
      <c r="E3611" s="120" t="s">
        <v>162</v>
      </c>
      <c r="F3611" s="121">
        <v>4743724</v>
      </c>
      <c r="G3611" s="121">
        <v>478746.98</v>
      </c>
      <c r="H3611" s="119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19">
        <v>6483</v>
      </c>
      <c r="B3612" s="120" t="s">
        <v>201</v>
      </c>
      <c r="C3612" s="120" t="s">
        <v>206</v>
      </c>
      <c r="D3612" s="120" t="s">
        <v>116</v>
      </c>
      <c r="E3612" s="120" t="s">
        <v>170</v>
      </c>
      <c r="F3612" s="121">
        <v>433099</v>
      </c>
      <c r="G3612" s="121">
        <v>48652</v>
      </c>
      <c r="H3612" s="119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19">
        <v>6484</v>
      </c>
      <c r="B3613" s="120" t="s">
        <v>201</v>
      </c>
      <c r="C3613" s="120" t="s">
        <v>202</v>
      </c>
      <c r="D3613" s="120" t="s">
        <v>116</v>
      </c>
      <c r="E3613" s="120" t="s">
        <v>170</v>
      </c>
      <c r="F3613" s="121">
        <v>13881</v>
      </c>
      <c r="G3613" s="121">
        <v>1559</v>
      </c>
      <c r="H3613" s="119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19">
        <v>6486</v>
      </c>
      <c r="B3614" s="120" t="s">
        <v>201</v>
      </c>
      <c r="C3614" s="120" t="s">
        <v>202</v>
      </c>
      <c r="D3614" s="120" t="s">
        <v>116</v>
      </c>
      <c r="E3614" s="120" t="s">
        <v>170</v>
      </c>
      <c r="F3614" s="121">
        <v>238341</v>
      </c>
      <c r="G3614" s="121">
        <v>26774</v>
      </c>
      <c r="H3614" s="119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19">
        <v>6504</v>
      </c>
      <c r="B3615" s="120" t="s">
        <v>201</v>
      </c>
      <c r="C3615" s="120" t="s">
        <v>202</v>
      </c>
      <c r="D3615" s="120" t="s">
        <v>39</v>
      </c>
      <c r="E3615" s="120" t="s">
        <v>70</v>
      </c>
      <c r="F3615" s="121">
        <v>0</v>
      </c>
      <c r="G3615" s="121">
        <v>124634</v>
      </c>
      <c r="H3615" s="119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19">
        <v>6504</v>
      </c>
      <c r="B3616" s="120" t="s">
        <v>201</v>
      </c>
      <c r="C3616" s="120" t="s">
        <v>202</v>
      </c>
      <c r="D3616" s="120" t="s">
        <v>61</v>
      </c>
      <c r="E3616" s="120" t="s">
        <v>70</v>
      </c>
      <c r="F3616" s="121">
        <v>4517372</v>
      </c>
      <c r="G3616" s="121">
        <v>378323</v>
      </c>
      <c r="H3616" s="119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19">
        <v>6504</v>
      </c>
      <c r="B3617" s="120" t="s">
        <v>201</v>
      </c>
      <c r="C3617" s="120" t="s">
        <v>202</v>
      </c>
      <c r="D3617" s="120" t="s">
        <v>79</v>
      </c>
      <c r="E3617" s="120" t="s">
        <v>70</v>
      </c>
      <c r="F3617" s="121">
        <v>2005039</v>
      </c>
      <c r="G3617" s="121">
        <v>198260</v>
      </c>
      <c r="H3617" s="119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19">
        <v>6505</v>
      </c>
      <c r="B3618" s="120" t="s">
        <v>201</v>
      </c>
      <c r="C3618" s="120" t="s">
        <v>202</v>
      </c>
      <c r="D3618" s="120" t="s">
        <v>116</v>
      </c>
      <c r="E3618" s="120" t="s">
        <v>170</v>
      </c>
      <c r="F3618" s="121">
        <v>1429305</v>
      </c>
      <c r="G3618" s="121">
        <v>160560</v>
      </c>
      <c r="H3618" s="119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19">
        <v>6506</v>
      </c>
      <c r="B3619" s="120" t="s">
        <v>201</v>
      </c>
      <c r="C3619" s="120" t="s">
        <v>202</v>
      </c>
      <c r="D3619" s="120" t="s">
        <v>116</v>
      </c>
      <c r="E3619" s="120" t="s">
        <v>170</v>
      </c>
      <c r="F3619" s="121">
        <v>193735</v>
      </c>
      <c r="G3619" s="121">
        <v>21763.17</v>
      </c>
      <c r="H3619" s="119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19">
        <v>6507</v>
      </c>
      <c r="B3620" s="120" t="s">
        <v>201</v>
      </c>
      <c r="C3620" s="120" t="s">
        <v>202</v>
      </c>
      <c r="D3620" s="120" t="s">
        <v>116</v>
      </c>
      <c r="E3620" s="120" t="s">
        <v>170</v>
      </c>
      <c r="F3620" s="121">
        <v>0</v>
      </c>
      <c r="G3620" s="121">
        <v>0</v>
      </c>
      <c r="H3620" s="119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19">
        <v>6513</v>
      </c>
      <c r="B3621" s="120" t="s">
        <v>201</v>
      </c>
      <c r="C3621" s="120" t="s">
        <v>206</v>
      </c>
      <c r="D3621" s="120" t="s">
        <v>116</v>
      </c>
      <c r="E3621" s="120" t="s">
        <v>170</v>
      </c>
      <c r="F3621" s="121">
        <v>103468</v>
      </c>
      <c r="G3621" s="121">
        <v>11623</v>
      </c>
      <c r="H3621" s="119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19">
        <v>6515</v>
      </c>
      <c r="B3622" s="120" t="s">
        <v>201</v>
      </c>
      <c r="C3622" s="120" t="s">
        <v>202</v>
      </c>
      <c r="D3622" s="120" t="s">
        <v>73</v>
      </c>
      <c r="E3622" s="120" t="s">
        <v>70</v>
      </c>
      <c r="F3622" s="121">
        <v>0</v>
      </c>
      <c r="G3622" s="121">
        <v>0</v>
      </c>
      <c r="H3622" s="119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19">
        <v>6515</v>
      </c>
      <c r="B3623" s="120" t="s">
        <v>201</v>
      </c>
      <c r="C3623" s="120" t="s">
        <v>202</v>
      </c>
      <c r="D3623" s="120" t="s">
        <v>73</v>
      </c>
      <c r="E3623" s="120" t="s">
        <v>38</v>
      </c>
      <c r="F3623" s="121">
        <v>313208</v>
      </c>
      <c r="G3623" s="121">
        <v>27404</v>
      </c>
      <c r="H3623" s="119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19">
        <v>6516</v>
      </c>
      <c r="B3624" s="120" t="s">
        <v>201</v>
      </c>
      <c r="C3624" s="120" t="s">
        <v>202</v>
      </c>
      <c r="D3624" s="120" t="s">
        <v>79</v>
      </c>
      <c r="E3624" s="120" t="s">
        <v>70</v>
      </c>
      <c r="F3624" s="121">
        <v>1882</v>
      </c>
      <c r="G3624" s="121">
        <v>-186</v>
      </c>
      <c r="H3624" s="119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19">
        <v>6517</v>
      </c>
      <c r="B3625" s="120" t="s">
        <v>201</v>
      </c>
      <c r="C3625" s="120" t="s">
        <v>202</v>
      </c>
      <c r="D3625" s="120" t="s">
        <v>116</v>
      </c>
      <c r="E3625" s="120" t="s">
        <v>170</v>
      </c>
      <c r="F3625" s="121">
        <v>750999</v>
      </c>
      <c r="G3625" s="121">
        <v>84363</v>
      </c>
      <c r="H3625" s="119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19">
        <v>6518</v>
      </c>
      <c r="B3626" s="120" t="s">
        <v>201</v>
      </c>
      <c r="C3626" s="120" t="s">
        <v>202</v>
      </c>
      <c r="D3626" s="120" t="s">
        <v>79</v>
      </c>
      <c r="E3626" s="120" t="s">
        <v>70</v>
      </c>
      <c r="F3626" s="121">
        <v>7331</v>
      </c>
      <c r="G3626" s="121">
        <v>280</v>
      </c>
      <c r="H3626" s="119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19">
        <v>6519</v>
      </c>
      <c r="B3627" s="120" t="s">
        <v>201</v>
      </c>
      <c r="C3627" s="120" t="s">
        <v>202</v>
      </c>
      <c r="D3627" s="120" t="s">
        <v>116</v>
      </c>
      <c r="E3627" s="120" t="s">
        <v>170</v>
      </c>
      <c r="F3627" s="121">
        <v>52130</v>
      </c>
      <c r="G3627" s="121">
        <v>5856</v>
      </c>
      <c r="H3627" s="119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19">
        <v>6519</v>
      </c>
      <c r="B3628" s="120" t="s">
        <v>201</v>
      </c>
      <c r="C3628" s="120" t="s">
        <v>202</v>
      </c>
      <c r="D3628" s="120" t="s">
        <v>79</v>
      </c>
      <c r="E3628" s="120" t="s">
        <v>70</v>
      </c>
      <c r="F3628" s="121">
        <v>266</v>
      </c>
      <c r="G3628" s="121">
        <v>29</v>
      </c>
      <c r="H3628" s="119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19">
        <v>6520</v>
      </c>
      <c r="B3629" s="120" t="s">
        <v>201</v>
      </c>
      <c r="C3629" s="120" t="s">
        <v>202</v>
      </c>
      <c r="D3629" s="120" t="s">
        <v>116</v>
      </c>
      <c r="E3629" s="120" t="s">
        <v>170</v>
      </c>
      <c r="F3629" s="121">
        <v>158642</v>
      </c>
      <c r="G3629" s="121">
        <v>17821</v>
      </c>
      <c r="H3629" s="119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19">
        <v>6521</v>
      </c>
      <c r="B3630" s="120" t="s">
        <v>201</v>
      </c>
      <c r="C3630" s="120" t="s">
        <v>206</v>
      </c>
      <c r="D3630" s="120" t="s">
        <v>116</v>
      </c>
      <c r="E3630" s="120" t="s">
        <v>170</v>
      </c>
      <c r="F3630" s="121">
        <v>73691</v>
      </c>
      <c r="G3630" s="121">
        <v>8278</v>
      </c>
      <c r="H3630" s="119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19">
        <v>6522</v>
      </c>
      <c r="B3631" s="120" t="s">
        <v>201</v>
      </c>
      <c r="C3631" s="120" t="s">
        <v>202</v>
      </c>
      <c r="D3631" s="120" t="s">
        <v>57</v>
      </c>
      <c r="E3631" s="120" t="s">
        <v>170</v>
      </c>
      <c r="F3631" s="121">
        <v>0</v>
      </c>
      <c r="G3631" s="121">
        <v>-93829</v>
      </c>
      <c r="H3631" s="119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19">
        <v>6526</v>
      </c>
      <c r="B3632" s="120" t="s">
        <v>201</v>
      </c>
      <c r="C3632" s="120" t="s">
        <v>202</v>
      </c>
      <c r="D3632" s="120" t="s">
        <v>116</v>
      </c>
      <c r="E3632" s="120" t="s">
        <v>170</v>
      </c>
      <c r="F3632" s="121">
        <v>9908</v>
      </c>
      <c r="G3632" s="121">
        <v>1113</v>
      </c>
      <c r="H3632" s="119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19">
        <v>6527</v>
      </c>
      <c r="B3633" s="120" t="s">
        <v>201</v>
      </c>
      <c r="C3633" s="120" t="s">
        <v>206</v>
      </c>
      <c r="D3633" s="120" t="s">
        <v>116</v>
      </c>
      <c r="E3633" s="120" t="s">
        <v>170</v>
      </c>
      <c r="F3633" s="121">
        <v>903259</v>
      </c>
      <c r="G3633" s="121">
        <v>101467</v>
      </c>
      <c r="H3633" s="119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19">
        <v>6529</v>
      </c>
      <c r="B3634" s="120" t="s">
        <v>201</v>
      </c>
      <c r="C3634" s="120" t="s">
        <v>206</v>
      </c>
      <c r="D3634" s="120" t="s">
        <v>116</v>
      </c>
      <c r="E3634" s="120" t="s">
        <v>170</v>
      </c>
      <c r="F3634" s="121">
        <v>172619</v>
      </c>
      <c r="G3634" s="121">
        <v>19391</v>
      </c>
      <c r="H3634" s="119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19">
        <v>6531</v>
      </c>
      <c r="B3635" s="120" t="s">
        <v>201</v>
      </c>
      <c r="C3635" s="120" t="s">
        <v>206</v>
      </c>
      <c r="D3635" s="120" t="s">
        <v>116</v>
      </c>
      <c r="E3635" s="120" t="s">
        <v>170</v>
      </c>
      <c r="F3635" s="121">
        <v>154573</v>
      </c>
      <c r="G3635" s="121">
        <v>17364</v>
      </c>
      <c r="H3635" s="119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19">
        <v>6532</v>
      </c>
      <c r="B3636" s="120" t="s">
        <v>201</v>
      </c>
      <c r="C3636" s="120" t="s">
        <v>206</v>
      </c>
      <c r="D3636" s="120" t="s">
        <v>116</v>
      </c>
      <c r="E3636" s="120" t="s">
        <v>170</v>
      </c>
      <c r="F3636" s="121">
        <v>119695</v>
      </c>
      <c r="G3636" s="121">
        <v>13446</v>
      </c>
      <c r="H3636" s="119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19">
        <v>6537</v>
      </c>
      <c r="B3637" s="120" t="s">
        <v>201</v>
      </c>
      <c r="C3637" s="120" t="s">
        <v>202</v>
      </c>
      <c r="D3637" s="120" t="s">
        <v>116</v>
      </c>
      <c r="E3637" s="120" t="s">
        <v>170</v>
      </c>
      <c r="F3637" s="121">
        <v>69623</v>
      </c>
      <c r="G3637" s="121">
        <v>7821</v>
      </c>
      <c r="H3637" s="119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19">
        <v>6543</v>
      </c>
      <c r="B3638" s="120" t="s">
        <v>201</v>
      </c>
      <c r="C3638" s="120" t="s">
        <v>206</v>
      </c>
      <c r="D3638" s="120" t="s">
        <v>116</v>
      </c>
      <c r="E3638" s="120" t="s">
        <v>170</v>
      </c>
      <c r="F3638" s="121">
        <v>67103</v>
      </c>
      <c r="G3638" s="121">
        <v>7538</v>
      </c>
      <c r="H3638" s="119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19">
        <v>6544</v>
      </c>
      <c r="B3639" s="120" t="s">
        <v>201</v>
      </c>
      <c r="C3639" s="120" t="s">
        <v>206</v>
      </c>
      <c r="D3639" s="120" t="s">
        <v>116</v>
      </c>
      <c r="E3639" s="120" t="s">
        <v>170</v>
      </c>
      <c r="F3639" s="121">
        <v>68724</v>
      </c>
      <c r="G3639" s="121">
        <v>7720</v>
      </c>
      <c r="H3639" s="119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19">
        <v>6546</v>
      </c>
      <c r="B3640" s="120" t="s">
        <v>201</v>
      </c>
      <c r="C3640" s="120" t="s">
        <v>206</v>
      </c>
      <c r="D3640" s="120" t="s">
        <v>116</v>
      </c>
      <c r="E3640" s="120" t="s">
        <v>170</v>
      </c>
      <c r="F3640" s="121">
        <v>92127</v>
      </c>
      <c r="G3640" s="121">
        <v>10349</v>
      </c>
      <c r="H3640" s="119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19">
        <v>6552</v>
      </c>
      <c r="B3641" s="120" t="s">
        <v>201</v>
      </c>
      <c r="C3641" s="120" t="s">
        <v>202</v>
      </c>
      <c r="D3641" s="120" t="s">
        <v>116</v>
      </c>
      <c r="E3641" s="120" t="s">
        <v>170</v>
      </c>
      <c r="F3641" s="121">
        <v>545436</v>
      </c>
      <c r="G3641" s="121">
        <v>61271</v>
      </c>
      <c r="H3641" s="119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19">
        <v>6554</v>
      </c>
      <c r="B3642" s="120" t="s">
        <v>201</v>
      </c>
      <c r="C3642" s="120" t="s">
        <v>202</v>
      </c>
      <c r="D3642" s="120" t="s">
        <v>79</v>
      </c>
      <c r="E3642" s="120" t="s">
        <v>70</v>
      </c>
      <c r="F3642" s="121">
        <v>1758</v>
      </c>
      <c r="G3642" s="121">
        <v>168.104</v>
      </c>
      <c r="H3642" s="119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19">
        <v>6554</v>
      </c>
      <c r="B3643" s="120" t="s">
        <v>201</v>
      </c>
      <c r="C3643" s="120" t="s">
        <v>202</v>
      </c>
      <c r="D3643" s="120" t="s">
        <v>79</v>
      </c>
      <c r="E3643" s="120" t="s">
        <v>38</v>
      </c>
      <c r="F3643" s="121">
        <v>1107</v>
      </c>
      <c r="G3643" s="121">
        <v>105.896</v>
      </c>
      <c r="H3643" s="119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19">
        <v>6555</v>
      </c>
      <c r="B3644" s="120" t="s">
        <v>201</v>
      </c>
      <c r="C3644" s="120" t="s">
        <v>202</v>
      </c>
      <c r="D3644" s="120" t="s">
        <v>79</v>
      </c>
      <c r="E3644" s="120" t="s">
        <v>70</v>
      </c>
      <c r="F3644" s="121">
        <v>20154</v>
      </c>
      <c r="G3644" s="121">
        <v>1556</v>
      </c>
      <c r="H3644" s="119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19">
        <v>6558</v>
      </c>
      <c r="B3645" s="120" t="s">
        <v>201</v>
      </c>
      <c r="C3645" s="120" t="s">
        <v>202</v>
      </c>
      <c r="D3645" s="120" t="s">
        <v>79</v>
      </c>
      <c r="E3645" s="120" t="s">
        <v>70</v>
      </c>
      <c r="F3645" s="121">
        <v>0</v>
      </c>
      <c r="G3645" s="121">
        <v>0</v>
      </c>
      <c r="H3645" s="119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19">
        <v>6558</v>
      </c>
      <c r="B3646" s="120" t="s">
        <v>201</v>
      </c>
      <c r="C3646" s="120" t="s">
        <v>202</v>
      </c>
      <c r="D3646" s="120" t="s">
        <v>79</v>
      </c>
      <c r="E3646" s="120" t="s">
        <v>38</v>
      </c>
      <c r="F3646" s="121">
        <v>543942</v>
      </c>
      <c r="G3646" s="121">
        <v>59626.14</v>
      </c>
      <c r="H3646" s="119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19">
        <v>6559</v>
      </c>
      <c r="B3647" s="120" t="s">
        <v>201</v>
      </c>
      <c r="C3647" s="120" t="s">
        <v>202</v>
      </c>
      <c r="D3647" s="120" t="s">
        <v>39</v>
      </c>
      <c r="E3647" s="120" t="s">
        <v>70</v>
      </c>
      <c r="F3647" s="121">
        <v>0</v>
      </c>
      <c r="G3647" s="121">
        <v>0.136</v>
      </c>
      <c r="H3647" s="119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19">
        <v>6559</v>
      </c>
      <c r="B3648" s="120" t="s">
        <v>201</v>
      </c>
      <c r="C3648" s="120" t="s">
        <v>202</v>
      </c>
      <c r="D3648" s="120" t="s">
        <v>39</v>
      </c>
      <c r="E3648" s="120" t="s">
        <v>38</v>
      </c>
      <c r="F3648" s="121">
        <v>0</v>
      </c>
      <c r="G3648" s="121">
        <v>126265.86</v>
      </c>
      <c r="H3648" s="119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19">
        <v>6559</v>
      </c>
      <c r="B3649" s="120" t="s">
        <v>201</v>
      </c>
      <c r="C3649" s="120" t="s">
        <v>202</v>
      </c>
      <c r="D3649" s="120" t="s">
        <v>61</v>
      </c>
      <c r="E3649" s="120" t="s">
        <v>70</v>
      </c>
      <c r="F3649" s="121">
        <v>6</v>
      </c>
      <c r="G3649" s="121">
        <v>0.508</v>
      </c>
      <c r="H3649" s="119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19">
        <v>6559</v>
      </c>
      <c r="B3650" s="120" t="s">
        <v>201</v>
      </c>
      <c r="C3650" s="120" t="s">
        <v>202</v>
      </c>
      <c r="D3650" s="120" t="s">
        <v>61</v>
      </c>
      <c r="E3650" s="120" t="s">
        <v>38</v>
      </c>
      <c r="F3650" s="121">
        <v>5417126</v>
      </c>
      <c r="G3650" s="121">
        <v>499033.49</v>
      </c>
      <c r="H3650" s="119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19">
        <v>6559</v>
      </c>
      <c r="B3651" s="120" t="s">
        <v>201</v>
      </c>
      <c r="C3651" s="120" t="s">
        <v>202</v>
      </c>
      <c r="D3651" s="120" t="s">
        <v>73</v>
      </c>
      <c r="E3651" s="120" t="s">
        <v>38</v>
      </c>
      <c r="F3651" s="121">
        <v>11782</v>
      </c>
      <c r="G3651" s="121">
        <v>-475</v>
      </c>
      <c r="H3651" s="119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19">
        <v>6560</v>
      </c>
      <c r="B3652" s="120" t="s">
        <v>201</v>
      </c>
      <c r="C3652" s="120" t="s">
        <v>202</v>
      </c>
      <c r="D3652" s="120" t="s">
        <v>116</v>
      </c>
      <c r="E3652" s="120" t="s">
        <v>170</v>
      </c>
      <c r="F3652" s="121">
        <v>606040</v>
      </c>
      <c r="G3652" s="121">
        <v>68079</v>
      </c>
      <c r="H3652" s="119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19">
        <v>6561</v>
      </c>
      <c r="B3653" s="120" t="s">
        <v>201</v>
      </c>
      <c r="C3653" s="120" t="s">
        <v>202</v>
      </c>
      <c r="D3653" s="120" t="s">
        <v>116</v>
      </c>
      <c r="E3653" s="120" t="s">
        <v>170</v>
      </c>
      <c r="F3653" s="121">
        <v>578604</v>
      </c>
      <c r="G3653" s="121">
        <v>64997</v>
      </c>
      <c r="H3653" s="119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19">
        <v>6562</v>
      </c>
      <c r="B3654" s="120" t="s">
        <v>201</v>
      </c>
      <c r="C3654" s="120" t="s">
        <v>202</v>
      </c>
      <c r="D3654" s="120" t="s">
        <v>116</v>
      </c>
      <c r="E3654" s="120" t="s">
        <v>170</v>
      </c>
      <c r="F3654" s="121">
        <v>749575</v>
      </c>
      <c r="G3654" s="121">
        <v>84203</v>
      </c>
      <c r="H3654" s="119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19">
        <v>6565</v>
      </c>
      <c r="B3655" s="120" t="s">
        <v>201</v>
      </c>
      <c r="C3655" s="120" t="s">
        <v>202</v>
      </c>
      <c r="D3655" s="120" t="s">
        <v>79</v>
      </c>
      <c r="E3655" s="120" t="s">
        <v>70</v>
      </c>
      <c r="F3655" s="121">
        <v>3630</v>
      </c>
      <c r="G3655" s="121">
        <v>51</v>
      </c>
      <c r="H3655" s="119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19">
        <v>6566</v>
      </c>
      <c r="B3656" s="120" t="s">
        <v>201</v>
      </c>
      <c r="C3656" s="120" t="s">
        <v>202</v>
      </c>
      <c r="D3656" s="120" t="s">
        <v>79</v>
      </c>
      <c r="E3656" s="120" t="s">
        <v>70</v>
      </c>
      <c r="F3656" s="121">
        <v>400833</v>
      </c>
      <c r="G3656" s="121">
        <v>42506</v>
      </c>
      <c r="H3656" s="119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19">
        <v>6567</v>
      </c>
      <c r="B3657" s="120" t="s">
        <v>201</v>
      </c>
      <c r="C3657" s="120" t="s">
        <v>202</v>
      </c>
      <c r="D3657" s="120" t="s">
        <v>79</v>
      </c>
      <c r="E3657" s="120" t="s">
        <v>70</v>
      </c>
      <c r="F3657" s="121">
        <v>1132</v>
      </c>
      <c r="G3657" s="121">
        <v>83</v>
      </c>
      <c r="H3657" s="119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19">
        <v>6579</v>
      </c>
      <c r="B3658" s="120" t="s">
        <v>201</v>
      </c>
      <c r="C3658" s="120" t="s">
        <v>202</v>
      </c>
      <c r="D3658" s="120" t="s">
        <v>79</v>
      </c>
      <c r="E3658" s="120" t="s">
        <v>70</v>
      </c>
      <c r="F3658" s="121">
        <v>464</v>
      </c>
      <c r="G3658" s="121">
        <v>40</v>
      </c>
      <c r="H3658" s="119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19">
        <v>6579</v>
      </c>
      <c r="B3659" s="120" t="s">
        <v>201</v>
      </c>
      <c r="C3659" s="120" t="s">
        <v>202</v>
      </c>
      <c r="D3659" s="120" t="s">
        <v>79</v>
      </c>
      <c r="E3659" s="120" t="s">
        <v>38</v>
      </c>
      <c r="F3659" s="121">
        <v>0</v>
      </c>
      <c r="G3659" s="121">
        <v>0</v>
      </c>
      <c r="H3659" s="119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19">
        <v>6580</v>
      </c>
      <c r="B3660" s="120" t="s">
        <v>201</v>
      </c>
      <c r="C3660" s="120" t="s">
        <v>202</v>
      </c>
      <c r="D3660" s="120" t="s">
        <v>116</v>
      </c>
      <c r="E3660" s="120" t="s">
        <v>170</v>
      </c>
      <c r="F3660" s="121">
        <v>312806</v>
      </c>
      <c r="G3660" s="121">
        <v>35139</v>
      </c>
      <c r="H3660" s="119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19">
        <v>6581</v>
      </c>
      <c r="B3661" s="120" t="s">
        <v>201</v>
      </c>
      <c r="C3661" s="120" t="s">
        <v>202</v>
      </c>
      <c r="D3661" s="120" t="s">
        <v>116</v>
      </c>
      <c r="E3661" s="120" t="s">
        <v>170</v>
      </c>
      <c r="F3661" s="121">
        <v>76202</v>
      </c>
      <c r="G3661" s="121">
        <v>8560</v>
      </c>
      <c r="H3661" s="119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19">
        <v>6584</v>
      </c>
      <c r="B3662" s="120" t="s">
        <v>201</v>
      </c>
      <c r="C3662" s="120" t="s">
        <v>202</v>
      </c>
      <c r="D3662" s="120" t="s">
        <v>73</v>
      </c>
      <c r="E3662" s="120" t="s">
        <v>70</v>
      </c>
      <c r="F3662" s="121">
        <v>33553</v>
      </c>
      <c r="G3662" s="121">
        <v>2489</v>
      </c>
      <c r="H3662" s="119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19">
        <v>6584</v>
      </c>
      <c r="B3663" s="120" t="s">
        <v>201</v>
      </c>
      <c r="C3663" s="120" t="s">
        <v>202</v>
      </c>
      <c r="D3663" s="120" t="s">
        <v>79</v>
      </c>
      <c r="E3663" s="120" t="s">
        <v>70</v>
      </c>
      <c r="F3663" s="121">
        <v>5108</v>
      </c>
      <c r="G3663" s="121">
        <v>240</v>
      </c>
      <c r="H3663" s="119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19">
        <v>6586</v>
      </c>
      <c r="B3664" s="120" t="s">
        <v>201</v>
      </c>
      <c r="C3664" s="120" t="s">
        <v>202</v>
      </c>
      <c r="D3664" s="120" t="s">
        <v>79</v>
      </c>
      <c r="E3664" s="120" t="s">
        <v>70</v>
      </c>
      <c r="F3664" s="121">
        <v>113</v>
      </c>
      <c r="G3664" s="121">
        <v>6</v>
      </c>
      <c r="H3664" s="119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19">
        <v>6612</v>
      </c>
      <c r="B3665" s="120" t="s">
        <v>201</v>
      </c>
      <c r="C3665" s="120" t="s">
        <v>202</v>
      </c>
      <c r="D3665" s="120" t="s">
        <v>116</v>
      </c>
      <c r="E3665" s="120" t="s">
        <v>170</v>
      </c>
      <c r="F3665" s="121">
        <v>1136411</v>
      </c>
      <c r="G3665" s="121">
        <v>127658</v>
      </c>
      <c r="H3665" s="119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19">
        <v>6618</v>
      </c>
      <c r="B3666" s="120" t="s">
        <v>201</v>
      </c>
      <c r="C3666" s="120" t="s">
        <v>202</v>
      </c>
      <c r="D3666" s="120" t="s">
        <v>116</v>
      </c>
      <c r="E3666" s="120" t="s">
        <v>170</v>
      </c>
      <c r="F3666" s="121">
        <v>442028</v>
      </c>
      <c r="G3666" s="121">
        <v>49655</v>
      </c>
      <c r="H3666" s="119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19">
        <v>6619</v>
      </c>
      <c r="B3667" s="120" t="s">
        <v>201</v>
      </c>
      <c r="C3667" s="120" t="s">
        <v>202</v>
      </c>
      <c r="D3667" s="120" t="s">
        <v>73</v>
      </c>
      <c r="E3667" s="120" t="s">
        <v>70</v>
      </c>
      <c r="F3667" s="121">
        <v>38618</v>
      </c>
      <c r="G3667" s="121">
        <v>2962</v>
      </c>
      <c r="H3667" s="119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19">
        <v>6623</v>
      </c>
      <c r="B3668" s="120" t="s">
        <v>201</v>
      </c>
      <c r="C3668" s="120" t="s">
        <v>202</v>
      </c>
      <c r="D3668" s="120" t="s">
        <v>116</v>
      </c>
      <c r="E3668" s="120" t="s">
        <v>170</v>
      </c>
      <c r="F3668" s="121">
        <v>10729714</v>
      </c>
      <c r="G3668" s="121">
        <v>1205315</v>
      </c>
      <c r="H3668" s="119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19">
        <v>6624</v>
      </c>
      <c r="B3669" s="120" t="s">
        <v>201</v>
      </c>
      <c r="C3669" s="120" t="s">
        <v>202</v>
      </c>
      <c r="D3669" s="120" t="s">
        <v>116</v>
      </c>
      <c r="E3669" s="120" t="s">
        <v>170</v>
      </c>
      <c r="F3669" s="121">
        <v>5680643</v>
      </c>
      <c r="G3669" s="121">
        <v>638131</v>
      </c>
      <c r="H3669" s="119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19">
        <v>6635</v>
      </c>
      <c r="B3670" s="120" t="s">
        <v>201</v>
      </c>
      <c r="C3670" s="120" t="s">
        <v>202</v>
      </c>
      <c r="D3670" s="120" t="s">
        <v>73</v>
      </c>
      <c r="E3670" s="120" t="s">
        <v>70</v>
      </c>
      <c r="F3670" s="121">
        <v>5191</v>
      </c>
      <c r="G3670" s="121">
        <v>363.302</v>
      </c>
      <c r="H3670" s="119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19">
        <v>6635</v>
      </c>
      <c r="B3671" s="120" t="s">
        <v>201</v>
      </c>
      <c r="C3671" s="120" t="s">
        <v>202</v>
      </c>
      <c r="D3671" s="120" t="s">
        <v>73</v>
      </c>
      <c r="E3671" s="120" t="s">
        <v>90</v>
      </c>
      <c r="F3671" s="121">
        <v>0</v>
      </c>
      <c r="G3671" s="121">
        <v>0</v>
      </c>
      <c r="H3671" s="119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19">
        <v>6635</v>
      </c>
      <c r="B3672" s="120" t="s">
        <v>201</v>
      </c>
      <c r="C3672" s="120" t="s">
        <v>202</v>
      </c>
      <c r="D3672" s="120" t="s">
        <v>73</v>
      </c>
      <c r="E3672" s="120" t="s">
        <v>38</v>
      </c>
      <c r="F3672" s="121">
        <v>22267</v>
      </c>
      <c r="G3672" s="121">
        <v>1594.698</v>
      </c>
      <c r="H3672" s="119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19">
        <v>6636</v>
      </c>
      <c r="B3673" s="120" t="s">
        <v>201</v>
      </c>
      <c r="C3673" s="120" t="s">
        <v>206</v>
      </c>
      <c r="D3673" s="120" t="s">
        <v>116</v>
      </c>
      <c r="E3673" s="120" t="s">
        <v>170</v>
      </c>
      <c r="F3673" s="121">
        <v>1009638</v>
      </c>
      <c r="G3673" s="121">
        <v>113417</v>
      </c>
      <c r="H3673" s="119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19">
        <v>6637</v>
      </c>
      <c r="B3674" s="120" t="s">
        <v>201</v>
      </c>
      <c r="C3674" s="120" t="s">
        <v>202</v>
      </c>
      <c r="D3674" s="120" t="s">
        <v>79</v>
      </c>
      <c r="E3674" s="120" t="s">
        <v>70</v>
      </c>
      <c r="F3674" s="121">
        <v>54512</v>
      </c>
      <c r="G3674" s="121">
        <v>5765</v>
      </c>
      <c r="H3674" s="119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19">
        <v>6639</v>
      </c>
      <c r="B3675" s="120" t="s">
        <v>201</v>
      </c>
      <c r="C3675" s="120" t="s">
        <v>202</v>
      </c>
      <c r="D3675" s="120" t="s">
        <v>68</v>
      </c>
      <c r="E3675" s="120" t="s">
        <v>54</v>
      </c>
      <c r="F3675" s="121">
        <v>26790065</v>
      </c>
      <c r="G3675" s="121">
        <v>2332829.8</v>
      </c>
      <c r="H3675" s="119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19">
        <v>6639</v>
      </c>
      <c r="B3676" s="120" t="s">
        <v>201</v>
      </c>
      <c r="C3676" s="120" t="s">
        <v>202</v>
      </c>
      <c r="D3676" s="120" t="s">
        <v>68</v>
      </c>
      <c r="E3676" s="120" t="s">
        <v>70</v>
      </c>
      <c r="F3676" s="121">
        <v>135523</v>
      </c>
      <c r="G3676" s="121">
        <v>11696.175</v>
      </c>
      <c r="H3676" s="119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19">
        <v>6639</v>
      </c>
      <c r="B3677" s="120" t="s">
        <v>201</v>
      </c>
      <c r="C3677" s="120" t="s">
        <v>202</v>
      </c>
      <c r="D3677" s="120" t="s">
        <v>68</v>
      </c>
      <c r="E3677" s="120" t="s">
        <v>144</v>
      </c>
      <c r="F3677" s="121">
        <v>0</v>
      </c>
      <c r="G3677" s="121">
        <v>0</v>
      </c>
      <c r="H3677" s="119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19">
        <v>6641</v>
      </c>
      <c r="B3678" s="120" t="s">
        <v>201</v>
      </c>
      <c r="C3678" s="120" t="s">
        <v>202</v>
      </c>
      <c r="D3678" s="120" t="s">
        <v>68</v>
      </c>
      <c r="E3678" s="120" t="s">
        <v>70</v>
      </c>
      <c r="F3678" s="121">
        <v>177041</v>
      </c>
      <c r="G3678" s="121">
        <v>16727.784</v>
      </c>
      <c r="H3678" s="119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19">
        <v>6641</v>
      </c>
      <c r="B3679" s="120" t="s">
        <v>201</v>
      </c>
      <c r="C3679" s="120" t="s">
        <v>202</v>
      </c>
      <c r="D3679" s="120" t="s">
        <v>68</v>
      </c>
      <c r="E3679" s="120" t="s">
        <v>162</v>
      </c>
      <c r="F3679" s="121">
        <v>59525474</v>
      </c>
      <c r="G3679" s="121">
        <v>5638775.2</v>
      </c>
      <c r="H3679" s="119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19">
        <v>6644</v>
      </c>
      <c r="B3680" s="120" t="s">
        <v>201</v>
      </c>
      <c r="C3680" s="120" t="s">
        <v>202</v>
      </c>
      <c r="D3680" s="120" t="s">
        <v>116</v>
      </c>
      <c r="E3680" s="120" t="s">
        <v>170</v>
      </c>
      <c r="F3680" s="121">
        <v>33231</v>
      </c>
      <c r="G3680" s="121">
        <v>3733</v>
      </c>
      <c r="H3680" s="119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19">
        <v>6645</v>
      </c>
      <c r="B3681" s="120" t="s">
        <v>201</v>
      </c>
      <c r="C3681" s="120" t="s">
        <v>202</v>
      </c>
      <c r="D3681" s="120" t="s">
        <v>116</v>
      </c>
      <c r="E3681" s="120" t="s">
        <v>170</v>
      </c>
      <c r="F3681" s="121">
        <v>394680</v>
      </c>
      <c r="G3681" s="121">
        <v>44336</v>
      </c>
      <c r="H3681" s="119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19">
        <v>6646</v>
      </c>
      <c r="B3682" s="120" t="s">
        <v>201</v>
      </c>
      <c r="C3682" s="120" t="s">
        <v>202</v>
      </c>
      <c r="D3682" s="120" t="s">
        <v>116</v>
      </c>
      <c r="E3682" s="120" t="s">
        <v>170</v>
      </c>
      <c r="F3682" s="121">
        <v>319030</v>
      </c>
      <c r="G3682" s="121">
        <v>35838</v>
      </c>
      <c r="H3682" s="119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19">
        <v>6647</v>
      </c>
      <c r="B3683" s="120" t="s">
        <v>201</v>
      </c>
      <c r="C3683" s="120" t="s">
        <v>202</v>
      </c>
      <c r="D3683" s="120" t="s">
        <v>116</v>
      </c>
      <c r="E3683" s="120" t="s">
        <v>170</v>
      </c>
      <c r="F3683" s="121">
        <v>168579</v>
      </c>
      <c r="G3683" s="121">
        <v>18937</v>
      </c>
      <c r="H3683" s="119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19">
        <v>6650</v>
      </c>
      <c r="B3684" s="120" t="s">
        <v>201</v>
      </c>
      <c r="C3684" s="120" t="s">
        <v>202</v>
      </c>
      <c r="D3684" s="120" t="s">
        <v>73</v>
      </c>
      <c r="E3684" s="120" t="s">
        <v>70</v>
      </c>
      <c r="F3684" s="121">
        <v>8067</v>
      </c>
      <c r="G3684" s="121">
        <v>220</v>
      </c>
      <c r="H3684" s="119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19">
        <v>6651</v>
      </c>
      <c r="B3685" s="120" t="s">
        <v>201</v>
      </c>
      <c r="C3685" s="120" t="s">
        <v>202</v>
      </c>
      <c r="D3685" s="120" t="s">
        <v>73</v>
      </c>
      <c r="E3685" s="120" t="s">
        <v>70</v>
      </c>
      <c r="F3685" s="121">
        <v>24046</v>
      </c>
      <c r="G3685" s="121">
        <v>2125</v>
      </c>
      <c r="H3685" s="119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19">
        <v>6652</v>
      </c>
      <c r="B3686" s="120" t="s">
        <v>201</v>
      </c>
      <c r="C3686" s="120" t="s">
        <v>202</v>
      </c>
      <c r="D3686" s="120" t="s">
        <v>73</v>
      </c>
      <c r="E3686" s="120" t="s">
        <v>70</v>
      </c>
      <c r="F3686" s="121">
        <v>21474</v>
      </c>
      <c r="G3686" s="121">
        <v>1711</v>
      </c>
      <c r="H3686" s="119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19">
        <v>6664</v>
      </c>
      <c r="B3687" s="120" t="s">
        <v>201</v>
      </c>
      <c r="C3687" s="120" t="s">
        <v>202</v>
      </c>
      <c r="D3687" s="120" t="s">
        <v>68</v>
      </c>
      <c r="E3687" s="120" t="s">
        <v>70</v>
      </c>
      <c r="F3687" s="121">
        <v>42</v>
      </c>
      <c r="G3687" s="121">
        <v>3.707</v>
      </c>
      <c r="H3687" s="119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19">
        <v>6664</v>
      </c>
      <c r="B3688" s="120" t="s">
        <v>201</v>
      </c>
      <c r="C3688" s="120" t="s">
        <v>202</v>
      </c>
      <c r="D3688" s="120" t="s">
        <v>68</v>
      </c>
      <c r="E3688" s="120" t="s">
        <v>38</v>
      </c>
      <c r="F3688" s="121">
        <v>276899</v>
      </c>
      <c r="G3688" s="121">
        <v>25074.189</v>
      </c>
      <c r="H3688" s="119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19">
        <v>6664</v>
      </c>
      <c r="B3689" s="120" t="s">
        <v>201</v>
      </c>
      <c r="C3689" s="120" t="s">
        <v>202</v>
      </c>
      <c r="D3689" s="120" t="s">
        <v>68</v>
      </c>
      <c r="E3689" s="120" t="s">
        <v>150</v>
      </c>
      <c r="F3689" s="121">
        <v>34886401</v>
      </c>
      <c r="G3689" s="121">
        <v>3206532.1</v>
      </c>
      <c r="H3689" s="119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19">
        <v>6664</v>
      </c>
      <c r="B3690" s="120" t="s">
        <v>201</v>
      </c>
      <c r="C3690" s="120" t="s">
        <v>202</v>
      </c>
      <c r="D3690" s="120" t="s">
        <v>68</v>
      </c>
      <c r="E3690" s="120" t="s">
        <v>162</v>
      </c>
      <c r="F3690" s="121">
        <v>1251869</v>
      </c>
      <c r="G3690" s="121">
        <v>114747.98</v>
      </c>
      <c r="H3690" s="119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19">
        <v>6702</v>
      </c>
      <c r="B3691" s="120" t="s">
        <v>201</v>
      </c>
      <c r="C3691" s="120" t="s">
        <v>202</v>
      </c>
      <c r="D3691" s="120" t="s">
        <v>116</v>
      </c>
      <c r="E3691" s="120" t="s">
        <v>170</v>
      </c>
      <c r="F3691" s="121">
        <v>6382</v>
      </c>
      <c r="G3691" s="121">
        <v>717</v>
      </c>
      <c r="H3691" s="119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19">
        <v>6702</v>
      </c>
      <c r="B3692" s="120" t="s">
        <v>201</v>
      </c>
      <c r="C3692" s="120" t="s">
        <v>202</v>
      </c>
      <c r="D3692" s="120" t="s">
        <v>79</v>
      </c>
      <c r="E3692" s="120" t="s">
        <v>70</v>
      </c>
      <c r="F3692" s="121">
        <v>5841</v>
      </c>
      <c r="G3692" s="121">
        <v>338</v>
      </c>
      <c r="H3692" s="119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19">
        <v>6704</v>
      </c>
      <c r="B3693" s="120" t="s">
        <v>201</v>
      </c>
      <c r="C3693" s="120" t="s">
        <v>202</v>
      </c>
      <c r="D3693" s="120" t="s">
        <v>33</v>
      </c>
      <c r="E3693" s="120" t="s">
        <v>99</v>
      </c>
      <c r="F3693" s="121">
        <v>0</v>
      </c>
      <c r="G3693" s="121">
        <v>0</v>
      </c>
      <c r="H3693" s="119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19">
        <v>6704</v>
      </c>
      <c r="B3694" s="120" t="s">
        <v>201</v>
      </c>
      <c r="C3694" s="120" t="s">
        <v>202</v>
      </c>
      <c r="D3694" s="120" t="s">
        <v>73</v>
      </c>
      <c r="E3694" s="120" t="s">
        <v>146</v>
      </c>
      <c r="F3694" s="121">
        <v>18521</v>
      </c>
      <c r="G3694" s="121">
        <v>1078</v>
      </c>
      <c r="H3694" s="119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19">
        <v>6704</v>
      </c>
      <c r="B3695" s="120" t="s">
        <v>201</v>
      </c>
      <c r="C3695" s="120" t="s">
        <v>202</v>
      </c>
      <c r="D3695" s="120" t="s">
        <v>79</v>
      </c>
      <c r="E3695" s="120" t="s">
        <v>70</v>
      </c>
      <c r="F3695" s="121">
        <v>290537</v>
      </c>
      <c r="G3695" s="121">
        <v>28805</v>
      </c>
      <c r="H3695" s="119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19">
        <v>6705</v>
      </c>
      <c r="B3696" s="120" t="s">
        <v>205</v>
      </c>
      <c r="C3696" s="120" t="s">
        <v>208</v>
      </c>
      <c r="D3696" s="120" t="s">
        <v>68</v>
      </c>
      <c r="E3696" s="120" t="s">
        <v>54</v>
      </c>
      <c r="F3696" s="121">
        <v>45377523</v>
      </c>
      <c r="G3696" s="121">
        <v>4193419</v>
      </c>
      <c r="H3696" s="119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19">
        <v>6705</v>
      </c>
      <c r="B3697" s="120" t="s">
        <v>205</v>
      </c>
      <c r="C3697" s="120" t="s">
        <v>208</v>
      </c>
      <c r="D3697" s="120" t="s">
        <v>68</v>
      </c>
      <c r="E3697" s="120" t="s">
        <v>38</v>
      </c>
      <c r="F3697" s="121">
        <v>228711</v>
      </c>
      <c r="G3697" s="121">
        <v>21108.038</v>
      </c>
      <c r="H3697" s="119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19">
        <v>6741</v>
      </c>
      <c r="B3698" s="120" t="s">
        <v>201</v>
      </c>
      <c r="C3698" s="120" t="s">
        <v>202</v>
      </c>
      <c r="D3698" s="120" t="s">
        <v>73</v>
      </c>
      <c r="E3698" s="120" t="s">
        <v>70</v>
      </c>
      <c r="F3698" s="121">
        <v>11019</v>
      </c>
      <c r="G3698" s="121">
        <v>743</v>
      </c>
      <c r="H3698" s="119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19">
        <v>6761</v>
      </c>
      <c r="B3699" s="120" t="s">
        <v>201</v>
      </c>
      <c r="C3699" s="120" t="s">
        <v>202</v>
      </c>
      <c r="D3699" s="120" t="s">
        <v>73</v>
      </c>
      <c r="E3699" s="120" t="s">
        <v>38</v>
      </c>
      <c r="F3699" s="121">
        <v>887072</v>
      </c>
      <c r="G3699" s="121">
        <v>72049</v>
      </c>
      <c r="H3699" s="119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19">
        <v>6761</v>
      </c>
      <c r="B3700" s="120" t="s">
        <v>201</v>
      </c>
      <c r="C3700" s="120" t="s">
        <v>202</v>
      </c>
      <c r="D3700" s="120" t="s">
        <v>68</v>
      </c>
      <c r="E3700" s="120" t="s">
        <v>70</v>
      </c>
      <c r="F3700" s="121">
        <v>4848</v>
      </c>
      <c r="G3700" s="121">
        <v>478.875</v>
      </c>
      <c r="H3700" s="119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19">
        <v>6761</v>
      </c>
      <c r="B3701" s="120" t="s">
        <v>201</v>
      </c>
      <c r="C3701" s="120" t="s">
        <v>202</v>
      </c>
      <c r="D3701" s="120" t="s">
        <v>68</v>
      </c>
      <c r="E3701" s="120" t="s">
        <v>162</v>
      </c>
      <c r="F3701" s="121">
        <v>19929257</v>
      </c>
      <c r="G3701" s="121">
        <v>1964991.1</v>
      </c>
      <c r="H3701" s="119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19">
        <v>6768</v>
      </c>
      <c r="B3702" s="120" t="s">
        <v>201</v>
      </c>
      <c r="C3702" s="120" t="s">
        <v>202</v>
      </c>
      <c r="D3702" s="120" t="s">
        <v>68</v>
      </c>
      <c r="E3702" s="120" t="s">
        <v>70</v>
      </c>
      <c r="F3702" s="121">
        <v>22627</v>
      </c>
      <c r="G3702" s="121">
        <v>2098.585</v>
      </c>
      <c r="H3702" s="119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19">
        <v>6768</v>
      </c>
      <c r="B3703" s="120" t="s">
        <v>201</v>
      </c>
      <c r="C3703" s="120" t="s">
        <v>202</v>
      </c>
      <c r="D3703" s="120" t="s">
        <v>68</v>
      </c>
      <c r="E3703" s="120" t="s">
        <v>162</v>
      </c>
      <c r="F3703" s="121">
        <v>17241575</v>
      </c>
      <c r="G3703" s="121">
        <v>1616578.4</v>
      </c>
      <c r="H3703" s="119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19">
        <v>6772</v>
      </c>
      <c r="B3704" s="120" t="s">
        <v>201</v>
      </c>
      <c r="C3704" s="120" t="s">
        <v>202</v>
      </c>
      <c r="D3704" s="120" t="s">
        <v>68</v>
      </c>
      <c r="E3704" s="120" t="s">
        <v>70</v>
      </c>
      <c r="F3704" s="121">
        <v>65020</v>
      </c>
      <c r="G3704" s="121">
        <v>5621.706</v>
      </c>
      <c r="H3704" s="119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19">
        <v>6772</v>
      </c>
      <c r="B3705" s="120" t="s">
        <v>201</v>
      </c>
      <c r="C3705" s="120" t="s">
        <v>202</v>
      </c>
      <c r="D3705" s="120" t="s">
        <v>68</v>
      </c>
      <c r="E3705" s="120" t="s">
        <v>162</v>
      </c>
      <c r="F3705" s="121">
        <v>6556572</v>
      </c>
      <c r="G3705" s="121">
        <v>570530.29</v>
      </c>
      <c r="H3705" s="119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19">
        <v>6776</v>
      </c>
      <c r="B3706" s="120" t="s">
        <v>201</v>
      </c>
      <c r="C3706" s="120" t="s">
        <v>202</v>
      </c>
      <c r="D3706" s="120" t="s">
        <v>73</v>
      </c>
      <c r="E3706" s="120" t="s">
        <v>70</v>
      </c>
      <c r="F3706" s="121">
        <v>5298</v>
      </c>
      <c r="G3706" s="121">
        <v>274</v>
      </c>
      <c r="H3706" s="119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19">
        <v>6789</v>
      </c>
      <c r="B3707" s="120" t="s">
        <v>201</v>
      </c>
      <c r="C3707" s="120" t="s">
        <v>202</v>
      </c>
      <c r="D3707" s="120" t="s">
        <v>116</v>
      </c>
      <c r="E3707" s="120" t="s">
        <v>170</v>
      </c>
      <c r="F3707" s="121">
        <v>2732004</v>
      </c>
      <c r="G3707" s="121">
        <v>306898</v>
      </c>
      <c r="H3707" s="119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19">
        <v>6791</v>
      </c>
      <c r="B3708" s="120" t="s">
        <v>201</v>
      </c>
      <c r="C3708" s="120" t="s">
        <v>202</v>
      </c>
      <c r="D3708" s="120" t="s">
        <v>79</v>
      </c>
      <c r="E3708" s="120" t="s">
        <v>70</v>
      </c>
      <c r="F3708" s="121">
        <v>2120</v>
      </c>
      <c r="G3708" s="121">
        <v>135.098</v>
      </c>
      <c r="H3708" s="119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19">
        <v>6791</v>
      </c>
      <c r="B3709" s="120" t="s">
        <v>201</v>
      </c>
      <c r="C3709" s="120" t="s">
        <v>202</v>
      </c>
      <c r="D3709" s="120" t="s">
        <v>79</v>
      </c>
      <c r="E3709" s="120" t="s">
        <v>38</v>
      </c>
      <c r="F3709" s="121">
        <v>18508</v>
      </c>
      <c r="G3709" s="121">
        <v>1179.902</v>
      </c>
      <c r="H3709" s="119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19">
        <v>6801</v>
      </c>
      <c r="B3710" s="120" t="s">
        <v>201</v>
      </c>
      <c r="C3710" s="120" t="s">
        <v>202</v>
      </c>
      <c r="D3710" s="120" t="s">
        <v>79</v>
      </c>
      <c r="E3710" s="120" t="s">
        <v>70</v>
      </c>
      <c r="F3710" s="121">
        <v>3811</v>
      </c>
      <c r="G3710" s="121">
        <v>-665</v>
      </c>
      <c r="H3710" s="119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19">
        <v>6823</v>
      </c>
      <c r="B3711" s="120" t="s">
        <v>201</v>
      </c>
      <c r="C3711" s="120" t="s">
        <v>202</v>
      </c>
      <c r="D3711" s="120" t="s">
        <v>68</v>
      </c>
      <c r="E3711" s="120" t="s">
        <v>54</v>
      </c>
      <c r="F3711" s="121">
        <v>28587839</v>
      </c>
      <c r="G3711" s="121">
        <v>2627690</v>
      </c>
      <c r="H3711" s="119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19">
        <v>6823</v>
      </c>
      <c r="B3712" s="120" t="s">
        <v>201</v>
      </c>
      <c r="C3712" s="120" t="s">
        <v>202</v>
      </c>
      <c r="D3712" s="120" t="s">
        <v>68</v>
      </c>
      <c r="E3712" s="120" t="s">
        <v>70</v>
      </c>
      <c r="F3712" s="121">
        <v>129682</v>
      </c>
      <c r="G3712" s="121">
        <v>11793.996</v>
      </c>
      <c r="H3712" s="119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19">
        <v>6823</v>
      </c>
      <c r="B3713" s="120" t="s">
        <v>201</v>
      </c>
      <c r="C3713" s="120" t="s">
        <v>202</v>
      </c>
      <c r="D3713" s="120" t="s">
        <v>68</v>
      </c>
      <c r="E3713" s="120" t="s">
        <v>144</v>
      </c>
      <c r="F3713" s="121">
        <v>0</v>
      </c>
      <c r="G3713" s="121">
        <v>0</v>
      </c>
      <c r="H3713" s="119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19">
        <v>6824</v>
      </c>
      <c r="B3714" s="120" t="s">
        <v>201</v>
      </c>
      <c r="C3714" s="120" t="s">
        <v>202</v>
      </c>
      <c r="D3714" s="120" t="s">
        <v>73</v>
      </c>
      <c r="E3714" s="120" t="s">
        <v>70</v>
      </c>
      <c r="F3714" s="121">
        <v>8472</v>
      </c>
      <c r="G3714" s="121">
        <v>489</v>
      </c>
      <c r="H3714" s="119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19">
        <v>7011</v>
      </c>
      <c r="B3715" s="120" t="s">
        <v>201</v>
      </c>
      <c r="C3715" s="120" t="s">
        <v>202</v>
      </c>
      <c r="D3715" s="120" t="s">
        <v>79</v>
      </c>
      <c r="E3715" s="120" t="s">
        <v>70</v>
      </c>
      <c r="F3715" s="121">
        <v>306</v>
      </c>
      <c r="G3715" s="121">
        <v>29.533</v>
      </c>
      <c r="H3715" s="119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19">
        <v>7011</v>
      </c>
      <c r="B3716" s="120" t="s">
        <v>201</v>
      </c>
      <c r="C3716" s="120" t="s">
        <v>202</v>
      </c>
      <c r="D3716" s="120" t="s">
        <v>79</v>
      </c>
      <c r="E3716" s="120" t="s">
        <v>38</v>
      </c>
      <c r="F3716" s="121">
        <v>1001</v>
      </c>
      <c r="G3716" s="121">
        <v>95.907</v>
      </c>
      <c r="H3716" s="119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19">
        <v>7012</v>
      </c>
      <c r="B3717" s="120" t="s">
        <v>201</v>
      </c>
      <c r="C3717" s="120" t="s">
        <v>202</v>
      </c>
      <c r="D3717" s="120" t="s">
        <v>116</v>
      </c>
      <c r="E3717" s="120" t="s">
        <v>170</v>
      </c>
      <c r="F3717" s="121">
        <v>380810</v>
      </c>
      <c r="G3717" s="121">
        <v>42778</v>
      </c>
      <c r="H3717" s="119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19">
        <v>7013</v>
      </c>
      <c r="B3718" s="120" t="s">
        <v>201</v>
      </c>
      <c r="C3718" s="120" t="s">
        <v>202</v>
      </c>
      <c r="D3718" s="120" t="s">
        <v>79</v>
      </c>
      <c r="E3718" s="120" t="s">
        <v>70</v>
      </c>
      <c r="F3718" s="121">
        <v>0</v>
      </c>
      <c r="G3718" s="121">
        <v>0</v>
      </c>
      <c r="H3718" s="119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19">
        <v>7013</v>
      </c>
      <c r="B3719" s="120" t="s">
        <v>201</v>
      </c>
      <c r="C3719" s="120" t="s">
        <v>202</v>
      </c>
      <c r="D3719" s="120" t="s">
        <v>68</v>
      </c>
      <c r="E3719" s="120" t="s">
        <v>38</v>
      </c>
      <c r="F3719" s="121">
        <v>135398</v>
      </c>
      <c r="G3719" s="121">
        <v>10592</v>
      </c>
      <c r="H3719" s="119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19">
        <v>7015</v>
      </c>
      <c r="B3720" s="120" t="s">
        <v>201</v>
      </c>
      <c r="C3720" s="120" t="s">
        <v>202</v>
      </c>
      <c r="D3720" s="120" t="s">
        <v>116</v>
      </c>
      <c r="E3720" s="120" t="s">
        <v>170</v>
      </c>
      <c r="F3720" s="121">
        <v>37567</v>
      </c>
      <c r="G3720" s="121">
        <v>4220</v>
      </c>
      <c r="H3720" s="119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19">
        <v>7018</v>
      </c>
      <c r="B3721" s="120" t="s">
        <v>201</v>
      </c>
      <c r="C3721" s="120" t="s">
        <v>202</v>
      </c>
      <c r="D3721" s="120" t="s">
        <v>79</v>
      </c>
      <c r="E3721" s="120" t="s">
        <v>70</v>
      </c>
      <c r="F3721" s="121">
        <v>1294</v>
      </c>
      <c r="G3721" s="121">
        <v>144.24</v>
      </c>
      <c r="H3721" s="119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19">
        <v>7018</v>
      </c>
      <c r="B3722" s="120" t="s">
        <v>201</v>
      </c>
      <c r="C3722" s="120" t="s">
        <v>202</v>
      </c>
      <c r="D3722" s="120" t="s">
        <v>79</v>
      </c>
      <c r="E3722" s="120" t="s">
        <v>38</v>
      </c>
      <c r="F3722" s="121">
        <v>8121</v>
      </c>
      <c r="G3722" s="121">
        <v>905.76</v>
      </c>
      <c r="H3722" s="119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19">
        <v>7028</v>
      </c>
      <c r="B3723" s="120" t="s">
        <v>205</v>
      </c>
      <c r="C3723" s="120" t="s">
        <v>202</v>
      </c>
      <c r="D3723" s="120" t="s">
        <v>79</v>
      </c>
      <c r="E3723" s="120" t="s">
        <v>70</v>
      </c>
      <c r="F3723" s="121">
        <v>6532</v>
      </c>
      <c r="G3723" s="121">
        <v>543.124</v>
      </c>
      <c r="H3723" s="119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19">
        <v>7028</v>
      </c>
      <c r="B3724" s="120" t="s">
        <v>205</v>
      </c>
      <c r="C3724" s="120" t="s">
        <v>202</v>
      </c>
      <c r="D3724" s="120" t="s">
        <v>79</v>
      </c>
      <c r="E3724" s="120" t="s">
        <v>38</v>
      </c>
      <c r="F3724" s="121">
        <v>75994</v>
      </c>
      <c r="G3724" s="121">
        <v>6318.876</v>
      </c>
      <c r="H3724" s="119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19">
        <v>7030</v>
      </c>
      <c r="B3725" s="120" t="s">
        <v>201</v>
      </c>
      <c r="C3725" s="120" t="s">
        <v>206</v>
      </c>
      <c r="D3725" s="120" t="s">
        <v>68</v>
      </c>
      <c r="E3725" s="120" t="s">
        <v>95</v>
      </c>
      <c r="F3725" s="121">
        <v>28427679</v>
      </c>
      <c r="G3725" s="121">
        <v>2409732.2</v>
      </c>
      <c r="H3725" s="119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19">
        <v>7030</v>
      </c>
      <c r="B3726" s="120" t="s">
        <v>201</v>
      </c>
      <c r="C3726" s="120" t="s">
        <v>206</v>
      </c>
      <c r="D3726" s="120" t="s">
        <v>68</v>
      </c>
      <c r="E3726" s="120" t="s">
        <v>38</v>
      </c>
      <c r="F3726" s="121">
        <v>50342</v>
      </c>
      <c r="G3726" s="121">
        <v>4191.758</v>
      </c>
      <c r="H3726" s="119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19">
        <v>7030</v>
      </c>
      <c r="B3727" s="120" t="s">
        <v>201</v>
      </c>
      <c r="C3727" s="120" t="s">
        <v>206</v>
      </c>
      <c r="D3727" s="120" t="s">
        <v>68</v>
      </c>
      <c r="E3727" s="120" t="s">
        <v>144</v>
      </c>
      <c r="F3727" s="121">
        <v>0</v>
      </c>
      <c r="G3727" s="121">
        <v>0</v>
      </c>
      <c r="H3727" s="119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19">
        <v>7030</v>
      </c>
      <c r="B3728" s="120" t="s">
        <v>201</v>
      </c>
      <c r="C3728" s="120" t="s">
        <v>206</v>
      </c>
      <c r="D3728" s="120" t="s">
        <v>68</v>
      </c>
      <c r="E3728" s="120" t="s">
        <v>162</v>
      </c>
      <c r="F3728" s="121">
        <v>0</v>
      </c>
      <c r="G3728" s="121">
        <v>0</v>
      </c>
      <c r="H3728" s="119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19">
        <v>7034</v>
      </c>
      <c r="B3729" s="120" t="s">
        <v>201</v>
      </c>
      <c r="C3729" s="120" t="s">
        <v>202</v>
      </c>
      <c r="D3729" s="120" t="s">
        <v>116</v>
      </c>
      <c r="E3729" s="120" t="s">
        <v>170</v>
      </c>
      <c r="F3729" s="121">
        <v>148182</v>
      </c>
      <c r="G3729" s="121">
        <v>16646</v>
      </c>
      <c r="H3729" s="119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19">
        <v>7039</v>
      </c>
      <c r="B3730" s="120" t="s">
        <v>201</v>
      </c>
      <c r="C3730" s="120" t="s">
        <v>202</v>
      </c>
      <c r="D3730" s="120" t="s">
        <v>79</v>
      </c>
      <c r="E3730" s="120" t="s">
        <v>70</v>
      </c>
      <c r="F3730" s="121">
        <v>1748</v>
      </c>
      <c r="G3730" s="121">
        <v>146</v>
      </c>
      <c r="H3730" s="119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19">
        <v>7040</v>
      </c>
      <c r="B3731" s="120" t="s">
        <v>201</v>
      </c>
      <c r="C3731" s="120" t="s">
        <v>202</v>
      </c>
      <c r="D3731" s="120" t="s">
        <v>116</v>
      </c>
      <c r="E3731" s="120" t="s">
        <v>170</v>
      </c>
      <c r="F3731" s="121">
        <v>885348</v>
      </c>
      <c r="G3731" s="121">
        <v>99455</v>
      </c>
      <c r="H3731" s="119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19">
        <v>7042</v>
      </c>
      <c r="B3732" s="120" t="s">
        <v>201</v>
      </c>
      <c r="C3732" s="120" t="s">
        <v>202</v>
      </c>
      <c r="D3732" s="120" t="s">
        <v>116</v>
      </c>
      <c r="E3732" s="120" t="s">
        <v>170</v>
      </c>
      <c r="F3732" s="121">
        <v>28113</v>
      </c>
      <c r="G3732" s="121">
        <v>3158</v>
      </c>
      <c r="H3732" s="119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19">
        <v>7051</v>
      </c>
      <c r="B3733" s="120" t="s">
        <v>201</v>
      </c>
      <c r="C3733" s="120" t="s">
        <v>202</v>
      </c>
      <c r="D3733" s="120" t="s">
        <v>116</v>
      </c>
      <c r="E3733" s="120" t="s">
        <v>170</v>
      </c>
      <c r="F3733" s="121">
        <v>24133</v>
      </c>
      <c r="G3733" s="121">
        <v>2711</v>
      </c>
      <c r="H3733" s="119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19">
        <v>7056</v>
      </c>
      <c r="B3734" s="120" t="s">
        <v>201</v>
      </c>
      <c r="C3734" s="120" t="s">
        <v>202</v>
      </c>
      <c r="D3734" s="120" t="s">
        <v>116</v>
      </c>
      <c r="E3734" s="120" t="s">
        <v>170</v>
      </c>
      <c r="F3734" s="121">
        <v>249640</v>
      </c>
      <c r="G3734" s="121">
        <v>28043</v>
      </c>
      <c r="H3734" s="119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19">
        <v>7058</v>
      </c>
      <c r="B3735" s="120" t="s">
        <v>201</v>
      </c>
      <c r="C3735" s="120" t="s">
        <v>202</v>
      </c>
      <c r="D3735" s="120" t="s">
        <v>79</v>
      </c>
      <c r="E3735" s="120" t="s">
        <v>70</v>
      </c>
      <c r="F3735" s="121">
        <v>0</v>
      </c>
      <c r="G3735" s="121">
        <v>0</v>
      </c>
      <c r="H3735" s="119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19">
        <v>7060</v>
      </c>
      <c r="B3736" s="120" t="s">
        <v>201</v>
      </c>
      <c r="C3736" s="120" t="s">
        <v>202</v>
      </c>
      <c r="D3736" s="120" t="s">
        <v>79</v>
      </c>
      <c r="E3736" s="120" t="s">
        <v>70</v>
      </c>
      <c r="F3736" s="121">
        <v>268</v>
      </c>
      <c r="G3736" s="121">
        <v>23.104</v>
      </c>
      <c r="H3736" s="119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19">
        <v>7060</v>
      </c>
      <c r="B3737" s="120" t="s">
        <v>201</v>
      </c>
      <c r="C3737" s="120" t="s">
        <v>202</v>
      </c>
      <c r="D3737" s="120" t="s">
        <v>79</v>
      </c>
      <c r="E3737" s="120" t="s">
        <v>38</v>
      </c>
      <c r="F3737" s="121">
        <v>96</v>
      </c>
      <c r="G3737" s="121">
        <v>8.256</v>
      </c>
      <c r="H3737" s="119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19">
        <v>7063</v>
      </c>
      <c r="B3738" s="120" t="s">
        <v>201</v>
      </c>
      <c r="C3738" s="120" t="s">
        <v>202</v>
      </c>
      <c r="D3738" s="120" t="s">
        <v>41</v>
      </c>
      <c r="E3738" s="120" t="s">
        <v>38</v>
      </c>
      <c r="F3738" s="121">
        <v>40754</v>
      </c>
      <c r="G3738" s="121">
        <v>-7449</v>
      </c>
      <c r="H3738" s="119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19">
        <v>7063</v>
      </c>
      <c r="B3739" s="120" t="s">
        <v>201</v>
      </c>
      <c r="C3739" s="120" t="s">
        <v>202</v>
      </c>
      <c r="D3739" s="120" t="s">
        <v>73</v>
      </c>
      <c r="E3739" s="120" t="s">
        <v>70</v>
      </c>
      <c r="F3739" s="121">
        <v>1680</v>
      </c>
      <c r="G3739" s="121">
        <v>152.609</v>
      </c>
      <c r="H3739" s="119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19">
        <v>7063</v>
      </c>
      <c r="B3740" s="120" t="s">
        <v>201</v>
      </c>
      <c r="C3740" s="120" t="s">
        <v>202</v>
      </c>
      <c r="D3740" s="120" t="s">
        <v>73</v>
      </c>
      <c r="E3740" s="120" t="s">
        <v>38</v>
      </c>
      <c r="F3740" s="121">
        <v>7348554</v>
      </c>
      <c r="G3740" s="121">
        <v>668528.39</v>
      </c>
      <c r="H3740" s="119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19">
        <v>7066</v>
      </c>
      <c r="B3741" s="120" t="s">
        <v>201</v>
      </c>
      <c r="C3741" s="120" t="s">
        <v>202</v>
      </c>
      <c r="D3741" s="120" t="s">
        <v>116</v>
      </c>
      <c r="E3741" s="120" t="s">
        <v>170</v>
      </c>
      <c r="F3741" s="121">
        <v>108925</v>
      </c>
      <c r="G3741" s="121">
        <v>12236</v>
      </c>
      <c r="H3741" s="119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19">
        <v>7072</v>
      </c>
      <c r="B3742" s="120" t="s">
        <v>201</v>
      </c>
      <c r="C3742" s="120" t="s">
        <v>202</v>
      </c>
      <c r="D3742" s="120" t="s">
        <v>116</v>
      </c>
      <c r="E3742" s="120" t="s">
        <v>170</v>
      </c>
      <c r="F3742" s="121">
        <v>687609</v>
      </c>
      <c r="G3742" s="121">
        <v>77242</v>
      </c>
      <c r="H3742" s="119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19">
        <v>7079</v>
      </c>
      <c r="B3743" s="120" t="s">
        <v>201</v>
      </c>
      <c r="C3743" s="120" t="s">
        <v>202</v>
      </c>
      <c r="D3743" s="120" t="s">
        <v>116</v>
      </c>
      <c r="E3743" s="120" t="s">
        <v>170</v>
      </c>
      <c r="F3743" s="121">
        <v>962610</v>
      </c>
      <c r="G3743" s="121">
        <v>108134</v>
      </c>
      <c r="H3743" s="119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19">
        <v>7080</v>
      </c>
      <c r="B3744" s="120" t="s">
        <v>201</v>
      </c>
      <c r="C3744" s="120" t="s">
        <v>202</v>
      </c>
      <c r="D3744" s="120" t="s">
        <v>79</v>
      </c>
      <c r="E3744" s="120" t="s">
        <v>70</v>
      </c>
      <c r="F3744" s="121">
        <v>636</v>
      </c>
      <c r="G3744" s="121">
        <v>77</v>
      </c>
      <c r="H3744" s="119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19">
        <v>7080</v>
      </c>
      <c r="B3745" s="120" t="s">
        <v>201</v>
      </c>
      <c r="C3745" s="120" t="s">
        <v>202</v>
      </c>
      <c r="D3745" s="120" t="s">
        <v>79</v>
      </c>
      <c r="E3745" s="120" t="s">
        <v>38</v>
      </c>
      <c r="F3745" s="121">
        <v>0</v>
      </c>
      <c r="G3745" s="121">
        <v>0</v>
      </c>
      <c r="H3745" s="119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19">
        <v>7082</v>
      </c>
      <c r="B3746" s="120" t="s">
        <v>201</v>
      </c>
      <c r="C3746" s="120" t="s">
        <v>202</v>
      </c>
      <c r="D3746" s="120" t="s">
        <v>39</v>
      </c>
      <c r="E3746" s="120" t="s">
        <v>38</v>
      </c>
      <c r="F3746" s="121">
        <v>283143</v>
      </c>
      <c r="G3746" s="121">
        <v>1209488</v>
      </c>
      <c r="H3746" s="119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19">
        <v>7082</v>
      </c>
      <c r="B3747" s="120" t="s">
        <v>201</v>
      </c>
      <c r="C3747" s="120" t="s">
        <v>202</v>
      </c>
      <c r="D3747" s="120" t="s">
        <v>61</v>
      </c>
      <c r="E3747" s="120" t="s">
        <v>38</v>
      </c>
      <c r="F3747" s="121">
        <v>22947022</v>
      </c>
      <c r="G3747" s="121">
        <v>2061583</v>
      </c>
      <c r="H3747" s="119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19">
        <v>7082</v>
      </c>
      <c r="B3748" s="120" t="s">
        <v>201</v>
      </c>
      <c r="C3748" s="120" t="s">
        <v>202</v>
      </c>
      <c r="D3748" s="120" t="s">
        <v>73</v>
      </c>
      <c r="E3748" s="120" t="s">
        <v>38</v>
      </c>
      <c r="F3748" s="121">
        <v>1251594</v>
      </c>
      <c r="G3748" s="121">
        <v>107287</v>
      </c>
      <c r="H3748" s="119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19">
        <v>7097</v>
      </c>
      <c r="B3749" s="120" t="s">
        <v>201</v>
      </c>
      <c r="C3749" s="120" t="s">
        <v>202</v>
      </c>
      <c r="D3749" s="120" t="s">
        <v>68</v>
      </c>
      <c r="E3749" s="120" t="s">
        <v>38</v>
      </c>
      <c r="F3749" s="121">
        <v>194785</v>
      </c>
      <c r="G3749" s="121">
        <v>19527.883</v>
      </c>
      <c r="H3749" s="119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19">
        <v>7097</v>
      </c>
      <c r="B3750" s="120" t="s">
        <v>201</v>
      </c>
      <c r="C3750" s="120" t="s">
        <v>202</v>
      </c>
      <c r="D3750" s="120" t="s">
        <v>68</v>
      </c>
      <c r="E3750" s="120" t="s">
        <v>162</v>
      </c>
      <c r="F3750" s="121">
        <v>66465334</v>
      </c>
      <c r="G3750" s="121">
        <v>6672769.1</v>
      </c>
      <c r="H3750" s="119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19">
        <v>7111</v>
      </c>
      <c r="B3751" s="120" t="s">
        <v>201</v>
      </c>
      <c r="C3751" s="120" t="s">
        <v>202</v>
      </c>
      <c r="D3751" s="120" t="s">
        <v>79</v>
      </c>
      <c r="E3751" s="120" t="s">
        <v>70</v>
      </c>
      <c r="F3751" s="121">
        <v>0</v>
      </c>
      <c r="G3751" s="121">
        <v>0</v>
      </c>
      <c r="H3751" s="119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19">
        <v>7111</v>
      </c>
      <c r="B3752" s="120" t="s">
        <v>201</v>
      </c>
      <c r="C3752" s="120" t="s">
        <v>202</v>
      </c>
      <c r="D3752" s="120" t="s">
        <v>79</v>
      </c>
      <c r="E3752" s="120" t="s">
        <v>38</v>
      </c>
      <c r="F3752" s="121">
        <v>216712</v>
      </c>
      <c r="G3752" s="121">
        <v>20618</v>
      </c>
      <c r="H3752" s="119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19">
        <v>7112</v>
      </c>
      <c r="B3753" s="120" t="s">
        <v>201</v>
      </c>
      <c r="C3753" s="120" t="s">
        <v>202</v>
      </c>
      <c r="D3753" s="120" t="s">
        <v>79</v>
      </c>
      <c r="E3753" s="120" t="s">
        <v>70</v>
      </c>
      <c r="F3753" s="121">
        <v>28855</v>
      </c>
      <c r="G3753" s="121">
        <v>2464</v>
      </c>
      <c r="H3753" s="119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19">
        <v>7113</v>
      </c>
      <c r="B3754" s="120" t="s">
        <v>201</v>
      </c>
      <c r="C3754" s="120" t="s">
        <v>202</v>
      </c>
      <c r="D3754" s="120" t="s">
        <v>116</v>
      </c>
      <c r="E3754" s="120" t="s">
        <v>170</v>
      </c>
      <c r="F3754" s="121">
        <v>175521</v>
      </c>
      <c r="G3754" s="121">
        <v>19717</v>
      </c>
      <c r="H3754" s="119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19">
        <v>7115</v>
      </c>
      <c r="B3755" s="120" t="s">
        <v>201</v>
      </c>
      <c r="C3755" s="120" t="s">
        <v>202</v>
      </c>
      <c r="D3755" s="120" t="s">
        <v>116</v>
      </c>
      <c r="E3755" s="120" t="s">
        <v>170</v>
      </c>
      <c r="F3755" s="121">
        <v>146875</v>
      </c>
      <c r="G3755" s="121">
        <v>16499</v>
      </c>
      <c r="H3755" s="119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19">
        <v>7116</v>
      </c>
      <c r="B3756" s="120" t="s">
        <v>201</v>
      </c>
      <c r="C3756" s="120" t="s">
        <v>202</v>
      </c>
      <c r="D3756" s="120" t="s">
        <v>116</v>
      </c>
      <c r="E3756" s="120" t="s">
        <v>170</v>
      </c>
      <c r="F3756" s="121">
        <v>399085</v>
      </c>
      <c r="G3756" s="121">
        <v>44831</v>
      </c>
      <c r="H3756" s="119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19">
        <v>7118</v>
      </c>
      <c r="B3757" s="120" t="s">
        <v>201</v>
      </c>
      <c r="C3757" s="120" t="s">
        <v>206</v>
      </c>
      <c r="D3757" s="120" t="s">
        <v>116</v>
      </c>
      <c r="E3757" s="120" t="s">
        <v>170</v>
      </c>
      <c r="F3757" s="121">
        <v>63026</v>
      </c>
      <c r="G3757" s="121">
        <v>7080</v>
      </c>
      <c r="H3757" s="119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19">
        <v>7119</v>
      </c>
      <c r="B3758" s="120" t="s">
        <v>201</v>
      </c>
      <c r="C3758" s="120" t="s">
        <v>202</v>
      </c>
      <c r="D3758" s="120" t="s">
        <v>73</v>
      </c>
      <c r="E3758" s="120" t="s">
        <v>70</v>
      </c>
      <c r="F3758" s="121">
        <v>1540</v>
      </c>
      <c r="G3758" s="121">
        <v>-130</v>
      </c>
      <c r="H3758" s="119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19">
        <v>7125</v>
      </c>
      <c r="B3759" s="120" t="s">
        <v>201</v>
      </c>
      <c r="C3759" s="120" t="s">
        <v>202</v>
      </c>
      <c r="D3759" s="120" t="s">
        <v>57</v>
      </c>
      <c r="E3759" s="120" t="s">
        <v>170</v>
      </c>
      <c r="F3759" s="121">
        <v>0</v>
      </c>
      <c r="G3759" s="121">
        <v>-576744</v>
      </c>
      <c r="H3759" s="119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19">
        <v>7127</v>
      </c>
      <c r="B3760" s="120" t="s">
        <v>201</v>
      </c>
      <c r="C3760" s="120" t="s">
        <v>202</v>
      </c>
      <c r="D3760" s="120" t="s">
        <v>116</v>
      </c>
      <c r="E3760" s="120" t="s">
        <v>170</v>
      </c>
      <c r="F3760" s="121">
        <v>122261</v>
      </c>
      <c r="G3760" s="121">
        <v>13734</v>
      </c>
      <c r="H3760" s="119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19">
        <v>7128</v>
      </c>
      <c r="B3761" s="120" t="s">
        <v>201</v>
      </c>
      <c r="C3761" s="120" t="s">
        <v>202</v>
      </c>
      <c r="D3761" s="120" t="s">
        <v>116</v>
      </c>
      <c r="E3761" s="120" t="s">
        <v>170</v>
      </c>
      <c r="F3761" s="121">
        <v>851599</v>
      </c>
      <c r="G3761" s="121">
        <v>95664</v>
      </c>
      <c r="H3761" s="119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19">
        <v>7129</v>
      </c>
      <c r="B3762" s="120" t="s">
        <v>201</v>
      </c>
      <c r="C3762" s="120" t="s">
        <v>202</v>
      </c>
      <c r="D3762" s="120" t="s">
        <v>116</v>
      </c>
      <c r="E3762" s="120" t="s">
        <v>170</v>
      </c>
      <c r="F3762" s="121">
        <v>144028</v>
      </c>
      <c r="G3762" s="121">
        <v>16179</v>
      </c>
      <c r="H3762" s="119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19">
        <v>7130</v>
      </c>
      <c r="B3763" s="120" t="s">
        <v>201</v>
      </c>
      <c r="C3763" s="120" t="s">
        <v>202</v>
      </c>
      <c r="D3763" s="120" t="s">
        <v>73</v>
      </c>
      <c r="E3763" s="120" t="s">
        <v>70</v>
      </c>
      <c r="F3763" s="121">
        <v>351311</v>
      </c>
      <c r="G3763" s="121">
        <v>27330</v>
      </c>
      <c r="H3763" s="119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19">
        <v>7130</v>
      </c>
      <c r="B3764" s="120" t="s">
        <v>201</v>
      </c>
      <c r="C3764" s="120" t="s">
        <v>202</v>
      </c>
      <c r="D3764" s="120" t="s">
        <v>68</v>
      </c>
      <c r="E3764" s="120" t="s">
        <v>70</v>
      </c>
      <c r="F3764" s="121">
        <v>0</v>
      </c>
      <c r="G3764" s="121">
        <v>0</v>
      </c>
      <c r="H3764" s="119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19">
        <v>7130</v>
      </c>
      <c r="B3765" s="120" t="s">
        <v>201</v>
      </c>
      <c r="C3765" s="120" t="s">
        <v>202</v>
      </c>
      <c r="D3765" s="120" t="s">
        <v>68</v>
      </c>
      <c r="E3765" s="120" t="s">
        <v>152</v>
      </c>
      <c r="F3765" s="121">
        <v>524889</v>
      </c>
      <c r="G3765" s="121">
        <v>34745</v>
      </c>
      <c r="H3765" s="119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19">
        <v>7131</v>
      </c>
      <c r="B3766" s="120" t="s">
        <v>205</v>
      </c>
      <c r="C3766" s="120" t="s">
        <v>202</v>
      </c>
      <c r="D3766" s="120" t="s">
        <v>73</v>
      </c>
      <c r="E3766" s="120" t="s">
        <v>38</v>
      </c>
      <c r="F3766" s="121">
        <v>209568</v>
      </c>
      <c r="G3766" s="121">
        <v>20468</v>
      </c>
      <c r="H3766" s="119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19">
        <v>7132</v>
      </c>
      <c r="B3767" s="120" t="s">
        <v>201</v>
      </c>
      <c r="C3767" s="120" t="s">
        <v>202</v>
      </c>
      <c r="D3767" s="120" t="s">
        <v>116</v>
      </c>
      <c r="E3767" s="120" t="s">
        <v>170</v>
      </c>
      <c r="F3767" s="121">
        <v>59939</v>
      </c>
      <c r="G3767" s="121">
        <v>6733</v>
      </c>
      <c r="H3767" s="119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19">
        <v>7135</v>
      </c>
      <c r="B3768" s="120" t="s">
        <v>201</v>
      </c>
      <c r="C3768" s="120" t="s">
        <v>202</v>
      </c>
      <c r="D3768" s="120" t="s">
        <v>116</v>
      </c>
      <c r="E3768" s="120" t="s">
        <v>170</v>
      </c>
      <c r="F3768" s="121">
        <v>1086400</v>
      </c>
      <c r="G3768" s="121">
        <v>122040</v>
      </c>
      <c r="H3768" s="119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19">
        <v>7145</v>
      </c>
      <c r="B3769" s="120" t="s">
        <v>201</v>
      </c>
      <c r="C3769" s="120" t="s">
        <v>202</v>
      </c>
      <c r="D3769" s="120" t="s">
        <v>73</v>
      </c>
      <c r="E3769" s="120" t="s">
        <v>70</v>
      </c>
      <c r="F3769" s="121">
        <v>0</v>
      </c>
      <c r="G3769" s="121">
        <v>0</v>
      </c>
      <c r="H3769" s="119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19">
        <v>7145</v>
      </c>
      <c r="B3770" s="120" t="s">
        <v>201</v>
      </c>
      <c r="C3770" s="120" t="s">
        <v>202</v>
      </c>
      <c r="D3770" s="120" t="s">
        <v>73</v>
      </c>
      <c r="E3770" s="120" t="s">
        <v>38</v>
      </c>
      <c r="F3770" s="121">
        <v>66204</v>
      </c>
      <c r="G3770" s="121">
        <v>2010</v>
      </c>
      <c r="H3770" s="119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19">
        <v>7146</v>
      </c>
      <c r="B3771" s="120" t="s">
        <v>201</v>
      </c>
      <c r="C3771" s="120" t="s">
        <v>202</v>
      </c>
      <c r="D3771" s="120" t="s">
        <v>73</v>
      </c>
      <c r="E3771" s="120" t="s">
        <v>70</v>
      </c>
      <c r="F3771" s="121">
        <v>157704</v>
      </c>
      <c r="G3771" s="121">
        <v>10763</v>
      </c>
      <c r="H3771" s="119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19">
        <v>7147</v>
      </c>
      <c r="B3772" s="120" t="s">
        <v>201</v>
      </c>
      <c r="C3772" s="120" t="s">
        <v>202</v>
      </c>
      <c r="D3772" s="120" t="s">
        <v>116</v>
      </c>
      <c r="E3772" s="120" t="s">
        <v>170</v>
      </c>
      <c r="F3772" s="121">
        <v>94388</v>
      </c>
      <c r="G3772" s="121">
        <v>10603</v>
      </c>
      <c r="H3772" s="119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19">
        <v>7151</v>
      </c>
      <c r="B3773" s="120" t="s">
        <v>201</v>
      </c>
      <c r="C3773" s="120" t="s">
        <v>202</v>
      </c>
      <c r="D3773" s="120" t="s">
        <v>116</v>
      </c>
      <c r="E3773" s="120" t="s">
        <v>170</v>
      </c>
      <c r="F3773" s="121">
        <v>127628</v>
      </c>
      <c r="G3773" s="121">
        <v>14337</v>
      </c>
      <c r="H3773" s="119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19">
        <v>7153</v>
      </c>
      <c r="B3774" s="120" t="s">
        <v>201</v>
      </c>
      <c r="C3774" s="120" t="s">
        <v>206</v>
      </c>
      <c r="D3774" s="120" t="s">
        <v>39</v>
      </c>
      <c r="E3774" s="120" t="s">
        <v>70</v>
      </c>
      <c r="F3774" s="121">
        <v>0</v>
      </c>
      <c r="G3774" s="121">
        <v>1003.839</v>
      </c>
      <c r="H3774" s="119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19">
        <v>7153</v>
      </c>
      <c r="B3775" s="120" t="s">
        <v>201</v>
      </c>
      <c r="C3775" s="120" t="s">
        <v>206</v>
      </c>
      <c r="D3775" s="120" t="s">
        <v>39</v>
      </c>
      <c r="E3775" s="120" t="s">
        <v>38</v>
      </c>
      <c r="F3775" s="121">
        <v>0</v>
      </c>
      <c r="G3775" s="121">
        <v>505024.16</v>
      </c>
      <c r="H3775" s="119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19">
        <v>7153</v>
      </c>
      <c r="B3776" s="120" t="s">
        <v>201</v>
      </c>
      <c r="C3776" s="120" t="s">
        <v>206</v>
      </c>
      <c r="D3776" s="120" t="s">
        <v>61</v>
      </c>
      <c r="E3776" s="120" t="s">
        <v>70</v>
      </c>
      <c r="F3776" s="121">
        <v>31345</v>
      </c>
      <c r="G3776" s="121">
        <v>2350.074</v>
      </c>
      <c r="H3776" s="119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19">
        <v>7153</v>
      </c>
      <c r="B3777" s="120" t="s">
        <v>201</v>
      </c>
      <c r="C3777" s="120" t="s">
        <v>206</v>
      </c>
      <c r="D3777" s="120" t="s">
        <v>61</v>
      </c>
      <c r="E3777" s="120" t="s">
        <v>38</v>
      </c>
      <c r="F3777" s="121">
        <v>12231842</v>
      </c>
      <c r="G3777" s="121">
        <v>965472.93</v>
      </c>
      <c r="H3777" s="119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19">
        <v>7155</v>
      </c>
      <c r="B3778" s="120" t="s">
        <v>201</v>
      </c>
      <c r="C3778" s="120" t="s">
        <v>202</v>
      </c>
      <c r="D3778" s="120" t="s">
        <v>73</v>
      </c>
      <c r="E3778" s="120" t="s">
        <v>70</v>
      </c>
      <c r="F3778" s="121">
        <v>20527</v>
      </c>
      <c r="G3778" s="121">
        <v>557</v>
      </c>
      <c r="H3778" s="119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19">
        <v>7158</v>
      </c>
      <c r="B3779" s="120" t="s">
        <v>201</v>
      </c>
      <c r="C3779" s="120" t="s">
        <v>202</v>
      </c>
      <c r="D3779" s="120" t="s">
        <v>73</v>
      </c>
      <c r="E3779" s="120" t="s">
        <v>70</v>
      </c>
      <c r="F3779" s="121">
        <v>231951</v>
      </c>
      <c r="G3779" s="121">
        <v>16362.011</v>
      </c>
      <c r="H3779" s="119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19">
        <v>7158</v>
      </c>
      <c r="B3780" s="120" t="s">
        <v>201</v>
      </c>
      <c r="C3780" s="120" t="s">
        <v>202</v>
      </c>
      <c r="D3780" s="120" t="s">
        <v>73</v>
      </c>
      <c r="E3780" s="120" t="s">
        <v>38</v>
      </c>
      <c r="F3780" s="121">
        <v>1824500</v>
      </c>
      <c r="G3780" s="121">
        <v>121862.99</v>
      </c>
      <c r="H3780" s="119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19">
        <v>7158</v>
      </c>
      <c r="B3781" s="120" t="s">
        <v>201</v>
      </c>
      <c r="C3781" s="120" t="s">
        <v>202</v>
      </c>
      <c r="D3781" s="120" t="s">
        <v>73</v>
      </c>
      <c r="E3781" s="120" t="s">
        <v>146</v>
      </c>
      <c r="F3781" s="121">
        <v>0</v>
      </c>
      <c r="G3781" s="121">
        <v>0</v>
      </c>
      <c r="H3781" s="119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19">
        <v>7159</v>
      </c>
      <c r="B3782" s="120" t="s">
        <v>201</v>
      </c>
      <c r="C3782" s="120" t="s">
        <v>202</v>
      </c>
      <c r="D3782" s="120" t="s">
        <v>73</v>
      </c>
      <c r="E3782" s="120" t="s">
        <v>70</v>
      </c>
      <c r="F3782" s="121">
        <v>120057</v>
      </c>
      <c r="G3782" s="121">
        <v>8632.423</v>
      </c>
      <c r="H3782" s="119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19">
        <v>7159</v>
      </c>
      <c r="B3783" s="120" t="s">
        <v>201</v>
      </c>
      <c r="C3783" s="120" t="s">
        <v>202</v>
      </c>
      <c r="D3783" s="120" t="s">
        <v>73</v>
      </c>
      <c r="E3783" s="120" t="s">
        <v>38</v>
      </c>
      <c r="F3783" s="121">
        <v>1031896</v>
      </c>
      <c r="G3783" s="121">
        <v>74195.577</v>
      </c>
      <c r="H3783" s="119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19">
        <v>7164</v>
      </c>
      <c r="B3784" s="120" t="s">
        <v>201</v>
      </c>
      <c r="C3784" s="120" t="s">
        <v>202</v>
      </c>
      <c r="D3784" s="120" t="s">
        <v>57</v>
      </c>
      <c r="E3784" s="120" t="s">
        <v>170</v>
      </c>
      <c r="F3784" s="121">
        <v>0</v>
      </c>
      <c r="G3784" s="121">
        <v>-59229</v>
      </c>
      <c r="H3784" s="119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19">
        <v>7166</v>
      </c>
      <c r="B3785" s="120" t="s">
        <v>201</v>
      </c>
      <c r="C3785" s="120" t="s">
        <v>202</v>
      </c>
      <c r="D3785" s="120" t="s">
        <v>116</v>
      </c>
      <c r="E3785" s="120" t="s">
        <v>170</v>
      </c>
      <c r="F3785" s="121">
        <v>797661</v>
      </c>
      <c r="G3785" s="121">
        <v>89605</v>
      </c>
      <c r="H3785" s="119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19">
        <v>7168</v>
      </c>
      <c r="B3786" s="120" t="s">
        <v>201</v>
      </c>
      <c r="C3786" s="120" t="s">
        <v>202</v>
      </c>
      <c r="D3786" s="120" t="s">
        <v>116</v>
      </c>
      <c r="E3786" s="120" t="s">
        <v>170</v>
      </c>
      <c r="F3786" s="121">
        <v>51712</v>
      </c>
      <c r="G3786" s="121">
        <v>5809</v>
      </c>
      <c r="H3786" s="119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19">
        <v>7169</v>
      </c>
      <c r="B3787" s="120" t="s">
        <v>201</v>
      </c>
      <c r="C3787" s="120" t="s">
        <v>202</v>
      </c>
      <c r="D3787" s="120" t="s">
        <v>79</v>
      </c>
      <c r="E3787" s="120" t="s">
        <v>70</v>
      </c>
      <c r="F3787" s="121">
        <v>11505</v>
      </c>
      <c r="G3787" s="121">
        <v>1027</v>
      </c>
      <c r="H3787" s="119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19">
        <v>7173</v>
      </c>
      <c r="B3788" s="120" t="s">
        <v>201</v>
      </c>
      <c r="C3788" s="120" t="s">
        <v>202</v>
      </c>
      <c r="D3788" s="120" t="s">
        <v>73</v>
      </c>
      <c r="E3788" s="120" t="s">
        <v>70</v>
      </c>
      <c r="F3788" s="121">
        <v>48</v>
      </c>
      <c r="G3788" s="121">
        <v>3.055</v>
      </c>
      <c r="H3788" s="119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19">
        <v>7173</v>
      </c>
      <c r="B3789" s="120" t="s">
        <v>201</v>
      </c>
      <c r="C3789" s="120" t="s">
        <v>202</v>
      </c>
      <c r="D3789" s="120" t="s">
        <v>73</v>
      </c>
      <c r="E3789" s="120" t="s">
        <v>38</v>
      </c>
      <c r="F3789" s="121">
        <v>747343</v>
      </c>
      <c r="G3789" s="121">
        <v>47563.945</v>
      </c>
      <c r="H3789" s="119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19">
        <v>7173</v>
      </c>
      <c r="B3790" s="120" t="s">
        <v>201</v>
      </c>
      <c r="C3790" s="120" t="s">
        <v>202</v>
      </c>
      <c r="D3790" s="120" t="s">
        <v>79</v>
      </c>
      <c r="E3790" s="120" t="s">
        <v>38</v>
      </c>
      <c r="F3790" s="121">
        <v>0</v>
      </c>
      <c r="G3790" s="121">
        <v>0</v>
      </c>
      <c r="H3790" s="119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19">
        <v>7179</v>
      </c>
      <c r="B3791" s="120" t="s">
        <v>201</v>
      </c>
      <c r="C3791" s="120" t="s">
        <v>202</v>
      </c>
      <c r="D3791" s="120" t="s">
        <v>116</v>
      </c>
      <c r="E3791" s="120" t="s">
        <v>170</v>
      </c>
      <c r="F3791" s="121">
        <v>644842</v>
      </c>
      <c r="G3791" s="121">
        <v>72438</v>
      </c>
      <c r="H3791" s="119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19">
        <v>7183</v>
      </c>
      <c r="B3792" s="120" t="s">
        <v>201</v>
      </c>
      <c r="C3792" s="120" t="s">
        <v>202</v>
      </c>
      <c r="D3792" s="120" t="s">
        <v>116</v>
      </c>
      <c r="E3792" s="120" t="s">
        <v>170</v>
      </c>
      <c r="F3792" s="121">
        <v>29661</v>
      </c>
      <c r="G3792" s="121">
        <v>3332</v>
      </c>
      <c r="H3792" s="119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19">
        <v>7183</v>
      </c>
      <c r="B3793" s="120" t="s">
        <v>201</v>
      </c>
      <c r="C3793" s="120" t="s">
        <v>202</v>
      </c>
      <c r="D3793" s="120" t="s">
        <v>79</v>
      </c>
      <c r="E3793" s="120" t="s">
        <v>70</v>
      </c>
      <c r="F3793" s="121">
        <v>802</v>
      </c>
      <c r="G3793" s="121">
        <v>56</v>
      </c>
      <c r="H3793" s="119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19">
        <v>7189</v>
      </c>
      <c r="B3794" s="120" t="s">
        <v>201</v>
      </c>
      <c r="C3794" s="120" t="s">
        <v>202</v>
      </c>
      <c r="D3794" s="120" t="s">
        <v>116</v>
      </c>
      <c r="E3794" s="120" t="s">
        <v>170</v>
      </c>
      <c r="F3794" s="121">
        <v>227775</v>
      </c>
      <c r="G3794" s="121">
        <v>25587</v>
      </c>
      <c r="H3794" s="119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19">
        <v>7190</v>
      </c>
      <c r="B3795" s="120" t="s">
        <v>201</v>
      </c>
      <c r="C3795" s="120" t="s">
        <v>202</v>
      </c>
      <c r="D3795" s="120" t="s">
        <v>116</v>
      </c>
      <c r="E3795" s="120" t="s">
        <v>170</v>
      </c>
      <c r="F3795" s="121">
        <v>1399580</v>
      </c>
      <c r="G3795" s="121">
        <v>157221</v>
      </c>
      <c r="H3795" s="119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19">
        <v>7191</v>
      </c>
      <c r="B3796" s="120" t="s">
        <v>201</v>
      </c>
      <c r="C3796" s="120" t="s">
        <v>206</v>
      </c>
      <c r="D3796" s="120" t="s">
        <v>116</v>
      </c>
      <c r="E3796" s="120" t="s">
        <v>170</v>
      </c>
      <c r="F3796" s="121">
        <v>64076</v>
      </c>
      <c r="G3796" s="121">
        <v>7198</v>
      </c>
      <c r="H3796" s="119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19">
        <v>7203</v>
      </c>
      <c r="B3797" s="120" t="s">
        <v>201</v>
      </c>
      <c r="C3797" s="120" t="s">
        <v>202</v>
      </c>
      <c r="D3797" s="120" t="s">
        <v>73</v>
      </c>
      <c r="E3797" s="120" t="s">
        <v>70</v>
      </c>
      <c r="F3797" s="121">
        <v>62176</v>
      </c>
      <c r="G3797" s="121">
        <v>3981.049</v>
      </c>
      <c r="H3797" s="119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19">
        <v>7203</v>
      </c>
      <c r="B3798" s="120" t="s">
        <v>201</v>
      </c>
      <c r="C3798" s="120" t="s">
        <v>202</v>
      </c>
      <c r="D3798" s="120" t="s">
        <v>73</v>
      </c>
      <c r="E3798" s="120" t="s">
        <v>38</v>
      </c>
      <c r="F3798" s="121">
        <v>280121</v>
      </c>
      <c r="G3798" s="121">
        <v>17935.951</v>
      </c>
      <c r="H3798" s="119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19">
        <v>7210</v>
      </c>
      <c r="B3799" s="120" t="s">
        <v>201</v>
      </c>
      <c r="C3799" s="120" t="s">
        <v>202</v>
      </c>
      <c r="D3799" s="120" t="s">
        <v>68</v>
      </c>
      <c r="E3799" s="120" t="s">
        <v>54</v>
      </c>
      <c r="F3799" s="121">
        <v>9043848</v>
      </c>
      <c r="G3799" s="121">
        <v>917743.94</v>
      </c>
      <c r="H3799" s="119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19">
        <v>7210</v>
      </c>
      <c r="B3800" s="120" t="s">
        <v>201</v>
      </c>
      <c r="C3800" s="120" t="s">
        <v>202</v>
      </c>
      <c r="D3800" s="120" t="s">
        <v>68</v>
      </c>
      <c r="E3800" s="120" t="s">
        <v>70</v>
      </c>
      <c r="F3800" s="121">
        <v>4572</v>
      </c>
      <c r="G3800" s="121">
        <v>447.373</v>
      </c>
      <c r="H3800" s="119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19">
        <v>7210</v>
      </c>
      <c r="B3801" s="120" t="s">
        <v>201</v>
      </c>
      <c r="C3801" s="120" t="s">
        <v>202</v>
      </c>
      <c r="D3801" s="120" t="s">
        <v>68</v>
      </c>
      <c r="E3801" s="120" t="s">
        <v>38</v>
      </c>
      <c r="F3801" s="121">
        <v>9581086</v>
      </c>
      <c r="G3801" s="121">
        <v>933417.68</v>
      </c>
      <c r="H3801" s="119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19">
        <v>7210</v>
      </c>
      <c r="B3802" s="120" t="s">
        <v>201</v>
      </c>
      <c r="C3802" s="120" t="s">
        <v>202</v>
      </c>
      <c r="D3802" s="120" t="s">
        <v>68</v>
      </c>
      <c r="E3802" s="120" t="s">
        <v>150</v>
      </c>
      <c r="F3802" s="121">
        <v>0</v>
      </c>
      <c r="G3802" s="121">
        <v>0</v>
      </c>
      <c r="H3802" s="119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19">
        <v>7212</v>
      </c>
      <c r="B3803" s="120" t="s">
        <v>201</v>
      </c>
      <c r="C3803" s="120" t="s">
        <v>202</v>
      </c>
      <c r="D3803" s="120" t="s">
        <v>73</v>
      </c>
      <c r="E3803" s="120" t="s">
        <v>70</v>
      </c>
      <c r="F3803" s="121">
        <v>28719</v>
      </c>
      <c r="G3803" s="121">
        <v>2313.076</v>
      </c>
      <c r="H3803" s="119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19">
        <v>7212</v>
      </c>
      <c r="B3804" s="120" t="s">
        <v>201</v>
      </c>
      <c r="C3804" s="120" t="s">
        <v>202</v>
      </c>
      <c r="D3804" s="120" t="s">
        <v>73</v>
      </c>
      <c r="E3804" s="120" t="s">
        <v>38</v>
      </c>
      <c r="F3804" s="121">
        <v>750176</v>
      </c>
      <c r="G3804" s="121">
        <v>60423.924</v>
      </c>
      <c r="H3804" s="119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19">
        <v>7213</v>
      </c>
      <c r="B3805" s="120" t="s">
        <v>201</v>
      </c>
      <c r="C3805" s="120" t="s">
        <v>202</v>
      </c>
      <c r="D3805" s="120" t="s">
        <v>68</v>
      </c>
      <c r="E3805" s="120" t="s">
        <v>54</v>
      </c>
      <c r="F3805" s="121">
        <v>13397502</v>
      </c>
      <c r="G3805" s="121">
        <v>1273159.9</v>
      </c>
      <c r="H3805" s="119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19">
        <v>7213</v>
      </c>
      <c r="B3806" s="120" t="s">
        <v>201</v>
      </c>
      <c r="C3806" s="120" t="s">
        <v>202</v>
      </c>
      <c r="D3806" s="120" t="s">
        <v>68</v>
      </c>
      <c r="E3806" s="120" t="s">
        <v>70</v>
      </c>
      <c r="F3806" s="121">
        <v>86953</v>
      </c>
      <c r="G3806" s="121">
        <v>8150.109</v>
      </c>
      <c r="H3806" s="119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19">
        <v>7229</v>
      </c>
      <c r="B3807" s="120" t="s">
        <v>201</v>
      </c>
      <c r="C3807" s="120" t="s">
        <v>202</v>
      </c>
      <c r="D3807" s="120" t="s">
        <v>116</v>
      </c>
      <c r="E3807" s="120" t="s">
        <v>170</v>
      </c>
      <c r="F3807" s="121">
        <v>160814</v>
      </c>
      <c r="G3807" s="121">
        <v>18065</v>
      </c>
      <c r="H3807" s="119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19">
        <v>7231</v>
      </c>
      <c r="B3808" s="120" t="s">
        <v>201</v>
      </c>
      <c r="C3808" s="120" t="s">
        <v>202</v>
      </c>
      <c r="D3808" s="120" t="s">
        <v>73</v>
      </c>
      <c r="E3808" s="120" t="s">
        <v>70</v>
      </c>
      <c r="F3808" s="121">
        <v>0</v>
      </c>
      <c r="G3808" s="121">
        <v>0</v>
      </c>
      <c r="H3808" s="119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19">
        <v>7231</v>
      </c>
      <c r="B3809" s="120" t="s">
        <v>201</v>
      </c>
      <c r="C3809" s="120" t="s">
        <v>202</v>
      </c>
      <c r="D3809" s="120" t="s">
        <v>73</v>
      </c>
      <c r="E3809" s="120" t="s">
        <v>38</v>
      </c>
      <c r="F3809" s="121">
        <v>7825</v>
      </c>
      <c r="G3809" s="121">
        <v>4574</v>
      </c>
      <c r="H3809" s="119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19">
        <v>7232</v>
      </c>
      <c r="B3810" s="120" t="s">
        <v>205</v>
      </c>
      <c r="C3810" s="120" t="s">
        <v>202</v>
      </c>
      <c r="D3810" s="120" t="s">
        <v>73</v>
      </c>
      <c r="E3810" s="120" t="s">
        <v>70</v>
      </c>
      <c r="F3810" s="121">
        <v>0</v>
      </c>
      <c r="G3810" s="121">
        <v>0</v>
      </c>
      <c r="H3810" s="119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19">
        <v>7232</v>
      </c>
      <c r="B3811" s="120" t="s">
        <v>205</v>
      </c>
      <c r="C3811" s="120" t="s">
        <v>202</v>
      </c>
      <c r="D3811" s="120" t="s">
        <v>73</v>
      </c>
      <c r="E3811" s="120" t="s">
        <v>38</v>
      </c>
      <c r="F3811" s="121">
        <v>539689</v>
      </c>
      <c r="G3811" s="121">
        <v>46364</v>
      </c>
      <c r="H3811" s="119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19">
        <v>7233</v>
      </c>
      <c r="B3812" s="120" t="s">
        <v>201</v>
      </c>
      <c r="C3812" s="120" t="s">
        <v>202</v>
      </c>
      <c r="D3812" s="120" t="s">
        <v>116</v>
      </c>
      <c r="E3812" s="120" t="s">
        <v>170</v>
      </c>
      <c r="F3812" s="121">
        <v>549869</v>
      </c>
      <c r="G3812" s="121">
        <v>61769</v>
      </c>
      <c r="H3812" s="119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19">
        <v>7237</v>
      </c>
      <c r="B3813" s="120" t="s">
        <v>201</v>
      </c>
      <c r="C3813" s="120" t="s">
        <v>202</v>
      </c>
      <c r="D3813" s="120" t="s">
        <v>73</v>
      </c>
      <c r="E3813" s="120" t="s">
        <v>70</v>
      </c>
      <c r="F3813" s="121">
        <v>54775</v>
      </c>
      <c r="G3813" s="121">
        <v>4625.979</v>
      </c>
      <c r="H3813" s="119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19">
        <v>7237</v>
      </c>
      <c r="B3814" s="120" t="s">
        <v>201</v>
      </c>
      <c r="C3814" s="120" t="s">
        <v>202</v>
      </c>
      <c r="D3814" s="120" t="s">
        <v>73</v>
      </c>
      <c r="E3814" s="120" t="s">
        <v>38</v>
      </c>
      <c r="F3814" s="121">
        <v>1235883</v>
      </c>
      <c r="G3814" s="121">
        <v>104377.02</v>
      </c>
      <c r="H3814" s="119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19">
        <v>7238</v>
      </c>
      <c r="B3815" s="120" t="s">
        <v>201</v>
      </c>
      <c r="C3815" s="120" t="s">
        <v>202</v>
      </c>
      <c r="D3815" s="120" t="s">
        <v>39</v>
      </c>
      <c r="E3815" s="120" t="s">
        <v>70</v>
      </c>
      <c r="F3815" s="121">
        <v>0</v>
      </c>
      <c r="G3815" s="121">
        <v>0</v>
      </c>
      <c r="H3815" s="119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19">
        <v>7238</v>
      </c>
      <c r="B3816" s="120" t="s">
        <v>201</v>
      </c>
      <c r="C3816" s="120" t="s">
        <v>202</v>
      </c>
      <c r="D3816" s="120" t="s">
        <v>39</v>
      </c>
      <c r="E3816" s="120" t="s">
        <v>38</v>
      </c>
      <c r="F3816" s="121">
        <v>854050</v>
      </c>
      <c r="G3816" s="121">
        <v>1444705</v>
      </c>
      <c r="H3816" s="119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19">
        <v>7238</v>
      </c>
      <c r="B3817" s="120" t="s">
        <v>201</v>
      </c>
      <c r="C3817" s="120" t="s">
        <v>202</v>
      </c>
      <c r="D3817" s="120" t="s">
        <v>61</v>
      </c>
      <c r="E3817" s="120" t="s">
        <v>70</v>
      </c>
      <c r="F3817" s="121">
        <v>0</v>
      </c>
      <c r="G3817" s="121">
        <v>0</v>
      </c>
      <c r="H3817" s="119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19">
        <v>7238</v>
      </c>
      <c r="B3818" s="120" t="s">
        <v>201</v>
      </c>
      <c r="C3818" s="120" t="s">
        <v>202</v>
      </c>
      <c r="D3818" s="120" t="s">
        <v>61</v>
      </c>
      <c r="E3818" s="120" t="s">
        <v>38</v>
      </c>
      <c r="F3818" s="121">
        <v>26083820</v>
      </c>
      <c r="G3818" s="121">
        <v>2211864</v>
      </c>
      <c r="H3818" s="119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19">
        <v>7238</v>
      </c>
      <c r="B3819" s="120" t="s">
        <v>201</v>
      </c>
      <c r="C3819" s="120" t="s">
        <v>202</v>
      </c>
      <c r="D3819" s="120" t="s">
        <v>73</v>
      </c>
      <c r="E3819" s="120" t="s">
        <v>70</v>
      </c>
      <c r="F3819" s="121">
        <v>344</v>
      </c>
      <c r="G3819" s="121">
        <v>11.529</v>
      </c>
      <c r="H3819" s="119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19">
        <v>7238</v>
      </c>
      <c r="B3820" s="120" t="s">
        <v>201</v>
      </c>
      <c r="C3820" s="120" t="s">
        <v>202</v>
      </c>
      <c r="D3820" s="120" t="s">
        <v>73</v>
      </c>
      <c r="E3820" s="120" t="s">
        <v>38</v>
      </c>
      <c r="F3820" s="121">
        <v>18273</v>
      </c>
      <c r="G3820" s="121">
        <v>722.471</v>
      </c>
      <c r="H3820" s="119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19">
        <v>7242</v>
      </c>
      <c r="B3821" s="120" t="s">
        <v>201</v>
      </c>
      <c r="C3821" s="120" t="s">
        <v>202</v>
      </c>
      <c r="D3821" s="120" t="s">
        <v>39</v>
      </c>
      <c r="E3821" s="120" t="s">
        <v>54</v>
      </c>
      <c r="F3821" s="121">
        <v>0</v>
      </c>
      <c r="G3821" s="121">
        <v>0</v>
      </c>
      <c r="H3821" s="119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19">
        <v>7242</v>
      </c>
      <c r="B3822" s="120" t="s">
        <v>201</v>
      </c>
      <c r="C3822" s="120" t="s">
        <v>202</v>
      </c>
      <c r="D3822" s="120" t="s">
        <v>39</v>
      </c>
      <c r="E3822" s="120" t="s">
        <v>70</v>
      </c>
      <c r="F3822" s="121">
        <v>0</v>
      </c>
      <c r="G3822" s="121">
        <v>437.837</v>
      </c>
      <c r="H3822" s="119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19">
        <v>7242</v>
      </c>
      <c r="B3823" s="120" t="s">
        <v>201</v>
      </c>
      <c r="C3823" s="120" t="s">
        <v>202</v>
      </c>
      <c r="D3823" s="120" t="s">
        <v>39</v>
      </c>
      <c r="E3823" s="120" t="s">
        <v>38</v>
      </c>
      <c r="F3823" s="121">
        <v>1197239</v>
      </c>
      <c r="G3823" s="121">
        <v>2595716.2</v>
      </c>
      <c r="H3823" s="119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19">
        <v>7242</v>
      </c>
      <c r="B3824" s="120" t="s">
        <v>201</v>
      </c>
      <c r="C3824" s="120" t="s">
        <v>202</v>
      </c>
      <c r="D3824" s="120" t="s">
        <v>39</v>
      </c>
      <c r="E3824" s="120" t="s">
        <v>158</v>
      </c>
      <c r="F3824" s="121">
        <v>0</v>
      </c>
      <c r="G3824" s="121">
        <v>0</v>
      </c>
      <c r="H3824" s="119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19">
        <v>7242</v>
      </c>
      <c r="B3825" s="120" t="s">
        <v>201</v>
      </c>
      <c r="C3825" s="120" t="s">
        <v>202</v>
      </c>
      <c r="D3825" s="120" t="s">
        <v>61</v>
      </c>
      <c r="E3825" s="120" t="s">
        <v>54</v>
      </c>
      <c r="F3825" s="121">
        <v>0</v>
      </c>
      <c r="G3825" s="121">
        <v>0</v>
      </c>
      <c r="H3825" s="119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19">
        <v>7242</v>
      </c>
      <c r="B3826" s="120" t="s">
        <v>201</v>
      </c>
      <c r="C3826" s="120" t="s">
        <v>202</v>
      </c>
      <c r="D3826" s="120" t="s">
        <v>61</v>
      </c>
      <c r="E3826" s="120" t="s">
        <v>70</v>
      </c>
      <c r="F3826" s="121">
        <v>8341</v>
      </c>
      <c r="G3826" s="121">
        <v>738.314</v>
      </c>
      <c r="H3826" s="119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19">
        <v>7242</v>
      </c>
      <c r="B3827" s="120" t="s">
        <v>201</v>
      </c>
      <c r="C3827" s="120" t="s">
        <v>202</v>
      </c>
      <c r="D3827" s="120" t="s">
        <v>61</v>
      </c>
      <c r="E3827" s="120" t="s">
        <v>38</v>
      </c>
      <c r="F3827" s="121">
        <v>49148732</v>
      </c>
      <c r="G3827" s="121">
        <v>4392021.7</v>
      </c>
      <c r="H3827" s="119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19">
        <v>7242</v>
      </c>
      <c r="B3828" s="120" t="s">
        <v>201</v>
      </c>
      <c r="C3828" s="120" t="s">
        <v>202</v>
      </c>
      <c r="D3828" s="120" t="s">
        <v>61</v>
      </c>
      <c r="E3828" s="120" t="s">
        <v>144</v>
      </c>
      <c r="F3828" s="121">
        <v>0</v>
      </c>
      <c r="G3828" s="121">
        <v>0</v>
      </c>
      <c r="H3828" s="119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19">
        <v>7242</v>
      </c>
      <c r="B3829" s="120" t="s">
        <v>201</v>
      </c>
      <c r="C3829" s="120" t="s">
        <v>202</v>
      </c>
      <c r="D3829" s="120" t="s">
        <v>61</v>
      </c>
      <c r="E3829" s="120" t="s">
        <v>158</v>
      </c>
      <c r="F3829" s="121">
        <v>0</v>
      </c>
      <c r="G3829" s="121">
        <v>0</v>
      </c>
      <c r="H3829" s="119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19">
        <v>7246</v>
      </c>
      <c r="B3830" s="120" t="s">
        <v>201</v>
      </c>
      <c r="C3830" s="120" t="s">
        <v>202</v>
      </c>
      <c r="D3830" s="120" t="s">
        <v>116</v>
      </c>
      <c r="E3830" s="120" t="s">
        <v>170</v>
      </c>
      <c r="F3830" s="121">
        <v>2774753</v>
      </c>
      <c r="G3830" s="121">
        <v>311700</v>
      </c>
      <c r="H3830" s="119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19">
        <v>7247</v>
      </c>
      <c r="B3831" s="120" t="s">
        <v>201</v>
      </c>
      <c r="C3831" s="120" t="s">
        <v>202</v>
      </c>
      <c r="D3831" s="120" t="s">
        <v>73</v>
      </c>
      <c r="E3831" s="120" t="s">
        <v>70</v>
      </c>
      <c r="F3831" s="121">
        <v>29818</v>
      </c>
      <c r="G3831" s="121">
        <v>1991</v>
      </c>
      <c r="H3831" s="119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19">
        <v>7250</v>
      </c>
      <c r="B3832" s="120" t="s">
        <v>201</v>
      </c>
      <c r="C3832" s="120" t="s">
        <v>202</v>
      </c>
      <c r="D3832" s="120" t="s">
        <v>73</v>
      </c>
      <c r="E3832" s="120" t="s">
        <v>70</v>
      </c>
      <c r="F3832" s="121">
        <v>4941</v>
      </c>
      <c r="G3832" s="121">
        <v>-130</v>
      </c>
      <c r="H3832" s="119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19">
        <v>7250</v>
      </c>
      <c r="B3833" s="120" t="s">
        <v>201</v>
      </c>
      <c r="C3833" s="120" t="s">
        <v>202</v>
      </c>
      <c r="D3833" s="120" t="s">
        <v>79</v>
      </c>
      <c r="E3833" s="120" t="s">
        <v>70</v>
      </c>
      <c r="F3833" s="121">
        <v>127</v>
      </c>
      <c r="G3833" s="121">
        <v>-2</v>
      </c>
      <c r="H3833" s="119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19">
        <v>7259</v>
      </c>
      <c r="B3834" s="120" t="s">
        <v>201</v>
      </c>
      <c r="C3834" s="120" t="s">
        <v>206</v>
      </c>
      <c r="D3834" s="120" t="s">
        <v>116</v>
      </c>
      <c r="E3834" s="120" t="s">
        <v>170</v>
      </c>
      <c r="F3834" s="121">
        <v>20633</v>
      </c>
      <c r="G3834" s="121">
        <v>2318</v>
      </c>
      <c r="H3834" s="119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19">
        <v>7264</v>
      </c>
      <c r="B3835" s="120" t="s">
        <v>201</v>
      </c>
      <c r="C3835" s="120" t="s">
        <v>202</v>
      </c>
      <c r="D3835" s="120" t="s">
        <v>79</v>
      </c>
      <c r="E3835" s="120" t="s">
        <v>70</v>
      </c>
      <c r="F3835" s="121">
        <v>315462</v>
      </c>
      <c r="G3835" s="121">
        <v>31226</v>
      </c>
      <c r="H3835" s="119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19">
        <v>7266</v>
      </c>
      <c r="B3836" s="120" t="s">
        <v>201</v>
      </c>
      <c r="C3836" s="120" t="s">
        <v>202</v>
      </c>
      <c r="D3836" s="120" t="s">
        <v>39</v>
      </c>
      <c r="E3836" s="120" t="s">
        <v>38</v>
      </c>
      <c r="F3836" s="121">
        <v>0</v>
      </c>
      <c r="G3836" s="121">
        <v>56133</v>
      </c>
      <c r="H3836" s="119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19">
        <v>7266</v>
      </c>
      <c r="B3837" s="120" t="s">
        <v>201</v>
      </c>
      <c r="C3837" s="120" t="s">
        <v>202</v>
      </c>
      <c r="D3837" s="120" t="s">
        <v>61</v>
      </c>
      <c r="E3837" s="120" t="s">
        <v>70</v>
      </c>
      <c r="F3837" s="121">
        <v>0</v>
      </c>
      <c r="G3837" s="121">
        <v>0</v>
      </c>
      <c r="H3837" s="119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19">
        <v>7266</v>
      </c>
      <c r="B3838" s="120" t="s">
        <v>201</v>
      </c>
      <c r="C3838" s="120" t="s">
        <v>202</v>
      </c>
      <c r="D3838" s="120" t="s">
        <v>61</v>
      </c>
      <c r="E3838" s="120" t="s">
        <v>38</v>
      </c>
      <c r="F3838" s="121">
        <v>2984211</v>
      </c>
      <c r="G3838" s="121">
        <v>340078</v>
      </c>
      <c r="H3838" s="119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19">
        <v>7266</v>
      </c>
      <c r="B3839" s="120" t="s">
        <v>201</v>
      </c>
      <c r="C3839" s="120" t="s">
        <v>202</v>
      </c>
      <c r="D3839" s="120" t="s">
        <v>73</v>
      </c>
      <c r="E3839" s="120" t="s">
        <v>70</v>
      </c>
      <c r="F3839" s="121">
        <v>0</v>
      </c>
      <c r="G3839" s="121">
        <v>0</v>
      </c>
      <c r="H3839" s="119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19">
        <v>7266</v>
      </c>
      <c r="B3840" s="120" t="s">
        <v>201</v>
      </c>
      <c r="C3840" s="120" t="s">
        <v>202</v>
      </c>
      <c r="D3840" s="120" t="s">
        <v>73</v>
      </c>
      <c r="E3840" s="120" t="s">
        <v>38</v>
      </c>
      <c r="F3840" s="121">
        <v>520689</v>
      </c>
      <c r="G3840" s="121">
        <v>53956</v>
      </c>
      <c r="H3840" s="119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19">
        <v>7266</v>
      </c>
      <c r="B3841" s="120" t="s">
        <v>201</v>
      </c>
      <c r="C3841" s="120" t="s">
        <v>202</v>
      </c>
      <c r="D3841" s="120" t="s">
        <v>79</v>
      </c>
      <c r="E3841" s="120" t="s">
        <v>38</v>
      </c>
      <c r="F3841" s="121">
        <v>393239</v>
      </c>
      <c r="G3841" s="121">
        <v>39881</v>
      </c>
      <c r="H3841" s="119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19">
        <v>7268</v>
      </c>
      <c r="B3842" s="120" t="s">
        <v>201</v>
      </c>
      <c r="C3842" s="120" t="s">
        <v>202</v>
      </c>
      <c r="D3842" s="120" t="s">
        <v>73</v>
      </c>
      <c r="E3842" s="120" t="s">
        <v>70</v>
      </c>
      <c r="F3842" s="121">
        <v>0</v>
      </c>
      <c r="G3842" s="121">
        <v>0</v>
      </c>
      <c r="H3842" s="119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19">
        <v>7268</v>
      </c>
      <c r="B3843" s="120" t="s">
        <v>201</v>
      </c>
      <c r="C3843" s="120" t="s">
        <v>202</v>
      </c>
      <c r="D3843" s="120" t="s">
        <v>73</v>
      </c>
      <c r="E3843" s="120" t="s">
        <v>38</v>
      </c>
      <c r="F3843" s="121">
        <v>262600</v>
      </c>
      <c r="G3843" s="121">
        <v>21103</v>
      </c>
      <c r="H3843" s="119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19">
        <v>7270</v>
      </c>
      <c r="B3844" s="120" t="s">
        <v>201</v>
      </c>
      <c r="C3844" s="120" t="s">
        <v>202</v>
      </c>
      <c r="D3844" s="120" t="s">
        <v>73</v>
      </c>
      <c r="E3844" s="120" t="s">
        <v>70</v>
      </c>
      <c r="F3844" s="121">
        <v>52884</v>
      </c>
      <c r="G3844" s="121">
        <v>3750.418</v>
      </c>
      <c r="H3844" s="119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19">
        <v>7270</v>
      </c>
      <c r="B3845" s="120" t="s">
        <v>201</v>
      </c>
      <c r="C3845" s="120" t="s">
        <v>202</v>
      </c>
      <c r="D3845" s="120" t="s">
        <v>73</v>
      </c>
      <c r="E3845" s="120" t="s">
        <v>38</v>
      </c>
      <c r="F3845" s="121">
        <v>1186506</v>
      </c>
      <c r="G3845" s="121">
        <v>84146.582</v>
      </c>
      <c r="H3845" s="119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19">
        <v>7277</v>
      </c>
      <c r="B3846" s="120" t="s">
        <v>201</v>
      </c>
      <c r="C3846" s="120" t="s">
        <v>202</v>
      </c>
      <c r="D3846" s="120" t="s">
        <v>73</v>
      </c>
      <c r="E3846" s="120" t="s">
        <v>70</v>
      </c>
      <c r="F3846" s="121">
        <v>15009</v>
      </c>
      <c r="G3846" s="121">
        <v>693.671</v>
      </c>
      <c r="H3846" s="119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19">
        <v>7277</v>
      </c>
      <c r="B3847" s="120" t="s">
        <v>201</v>
      </c>
      <c r="C3847" s="120" t="s">
        <v>202</v>
      </c>
      <c r="D3847" s="120" t="s">
        <v>73</v>
      </c>
      <c r="E3847" s="120" t="s">
        <v>38</v>
      </c>
      <c r="F3847" s="121">
        <v>413065</v>
      </c>
      <c r="G3847" s="121">
        <v>23811.329</v>
      </c>
      <c r="H3847" s="119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19">
        <v>7279</v>
      </c>
      <c r="B3848" s="120" t="s">
        <v>201</v>
      </c>
      <c r="C3848" s="120" t="s">
        <v>202</v>
      </c>
      <c r="D3848" s="120" t="s">
        <v>116</v>
      </c>
      <c r="E3848" s="120" t="s">
        <v>170</v>
      </c>
      <c r="F3848" s="121">
        <v>0</v>
      </c>
      <c r="G3848" s="121">
        <v>0</v>
      </c>
      <c r="H3848" s="119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19">
        <v>7281</v>
      </c>
      <c r="B3849" s="120" t="s">
        <v>201</v>
      </c>
      <c r="C3849" s="120" t="s">
        <v>202</v>
      </c>
      <c r="D3849" s="120" t="s">
        <v>73</v>
      </c>
      <c r="E3849" s="120" t="s">
        <v>70</v>
      </c>
      <c r="F3849" s="121">
        <v>0</v>
      </c>
      <c r="G3849" s="121">
        <v>0</v>
      </c>
      <c r="H3849" s="119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19">
        <v>7281</v>
      </c>
      <c r="B3850" s="120" t="s">
        <v>201</v>
      </c>
      <c r="C3850" s="120" t="s">
        <v>202</v>
      </c>
      <c r="D3850" s="120" t="s">
        <v>73</v>
      </c>
      <c r="E3850" s="120" t="s">
        <v>38</v>
      </c>
      <c r="F3850" s="121">
        <v>2038</v>
      </c>
      <c r="G3850" s="121">
        <v>72</v>
      </c>
      <c r="H3850" s="119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19">
        <v>7283</v>
      </c>
      <c r="B3851" s="120" t="s">
        <v>201</v>
      </c>
      <c r="C3851" s="120" t="s">
        <v>202</v>
      </c>
      <c r="D3851" s="120" t="s">
        <v>73</v>
      </c>
      <c r="E3851" s="120" t="s">
        <v>38</v>
      </c>
      <c r="F3851" s="121">
        <v>1173</v>
      </c>
      <c r="G3851" s="121">
        <v>84</v>
      </c>
      <c r="H3851" s="119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19">
        <v>7283</v>
      </c>
      <c r="B3852" s="120" t="s">
        <v>201</v>
      </c>
      <c r="C3852" s="120" t="s">
        <v>202</v>
      </c>
      <c r="D3852" s="120" t="s">
        <v>79</v>
      </c>
      <c r="E3852" s="120" t="s">
        <v>70</v>
      </c>
      <c r="F3852" s="121">
        <v>0</v>
      </c>
      <c r="G3852" s="121">
        <v>0</v>
      </c>
      <c r="H3852" s="119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19">
        <v>7288</v>
      </c>
      <c r="B3853" s="120" t="s">
        <v>201</v>
      </c>
      <c r="C3853" s="120" t="s">
        <v>206</v>
      </c>
      <c r="D3853" s="120" t="s">
        <v>73</v>
      </c>
      <c r="E3853" s="120" t="s">
        <v>70</v>
      </c>
      <c r="F3853" s="121">
        <v>0</v>
      </c>
      <c r="G3853" s="121">
        <v>0</v>
      </c>
      <c r="H3853" s="119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19">
        <v>7288</v>
      </c>
      <c r="B3854" s="120" t="s">
        <v>201</v>
      </c>
      <c r="C3854" s="120" t="s">
        <v>206</v>
      </c>
      <c r="D3854" s="120" t="s">
        <v>73</v>
      </c>
      <c r="E3854" s="120" t="s">
        <v>86</v>
      </c>
      <c r="F3854" s="121">
        <v>4591</v>
      </c>
      <c r="G3854" s="121">
        <v>336.191</v>
      </c>
      <c r="H3854" s="119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19">
        <v>7288</v>
      </c>
      <c r="B3855" s="120" t="s">
        <v>201</v>
      </c>
      <c r="C3855" s="120" t="s">
        <v>206</v>
      </c>
      <c r="D3855" s="120" t="s">
        <v>73</v>
      </c>
      <c r="E3855" s="120" t="s">
        <v>38</v>
      </c>
      <c r="F3855" s="121">
        <v>326814</v>
      </c>
      <c r="G3855" s="121">
        <v>23926.809</v>
      </c>
      <c r="H3855" s="119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19">
        <v>7294</v>
      </c>
      <c r="B3856" s="120" t="s">
        <v>201</v>
      </c>
      <c r="C3856" s="120" t="s">
        <v>202</v>
      </c>
      <c r="D3856" s="120" t="s">
        <v>39</v>
      </c>
      <c r="E3856" s="120" t="s">
        <v>70</v>
      </c>
      <c r="F3856" s="121">
        <v>0</v>
      </c>
      <c r="G3856" s="121">
        <v>0</v>
      </c>
      <c r="H3856" s="119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19">
        <v>7294</v>
      </c>
      <c r="B3857" s="120" t="s">
        <v>201</v>
      </c>
      <c r="C3857" s="120" t="s">
        <v>202</v>
      </c>
      <c r="D3857" s="120" t="s">
        <v>39</v>
      </c>
      <c r="E3857" s="120" t="s">
        <v>38</v>
      </c>
      <c r="F3857" s="121">
        <v>7446</v>
      </c>
      <c r="G3857" s="121">
        <v>0</v>
      </c>
      <c r="H3857" s="119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19">
        <v>7294</v>
      </c>
      <c r="B3858" s="120" t="s">
        <v>201</v>
      </c>
      <c r="C3858" s="120" t="s">
        <v>202</v>
      </c>
      <c r="D3858" s="120" t="s">
        <v>61</v>
      </c>
      <c r="E3858" s="120" t="s">
        <v>70</v>
      </c>
      <c r="F3858" s="121">
        <v>0</v>
      </c>
      <c r="G3858" s="121">
        <v>0</v>
      </c>
      <c r="H3858" s="119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19">
        <v>7294</v>
      </c>
      <c r="B3859" s="120" t="s">
        <v>201</v>
      </c>
      <c r="C3859" s="120" t="s">
        <v>202</v>
      </c>
      <c r="D3859" s="120" t="s">
        <v>61</v>
      </c>
      <c r="E3859" s="120" t="s">
        <v>38</v>
      </c>
      <c r="F3859" s="121">
        <v>136220</v>
      </c>
      <c r="G3859" s="121">
        <v>11199</v>
      </c>
      <c r="H3859" s="119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19">
        <v>7296</v>
      </c>
      <c r="B3860" s="120" t="s">
        <v>201</v>
      </c>
      <c r="C3860" s="120" t="s">
        <v>202</v>
      </c>
      <c r="D3860" s="120" t="s">
        <v>39</v>
      </c>
      <c r="E3860" s="120" t="s">
        <v>38</v>
      </c>
      <c r="F3860" s="121">
        <v>0</v>
      </c>
      <c r="G3860" s="121">
        <v>960802</v>
      </c>
      <c r="H3860" s="119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19">
        <v>7296</v>
      </c>
      <c r="B3861" s="120" t="s">
        <v>201</v>
      </c>
      <c r="C3861" s="120" t="s">
        <v>202</v>
      </c>
      <c r="D3861" s="120" t="s">
        <v>61</v>
      </c>
      <c r="E3861" s="120" t="s">
        <v>70</v>
      </c>
      <c r="F3861" s="121">
        <v>0</v>
      </c>
      <c r="G3861" s="121">
        <v>0</v>
      </c>
      <c r="H3861" s="119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19">
        <v>7296</v>
      </c>
      <c r="B3862" s="120" t="s">
        <v>201</v>
      </c>
      <c r="C3862" s="120" t="s">
        <v>202</v>
      </c>
      <c r="D3862" s="120" t="s">
        <v>61</v>
      </c>
      <c r="E3862" s="120" t="s">
        <v>38</v>
      </c>
      <c r="F3862" s="121">
        <v>19047345</v>
      </c>
      <c r="G3862" s="121">
        <v>1652203</v>
      </c>
      <c r="H3862" s="119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19">
        <v>7296</v>
      </c>
      <c r="B3863" s="120" t="s">
        <v>201</v>
      </c>
      <c r="C3863" s="120" t="s">
        <v>202</v>
      </c>
      <c r="D3863" s="120" t="s">
        <v>73</v>
      </c>
      <c r="E3863" s="120" t="s">
        <v>81</v>
      </c>
      <c r="F3863" s="121">
        <v>14170</v>
      </c>
      <c r="G3863" s="121">
        <v>1139.415</v>
      </c>
      <c r="H3863" s="119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19">
        <v>7296</v>
      </c>
      <c r="B3864" s="120" t="s">
        <v>201</v>
      </c>
      <c r="C3864" s="120" t="s">
        <v>202</v>
      </c>
      <c r="D3864" s="120" t="s">
        <v>73</v>
      </c>
      <c r="E3864" s="120" t="s">
        <v>38</v>
      </c>
      <c r="F3864" s="121">
        <v>1513070</v>
      </c>
      <c r="G3864" s="121">
        <v>124400.59</v>
      </c>
      <c r="H3864" s="119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19">
        <v>7302</v>
      </c>
      <c r="B3865" s="120" t="s">
        <v>201</v>
      </c>
      <c r="C3865" s="120" t="s">
        <v>202</v>
      </c>
      <c r="D3865" s="120" t="s">
        <v>39</v>
      </c>
      <c r="E3865" s="120" t="s">
        <v>70</v>
      </c>
      <c r="F3865" s="121">
        <v>0</v>
      </c>
      <c r="G3865" s="121">
        <v>0</v>
      </c>
      <c r="H3865" s="119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19">
        <v>7302</v>
      </c>
      <c r="B3866" s="120" t="s">
        <v>201</v>
      </c>
      <c r="C3866" s="120" t="s">
        <v>202</v>
      </c>
      <c r="D3866" s="120" t="s">
        <v>39</v>
      </c>
      <c r="E3866" s="120" t="s">
        <v>38</v>
      </c>
      <c r="F3866" s="121">
        <v>0</v>
      </c>
      <c r="G3866" s="121">
        <v>4168880</v>
      </c>
      <c r="H3866" s="119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19">
        <v>7302</v>
      </c>
      <c r="B3867" s="120" t="s">
        <v>201</v>
      </c>
      <c r="C3867" s="120" t="s">
        <v>202</v>
      </c>
      <c r="D3867" s="120" t="s">
        <v>61</v>
      </c>
      <c r="E3867" s="120" t="s">
        <v>70</v>
      </c>
      <c r="F3867" s="121">
        <v>0</v>
      </c>
      <c r="G3867" s="121">
        <v>0</v>
      </c>
      <c r="H3867" s="119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19">
        <v>7302</v>
      </c>
      <c r="B3868" s="120" t="s">
        <v>201</v>
      </c>
      <c r="C3868" s="120" t="s">
        <v>202</v>
      </c>
      <c r="D3868" s="120" t="s">
        <v>61</v>
      </c>
      <c r="E3868" s="120" t="s">
        <v>38</v>
      </c>
      <c r="F3868" s="121">
        <v>83323910</v>
      </c>
      <c r="G3868" s="121">
        <v>7290898</v>
      </c>
      <c r="H3868" s="119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19">
        <v>7307</v>
      </c>
      <c r="B3869" s="120" t="s">
        <v>201</v>
      </c>
      <c r="C3869" s="120" t="s">
        <v>202</v>
      </c>
      <c r="D3869" s="120" t="s">
        <v>39</v>
      </c>
      <c r="E3869" s="120" t="s">
        <v>38</v>
      </c>
      <c r="F3869" s="121">
        <v>0</v>
      </c>
      <c r="G3869" s="121">
        <v>65306</v>
      </c>
      <c r="H3869" s="119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19">
        <v>7307</v>
      </c>
      <c r="B3870" s="120" t="s">
        <v>201</v>
      </c>
      <c r="C3870" s="120" t="s">
        <v>202</v>
      </c>
      <c r="D3870" s="120" t="s">
        <v>61</v>
      </c>
      <c r="E3870" s="120" t="s">
        <v>38</v>
      </c>
      <c r="F3870" s="121">
        <v>1938777</v>
      </c>
      <c r="G3870" s="121">
        <v>165254</v>
      </c>
      <c r="H3870" s="119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19">
        <v>7307</v>
      </c>
      <c r="B3871" s="120" t="s">
        <v>201</v>
      </c>
      <c r="C3871" s="120" t="s">
        <v>202</v>
      </c>
      <c r="D3871" s="120" t="s">
        <v>73</v>
      </c>
      <c r="E3871" s="120" t="s">
        <v>38</v>
      </c>
      <c r="F3871" s="121">
        <v>28588</v>
      </c>
      <c r="G3871" s="121">
        <v>1784</v>
      </c>
      <c r="H3871" s="119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19">
        <v>7314</v>
      </c>
      <c r="B3872" s="120" t="s">
        <v>201</v>
      </c>
      <c r="C3872" s="120" t="s">
        <v>202</v>
      </c>
      <c r="D3872" s="120" t="s">
        <v>39</v>
      </c>
      <c r="E3872" s="120" t="s">
        <v>70</v>
      </c>
      <c r="F3872" s="121">
        <v>0</v>
      </c>
      <c r="G3872" s="121">
        <v>0</v>
      </c>
      <c r="H3872" s="119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19">
        <v>7314</v>
      </c>
      <c r="B3873" s="120" t="s">
        <v>201</v>
      </c>
      <c r="C3873" s="120" t="s">
        <v>202</v>
      </c>
      <c r="D3873" s="120" t="s">
        <v>39</v>
      </c>
      <c r="E3873" s="120" t="s">
        <v>38</v>
      </c>
      <c r="F3873" s="121">
        <v>0</v>
      </c>
      <c r="G3873" s="121">
        <v>0</v>
      </c>
      <c r="H3873" s="119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19">
        <v>7314</v>
      </c>
      <c r="B3874" s="120" t="s">
        <v>201</v>
      </c>
      <c r="C3874" s="120" t="s">
        <v>202</v>
      </c>
      <c r="D3874" s="120" t="s">
        <v>61</v>
      </c>
      <c r="E3874" s="120" t="s">
        <v>70</v>
      </c>
      <c r="F3874" s="121">
        <v>96247</v>
      </c>
      <c r="G3874" s="121">
        <v>11088.97</v>
      </c>
      <c r="H3874" s="119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19">
        <v>7314</v>
      </c>
      <c r="B3875" s="120" t="s">
        <v>201</v>
      </c>
      <c r="C3875" s="120" t="s">
        <v>202</v>
      </c>
      <c r="D3875" s="120" t="s">
        <v>61</v>
      </c>
      <c r="E3875" s="120" t="s">
        <v>38</v>
      </c>
      <c r="F3875" s="121">
        <v>3161674</v>
      </c>
      <c r="G3875" s="121">
        <v>358822.03</v>
      </c>
      <c r="H3875" s="119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19">
        <v>7315</v>
      </c>
      <c r="B3876" s="120" t="s">
        <v>201</v>
      </c>
      <c r="C3876" s="120" t="s">
        <v>202</v>
      </c>
      <c r="D3876" s="120" t="s">
        <v>73</v>
      </c>
      <c r="E3876" s="120" t="s">
        <v>38</v>
      </c>
      <c r="F3876" s="121">
        <v>3058518</v>
      </c>
      <c r="G3876" s="121">
        <v>282001</v>
      </c>
      <c r="H3876" s="119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19">
        <v>7317</v>
      </c>
      <c r="B3877" s="120" t="s">
        <v>201</v>
      </c>
      <c r="C3877" s="120" t="s">
        <v>202</v>
      </c>
      <c r="D3877" s="120" t="s">
        <v>116</v>
      </c>
      <c r="E3877" s="120" t="s">
        <v>170</v>
      </c>
      <c r="F3877" s="121">
        <v>812620</v>
      </c>
      <c r="G3877" s="121">
        <v>91285</v>
      </c>
      <c r="H3877" s="119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19">
        <v>7318</v>
      </c>
      <c r="B3878" s="120" t="s">
        <v>201</v>
      </c>
      <c r="C3878" s="120" t="s">
        <v>206</v>
      </c>
      <c r="D3878" s="120" t="s">
        <v>73</v>
      </c>
      <c r="E3878" s="120" t="s">
        <v>70</v>
      </c>
      <c r="F3878" s="121">
        <v>1250</v>
      </c>
      <c r="G3878" s="121">
        <v>3919.964</v>
      </c>
      <c r="H3878" s="119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19">
        <v>7318</v>
      </c>
      <c r="B3879" s="120" t="s">
        <v>201</v>
      </c>
      <c r="C3879" s="120" t="s">
        <v>206</v>
      </c>
      <c r="D3879" s="120" t="s">
        <v>73</v>
      </c>
      <c r="E3879" s="120" t="s">
        <v>38</v>
      </c>
      <c r="F3879" s="121">
        <v>56</v>
      </c>
      <c r="G3879" s="121">
        <v>183.036</v>
      </c>
      <c r="H3879" s="119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19">
        <v>7318</v>
      </c>
      <c r="B3880" s="120" t="s">
        <v>201</v>
      </c>
      <c r="C3880" s="120" t="s">
        <v>206</v>
      </c>
      <c r="D3880" s="120" t="s">
        <v>73</v>
      </c>
      <c r="E3880" s="120" t="s">
        <v>152</v>
      </c>
      <c r="F3880" s="121">
        <v>0</v>
      </c>
      <c r="G3880" s="121">
        <v>0</v>
      </c>
      <c r="H3880" s="119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19">
        <v>7325</v>
      </c>
      <c r="B3881" s="120" t="s">
        <v>201</v>
      </c>
      <c r="C3881" s="120" t="s">
        <v>206</v>
      </c>
      <c r="D3881" s="120" t="s">
        <v>73</v>
      </c>
      <c r="E3881" s="120" t="s">
        <v>38</v>
      </c>
      <c r="F3881" s="121">
        <v>13856983</v>
      </c>
      <c r="G3881" s="121">
        <v>1034100</v>
      </c>
      <c r="H3881" s="119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19">
        <v>7335</v>
      </c>
      <c r="B3882" s="120" t="s">
        <v>201</v>
      </c>
      <c r="C3882" s="120" t="s">
        <v>202</v>
      </c>
      <c r="D3882" s="120" t="s">
        <v>73</v>
      </c>
      <c r="E3882" s="120" t="s">
        <v>70</v>
      </c>
      <c r="F3882" s="121">
        <v>2538</v>
      </c>
      <c r="G3882" s="121">
        <v>191.586</v>
      </c>
      <c r="H3882" s="119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19">
        <v>7335</v>
      </c>
      <c r="B3883" s="120" t="s">
        <v>201</v>
      </c>
      <c r="C3883" s="120" t="s">
        <v>202</v>
      </c>
      <c r="D3883" s="120" t="s">
        <v>73</v>
      </c>
      <c r="E3883" s="120" t="s">
        <v>38</v>
      </c>
      <c r="F3883" s="121">
        <v>30885</v>
      </c>
      <c r="G3883" s="121">
        <v>2331.414</v>
      </c>
      <c r="H3883" s="119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19">
        <v>7336</v>
      </c>
      <c r="B3884" s="120" t="s">
        <v>201</v>
      </c>
      <c r="C3884" s="120" t="s">
        <v>202</v>
      </c>
      <c r="D3884" s="120" t="s">
        <v>73</v>
      </c>
      <c r="E3884" s="120" t="s">
        <v>70</v>
      </c>
      <c r="F3884" s="121">
        <v>20160</v>
      </c>
      <c r="G3884" s="121">
        <v>1527.648</v>
      </c>
      <c r="H3884" s="119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19">
        <v>7336</v>
      </c>
      <c r="B3885" s="120" t="s">
        <v>201</v>
      </c>
      <c r="C3885" s="120" t="s">
        <v>202</v>
      </c>
      <c r="D3885" s="120" t="s">
        <v>73</v>
      </c>
      <c r="E3885" s="120" t="s">
        <v>38</v>
      </c>
      <c r="F3885" s="121">
        <v>62940</v>
      </c>
      <c r="G3885" s="121">
        <v>4769.352</v>
      </c>
      <c r="H3885" s="119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19">
        <v>7337</v>
      </c>
      <c r="B3886" s="120" t="s">
        <v>201</v>
      </c>
      <c r="C3886" s="120" t="s">
        <v>202</v>
      </c>
      <c r="D3886" s="120" t="s">
        <v>73</v>
      </c>
      <c r="E3886" s="120" t="s">
        <v>70</v>
      </c>
      <c r="F3886" s="121">
        <v>0</v>
      </c>
      <c r="G3886" s="121">
        <v>0</v>
      </c>
      <c r="H3886" s="119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19">
        <v>7338</v>
      </c>
      <c r="B3887" s="120" t="s">
        <v>201</v>
      </c>
      <c r="C3887" s="120" t="s">
        <v>202</v>
      </c>
      <c r="D3887" s="120" t="s">
        <v>116</v>
      </c>
      <c r="E3887" s="120" t="s">
        <v>170</v>
      </c>
      <c r="F3887" s="121">
        <v>0</v>
      </c>
      <c r="G3887" s="121">
        <v>0</v>
      </c>
      <c r="H3887" s="119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19">
        <v>7339</v>
      </c>
      <c r="B3888" s="120" t="s">
        <v>201</v>
      </c>
      <c r="C3888" s="120" t="s">
        <v>202</v>
      </c>
      <c r="D3888" s="120" t="s">
        <v>73</v>
      </c>
      <c r="E3888" s="120" t="s">
        <v>70</v>
      </c>
      <c r="F3888" s="121">
        <v>0</v>
      </c>
      <c r="G3888" s="121">
        <v>0</v>
      </c>
      <c r="H3888" s="119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19">
        <v>7339</v>
      </c>
      <c r="B3889" s="120" t="s">
        <v>201</v>
      </c>
      <c r="C3889" s="120" t="s">
        <v>202</v>
      </c>
      <c r="D3889" s="120" t="s">
        <v>73</v>
      </c>
      <c r="E3889" s="120" t="s">
        <v>38</v>
      </c>
      <c r="F3889" s="121">
        <v>24744</v>
      </c>
      <c r="G3889" s="121">
        <v>1371</v>
      </c>
      <c r="H3889" s="119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19">
        <v>7343</v>
      </c>
      <c r="B3890" s="120" t="s">
        <v>205</v>
      </c>
      <c r="C3890" s="120" t="s">
        <v>202</v>
      </c>
      <c r="D3890" s="120" t="s">
        <v>68</v>
      </c>
      <c r="E3890" s="120" t="s">
        <v>70</v>
      </c>
      <c r="F3890" s="121">
        <v>124139</v>
      </c>
      <c r="G3890" s="121">
        <v>9084.992</v>
      </c>
      <c r="H3890" s="119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19">
        <v>7343</v>
      </c>
      <c r="B3891" s="120" t="s">
        <v>205</v>
      </c>
      <c r="C3891" s="120" t="s">
        <v>202</v>
      </c>
      <c r="D3891" s="120" t="s">
        <v>68</v>
      </c>
      <c r="E3891" s="120" t="s">
        <v>150</v>
      </c>
      <c r="F3891" s="121">
        <v>14310707</v>
      </c>
      <c r="G3891" s="121">
        <v>1421523.1</v>
      </c>
      <c r="H3891" s="119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19">
        <v>7343</v>
      </c>
      <c r="B3892" s="120" t="s">
        <v>205</v>
      </c>
      <c r="C3892" s="120" t="s">
        <v>202</v>
      </c>
      <c r="D3892" s="120" t="s">
        <v>68</v>
      </c>
      <c r="E3892" s="120" t="s">
        <v>162</v>
      </c>
      <c r="F3892" s="121">
        <v>1126261</v>
      </c>
      <c r="G3892" s="121">
        <v>112907.87</v>
      </c>
      <c r="H3892" s="119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19">
        <v>7345</v>
      </c>
      <c r="B3893" s="120" t="s">
        <v>201</v>
      </c>
      <c r="C3893" s="120" t="s">
        <v>202</v>
      </c>
      <c r="D3893" s="120" t="s">
        <v>73</v>
      </c>
      <c r="E3893" s="120" t="s">
        <v>70</v>
      </c>
      <c r="F3893" s="121">
        <v>0</v>
      </c>
      <c r="G3893" s="121">
        <v>0</v>
      </c>
      <c r="H3893" s="119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19">
        <v>7345</v>
      </c>
      <c r="B3894" s="120" t="s">
        <v>201</v>
      </c>
      <c r="C3894" s="120" t="s">
        <v>202</v>
      </c>
      <c r="D3894" s="120" t="s">
        <v>73</v>
      </c>
      <c r="E3894" s="120" t="s">
        <v>38</v>
      </c>
      <c r="F3894" s="121">
        <v>2808720</v>
      </c>
      <c r="G3894" s="121">
        <v>327045</v>
      </c>
      <c r="H3894" s="119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19">
        <v>7348</v>
      </c>
      <c r="B3895" s="120" t="s">
        <v>201</v>
      </c>
      <c r="C3895" s="120" t="s">
        <v>202</v>
      </c>
      <c r="D3895" s="120" t="s">
        <v>73</v>
      </c>
      <c r="E3895" s="120" t="s">
        <v>70</v>
      </c>
      <c r="F3895" s="121">
        <v>21825</v>
      </c>
      <c r="G3895" s="121">
        <v>1554.136</v>
      </c>
      <c r="H3895" s="119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19">
        <v>7348</v>
      </c>
      <c r="B3896" s="120" t="s">
        <v>201</v>
      </c>
      <c r="C3896" s="120" t="s">
        <v>202</v>
      </c>
      <c r="D3896" s="120" t="s">
        <v>73</v>
      </c>
      <c r="E3896" s="120" t="s">
        <v>38</v>
      </c>
      <c r="F3896" s="121">
        <v>283168</v>
      </c>
      <c r="G3896" s="121">
        <v>20163.864</v>
      </c>
      <c r="H3896" s="119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19">
        <v>7350</v>
      </c>
      <c r="B3897" s="120" t="s">
        <v>205</v>
      </c>
      <c r="C3897" s="120" t="s">
        <v>202</v>
      </c>
      <c r="D3897" s="120" t="s">
        <v>39</v>
      </c>
      <c r="E3897" s="120" t="s">
        <v>38</v>
      </c>
      <c r="F3897" s="121">
        <v>0</v>
      </c>
      <c r="G3897" s="121">
        <v>569313</v>
      </c>
      <c r="H3897" s="119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19">
        <v>7350</v>
      </c>
      <c r="B3898" s="120" t="s">
        <v>205</v>
      </c>
      <c r="C3898" s="120" t="s">
        <v>202</v>
      </c>
      <c r="D3898" s="120" t="s">
        <v>61</v>
      </c>
      <c r="E3898" s="120" t="s">
        <v>38</v>
      </c>
      <c r="F3898" s="121">
        <v>12103974</v>
      </c>
      <c r="G3898" s="121">
        <v>1200027</v>
      </c>
      <c r="H3898" s="119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19">
        <v>7367</v>
      </c>
      <c r="B3899" s="120" t="s">
        <v>201</v>
      </c>
      <c r="C3899" s="120" t="s">
        <v>202</v>
      </c>
      <c r="D3899" s="120" t="s">
        <v>116</v>
      </c>
      <c r="E3899" s="120" t="s">
        <v>170</v>
      </c>
      <c r="F3899" s="121">
        <v>3681796</v>
      </c>
      <c r="G3899" s="121">
        <v>413592</v>
      </c>
      <c r="H3899" s="119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19">
        <v>7368</v>
      </c>
      <c r="B3900" s="120" t="s">
        <v>201</v>
      </c>
      <c r="C3900" s="120" t="s">
        <v>202</v>
      </c>
      <c r="D3900" s="120" t="s">
        <v>68</v>
      </c>
      <c r="E3900" s="120" t="s">
        <v>76</v>
      </c>
      <c r="F3900" s="121">
        <v>2889535</v>
      </c>
      <c r="G3900" s="121">
        <v>324594</v>
      </c>
      <c r="H3900" s="119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19">
        <v>7369</v>
      </c>
      <c r="B3901" s="120" t="s">
        <v>201</v>
      </c>
      <c r="C3901" s="120" t="s">
        <v>202</v>
      </c>
      <c r="D3901" s="120" t="s">
        <v>68</v>
      </c>
      <c r="E3901" s="120" t="s">
        <v>76</v>
      </c>
      <c r="F3901" s="121">
        <v>2947914</v>
      </c>
      <c r="G3901" s="121">
        <v>331152</v>
      </c>
      <c r="H3901" s="119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19">
        <v>7372</v>
      </c>
      <c r="B3902" s="120" t="s">
        <v>201</v>
      </c>
      <c r="C3902" s="120" t="s">
        <v>202</v>
      </c>
      <c r="D3902" s="120" t="s">
        <v>116</v>
      </c>
      <c r="E3902" s="120" t="s">
        <v>170</v>
      </c>
      <c r="F3902" s="121">
        <v>38306</v>
      </c>
      <c r="G3902" s="121">
        <v>4303</v>
      </c>
      <c r="H3902" s="119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19">
        <v>7373</v>
      </c>
      <c r="B3903" s="120" t="s">
        <v>201</v>
      </c>
      <c r="C3903" s="120" t="s">
        <v>202</v>
      </c>
      <c r="D3903" s="120" t="s">
        <v>116</v>
      </c>
      <c r="E3903" s="120" t="s">
        <v>170</v>
      </c>
      <c r="F3903" s="121">
        <v>152065</v>
      </c>
      <c r="G3903" s="121">
        <v>17082</v>
      </c>
      <c r="H3903" s="119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19">
        <v>7378</v>
      </c>
      <c r="B3904" s="120" t="s">
        <v>201</v>
      </c>
      <c r="C3904" s="120" t="s">
        <v>207</v>
      </c>
      <c r="D3904" s="120" t="s">
        <v>79</v>
      </c>
      <c r="E3904" s="120" t="s">
        <v>70</v>
      </c>
      <c r="F3904" s="121">
        <v>300</v>
      </c>
      <c r="G3904" s="121">
        <v>14</v>
      </c>
      <c r="H3904" s="119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19">
        <v>7380</v>
      </c>
      <c r="B3905" s="120" t="s">
        <v>201</v>
      </c>
      <c r="C3905" s="120" t="s">
        <v>202</v>
      </c>
      <c r="D3905" s="120" t="s">
        <v>39</v>
      </c>
      <c r="E3905" s="120" t="s">
        <v>70</v>
      </c>
      <c r="F3905" s="121">
        <v>0</v>
      </c>
      <c r="G3905" s="121">
        <v>20.08</v>
      </c>
      <c r="H3905" s="119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19">
        <v>7380</v>
      </c>
      <c r="B3906" s="120" t="s">
        <v>201</v>
      </c>
      <c r="C3906" s="120" t="s">
        <v>202</v>
      </c>
      <c r="D3906" s="120" t="s">
        <v>39</v>
      </c>
      <c r="E3906" s="120" t="s">
        <v>38</v>
      </c>
      <c r="F3906" s="121">
        <v>0</v>
      </c>
      <c r="G3906" s="121">
        <v>1241358.9</v>
      </c>
      <c r="H3906" s="119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19">
        <v>7380</v>
      </c>
      <c r="B3907" s="120" t="s">
        <v>201</v>
      </c>
      <c r="C3907" s="120" t="s">
        <v>202</v>
      </c>
      <c r="D3907" s="120" t="s">
        <v>61</v>
      </c>
      <c r="E3907" s="120" t="s">
        <v>70</v>
      </c>
      <c r="F3907" s="121">
        <v>410</v>
      </c>
      <c r="G3907" s="121">
        <v>37.292</v>
      </c>
      <c r="H3907" s="119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19">
        <v>7380</v>
      </c>
      <c r="B3908" s="120" t="s">
        <v>201</v>
      </c>
      <c r="C3908" s="120" t="s">
        <v>202</v>
      </c>
      <c r="D3908" s="120" t="s">
        <v>61</v>
      </c>
      <c r="E3908" s="120" t="s">
        <v>38</v>
      </c>
      <c r="F3908" s="121">
        <v>25543604</v>
      </c>
      <c r="G3908" s="121">
        <v>2351646.7</v>
      </c>
      <c r="H3908" s="119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19">
        <v>7380</v>
      </c>
      <c r="B3909" s="120" t="s">
        <v>201</v>
      </c>
      <c r="C3909" s="120" t="s">
        <v>202</v>
      </c>
      <c r="D3909" s="120" t="s">
        <v>73</v>
      </c>
      <c r="E3909" s="120" t="s">
        <v>70</v>
      </c>
      <c r="F3909" s="121">
        <v>769</v>
      </c>
      <c r="G3909" s="121">
        <v>67.79</v>
      </c>
      <c r="H3909" s="119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19">
        <v>7380</v>
      </c>
      <c r="B3910" s="120" t="s">
        <v>201</v>
      </c>
      <c r="C3910" s="120" t="s">
        <v>202</v>
      </c>
      <c r="D3910" s="120" t="s">
        <v>73</v>
      </c>
      <c r="E3910" s="120" t="s">
        <v>38</v>
      </c>
      <c r="F3910" s="121">
        <v>1768794</v>
      </c>
      <c r="G3910" s="121">
        <v>155970.21</v>
      </c>
      <c r="H3910" s="119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19">
        <v>7381</v>
      </c>
      <c r="B3911" s="120" t="s">
        <v>201</v>
      </c>
      <c r="C3911" s="120" t="s">
        <v>202</v>
      </c>
      <c r="D3911" s="120" t="s">
        <v>128</v>
      </c>
      <c r="E3911" s="120" t="s">
        <v>180</v>
      </c>
      <c r="F3911" s="121">
        <v>108167</v>
      </c>
      <c r="G3911" s="121">
        <v>12151</v>
      </c>
      <c r="H3911" s="119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19">
        <v>7392</v>
      </c>
      <c r="B3912" s="120" t="s">
        <v>201</v>
      </c>
      <c r="C3912" s="120" t="s">
        <v>202</v>
      </c>
      <c r="D3912" s="120" t="s">
        <v>79</v>
      </c>
      <c r="E3912" s="120" t="s">
        <v>70</v>
      </c>
      <c r="F3912" s="121">
        <v>682</v>
      </c>
      <c r="G3912" s="121">
        <v>25.326</v>
      </c>
      <c r="H3912" s="119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19">
        <v>7392</v>
      </c>
      <c r="B3913" s="120" t="s">
        <v>201</v>
      </c>
      <c r="C3913" s="120" t="s">
        <v>202</v>
      </c>
      <c r="D3913" s="120" t="s">
        <v>79</v>
      </c>
      <c r="E3913" s="120" t="s">
        <v>38</v>
      </c>
      <c r="F3913" s="121">
        <v>7774</v>
      </c>
      <c r="G3913" s="121">
        <v>288.674</v>
      </c>
      <c r="H3913" s="119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19">
        <v>7393</v>
      </c>
      <c r="B3914" s="120" t="s">
        <v>201</v>
      </c>
      <c r="C3914" s="120" t="s">
        <v>202</v>
      </c>
      <c r="D3914" s="120" t="s">
        <v>79</v>
      </c>
      <c r="E3914" s="120" t="s">
        <v>70</v>
      </c>
      <c r="F3914" s="121">
        <v>0</v>
      </c>
      <c r="G3914" s="121">
        <v>0</v>
      </c>
      <c r="H3914" s="119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19">
        <v>7393</v>
      </c>
      <c r="B3915" s="120" t="s">
        <v>201</v>
      </c>
      <c r="C3915" s="120" t="s">
        <v>202</v>
      </c>
      <c r="D3915" s="120" t="s">
        <v>79</v>
      </c>
      <c r="E3915" s="120" t="s">
        <v>38</v>
      </c>
      <c r="F3915" s="121">
        <v>0</v>
      </c>
      <c r="G3915" s="121">
        <v>0</v>
      </c>
      <c r="H3915" s="119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19">
        <v>7396</v>
      </c>
      <c r="B3916" s="120" t="s">
        <v>201</v>
      </c>
      <c r="C3916" s="120" t="s">
        <v>202</v>
      </c>
      <c r="D3916" s="120" t="s">
        <v>79</v>
      </c>
      <c r="E3916" s="120" t="s">
        <v>70</v>
      </c>
      <c r="F3916" s="121">
        <v>925</v>
      </c>
      <c r="G3916" s="121">
        <v>89</v>
      </c>
      <c r="H3916" s="119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19">
        <v>7397</v>
      </c>
      <c r="B3917" s="120" t="s">
        <v>201</v>
      </c>
      <c r="C3917" s="120" t="s">
        <v>202</v>
      </c>
      <c r="D3917" s="120" t="s">
        <v>79</v>
      </c>
      <c r="E3917" s="120" t="s">
        <v>70</v>
      </c>
      <c r="F3917" s="121">
        <v>951</v>
      </c>
      <c r="G3917" s="121">
        <v>97.151</v>
      </c>
      <c r="H3917" s="119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19">
        <v>7397</v>
      </c>
      <c r="B3918" s="120" t="s">
        <v>201</v>
      </c>
      <c r="C3918" s="120" t="s">
        <v>202</v>
      </c>
      <c r="D3918" s="120" t="s">
        <v>79</v>
      </c>
      <c r="E3918" s="120" t="s">
        <v>38</v>
      </c>
      <c r="F3918" s="121">
        <v>10387</v>
      </c>
      <c r="G3918" s="121">
        <v>1052.849</v>
      </c>
      <c r="H3918" s="119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19">
        <v>7398</v>
      </c>
      <c r="B3919" s="120" t="s">
        <v>201</v>
      </c>
      <c r="C3919" s="120" t="s">
        <v>202</v>
      </c>
      <c r="D3919" s="120" t="s">
        <v>79</v>
      </c>
      <c r="E3919" s="120" t="s">
        <v>70</v>
      </c>
      <c r="F3919" s="121">
        <v>787</v>
      </c>
      <c r="G3919" s="121">
        <v>79.081</v>
      </c>
      <c r="H3919" s="119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19">
        <v>7398</v>
      </c>
      <c r="B3920" s="120" t="s">
        <v>201</v>
      </c>
      <c r="C3920" s="120" t="s">
        <v>202</v>
      </c>
      <c r="D3920" s="120" t="s">
        <v>79</v>
      </c>
      <c r="E3920" s="120" t="s">
        <v>38</v>
      </c>
      <c r="F3920" s="121">
        <v>5983</v>
      </c>
      <c r="G3920" s="121">
        <v>600.919</v>
      </c>
      <c r="H3920" s="119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19">
        <v>7399</v>
      </c>
      <c r="B3921" s="120" t="s">
        <v>201</v>
      </c>
      <c r="C3921" s="120" t="s">
        <v>202</v>
      </c>
      <c r="D3921" s="120" t="s">
        <v>79</v>
      </c>
      <c r="E3921" s="120" t="s">
        <v>70</v>
      </c>
      <c r="F3921" s="121">
        <v>673</v>
      </c>
      <c r="G3921" s="121">
        <v>73.88</v>
      </c>
      <c r="H3921" s="119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19">
        <v>7399</v>
      </c>
      <c r="B3922" s="120" t="s">
        <v>201</v>
      </c>
      <c r="C3922" s="120" t="s">
        <v>202</v>
      </c>
      <c r="D3922" s="120" t="s">
        <v>79</v>
      </c>
      <c r="E3922" s="120" t="s">
        <v>38</v>
      </c>
      <c r="F3922" s="121">
        <v>8820</v>
      </c>
      <c r="G3922" s="121">
        <v>971.12</v>
      </c>
      <c r="H3922" s="119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19">
        <v>7400</v>
      </c>
      <c r="B3923" s="120" t="s">
        <v>201</v>
      </c>
      <c r="C3923" s="120" t="s">
        <v>202</v>
      </c>
      <c r="D3923" s="120" t="s">
        <v>79</v>
      </c>
      <c r="E3923" s="120" t="s">
        <v>70</v>
      </c>
      <c r="F3923" s="121">
        <v>17</v>
      </c>
      <c r="G3923" s="121">
        <v>1</v>
      </c>
      <c r="H3923" s="119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19">
        <v>7405</v>
      </c>
      <c r="B3924" s="120" t="s">
        <v>201</v>
      </c>
      <c r="C3924" s="120" t="s">
        <v>202</v>
      </c>
      <c r="D3924" s="120" t="s">
        <v>79</v>
      </c>
      <c r="E3924" s="120" t="s">
        <v>70</v>
      </c>
      <c r="F3924" s="121">
        <v>35</v>
      </c>
      <c r="G3924" s="121">
        <v>3</v>
      </c>
      <c r="H3924" s="119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19">
        <v>7406</v>
      </c>
      <c r="B3925" s="120" t="s">
        <v>201</v>
      </c>
      <c r="C3925" s="120" t="s">
        <v>202</v>
      </c>
      <c r="D3925" s="120" t="s">
        <v>79</v>
      </c>
      <c r="E3925" s="120" t="s">
        <v>70</v>
      </c>
      <c r="F3925" s="121">
        <v>153</v>
      </c>
      <c r="G3925" s="121">
        <v>15</v>
      </c>
      <c r="H3925" s="119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19">
        <v>7408</v>
      </c>
      <c r="B3926" s="120" t="s">
        <v>201</v>
      </c>
      <c r="C3926" s="120" t="s">
        <v>202</v>
      </c>
      <c r="D3926" s="120" t="s">
        <v>79</v>
      </c>
      <c r="E3926" s="120" t="s">
        <v>70</v>
      </c>
      <c r="F3926" s="121">
        <v>29</v>
      </c>
      <c r="G3926" s="121">
        <v>0.585</v>
      </c>
      <c r="H3926" s="119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19">
        <v>7408</v>
      </c>
      <c r="B3927" s="120" t="s">
        <v>201</v>
      </c>
      <c r="C3927" s="120" t="s">
        <v>202</v>
      </c>
      <c r="D3927" s="120" t="s">
        <v>79</v>
      </c>
      <c r="E3927" s="120" t="s">
        <v>38</v>
      </c>
      <c r="F3927" s="121">
        <v>264</v>
      </c>
      <c r="G3927" s="121">
        <v>5.415</v>
      </c>
      <c r="H3927" s="119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19">
        <v>7413</v>
      </c>
      <c r="B3928" s="120" t="s">
        <v>201</v>
      </c>
      <c r="C3928" s="120" t="s">
        <v>202</v>
      </c>
      <c r="D3928" s="120" t="s">
        <v>79</v>
      </c>
      <c r="E3928" s="120" t="s">
        <v>90</v>
      </c>
      <c r="F3928" s="121">
        <v>284629</v>
      </c>
      <c r="G3928" s="121">
        <v>19644</v>
      </c>
      <c r="H3928" s="119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19">
        <v>7414</v>
      </c>
      <c r="B3929" s="120" t="s">
        <v>201</v>
      </c>
      <c r="C3929" s="120" t="s">
        <v>202</v>
      </c>
      <c r="D3929" s="120" t="s">
        <v>79</v>
      </c>
      <c r="E3929" s="120" t="s">
        <v>70</v>
      </c>
      <c r="F3929" s="121">
        <v>29</v>
      </c>
      <c r="G3929" s="121">
        <v>-11</v>
      </c>
      <c r="H3929" s="119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19">
        <v>7415</v>
      </c>
      <c r="B3930" s="120" t="s">
        <v>201</v>
      </c>
      <c r="C3930" s="120" t="s">
        <v>202</v>
      </c>
      <c r="D3930" s="120" t="s">
        <v>79</v>
      </c>
      <c r="E3930" s="120" t="s">
        <v>70</v>
      </c>
      <c r="F3930" s="121">
        <v>135</v>
      </c>
      <c r="G3930" s="121">
        <v>13</v>
      </c>
      <c r="H3930" s="119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19">
        <v>7425</v>
      </c>
      <c r="B3931" s="120" t="s">
        <v>201</v>
      </c>
      <c r="C3931" s="120" t="s">
        <v>202</v>
      </c>
      <c r="D3931" s="120" t="s">
        <v>73</v>
      </c>
      <c r="E3931" s="120" t="s">
        <v>70</v>
      </c>
      <c r="F3931" s="121">
        <v>11566</v>
      </c>
      <c r="G3931" s="121">
        <v>957.8</v>
      </c>
      <c r="H3931" s="119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19">
        <v>7425</v>
      </c>
      <c r="B3932" s="120" t="s">
        <v>201</v>
      </c>
      <c r="C3932" s="120" t="s">
        <v>202</v>
      </c>
      <c r="D3932" s="120" t="s">
        <v>73</v>
      </c>
      <c r="E3932" s="120" t="s">
        <v>38</v>
      </c>
      <c r="F3932" s="121">
        <v>120605</v>
      </c>
      <c r="G3932" s="121">
        <v>9988.2</v>
      </c>
      <c r="H3932" s="119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19">
        <v>7427</v>
      </c>
      <c r="B3933" s="120" t="s">
        <v>201</v>
      </c>
      <c r="C3933" s="120" t="s">
        <v>202</v>
      </c>
      <c r="D3933" s="120" t="s">
        <v>116</v>
      </c>
      <c r="E3933" s="120" t="s">
        <v>170</v>
      </c>
      <c r="F3933" s="121">
        <v>1471054</v>
      </c>
      <c r="G3933" s="121">
        <v>165250</v>
      </c>
      <c r="H3933" s="119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19">
        <v>7429</v>
      </c>
      <c r="B3934" s="120" t="s">
        <v>201</v>
      </c>
      <c r="C3934" s="120" t="s">
        <v>202</v>
      </c>
      <c r="D3934" s="120" t="s">
        <v>79</v>
      </c>
      <c r="E3934" s="120" t="s">
        <v>70</v>
      </c>
      <c r="F3934" s="121">
        <v>3130</v>
      </c>
      <c r="G3934" s="121">
        <v>135</v>
      </c>
      <c r="H3934" s="119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19">
        <v>7431</v>
      </c>
      <c r="B3935" s="120" t="s">
        <v>201</v>
      </c>
      <c r="C3935" s="120" t="s">
        <v>202</v>
      </c>
      <c r="D3935" s="120" t="s">
        <v>116</v>
      </c>
      <c r="E3935" s="120" t="s">
        <v>170</v>
      </c>
      <c r="F3935" s="121">
        <v>386995</v>
      </c>
      <c r="G3935" s="121">
        <v>43473</v>
      </c>
      <c r="H3935" s="119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19">
        <v>7432</v>
      </c>
      <c r="B3936" s="120" t="s">
        <v>201</v>
      </c>
      <c r="C3936" s="120" t="s">
        <v>202</v>
      </c>
      <c r="D3936" s="120" t="s">
        <v>79</v>
      </c>
      <c r="E3936" s="120" t="s">
        <v>70</v>
      </c>
      <c r="F3936" s="121">
        <v>59</v>
      </c>
      <c r="G3936" s="121">
        <v>0</v>
      </c>
      <c r="H3936" s="119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19">
        <v>7437</v>
      </c>
      <c r="B3937" s="120" t="s">
        <v>201</v>
      </c>
      <c r="C3937" s="120" t="s">
        <v>202</v>
      </c>
      <c r="D3937" s="120" t="s">
        <v>79</v>
      </c>
      <c r="E3937" s="120" t="s">
        <v>70</v>
      </c>
      <c r="F3937" s="121">
        <v>63306</v>
      </c>
      <c r="G3937" s="121">
        <v>5886</v>
      </c>
      <c r="H3937" s="119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19">
        <v>7438</v>
      </c>
      <c r="B3938" s="120" t="s">
        <v>201</v>
      </c>
      <c r="C3938" s="120" t="s">
        <v>202</v>
      </c>
      <c r="D3938" s="120" t="s">
        <v>79</v>
      </c>
      <c r="E3938" s="120" t="s">
        <v>70</v>
      </c>
      <c r="F3938" s="121">
        <v>1242</v>
      </c>
      <c r="G3938" s="121">
        <v>118</v>
      </c>
      <c r="H3938" s="119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19">
        <v>7439</v>
      </c>
      <c r="B3939" s="120" t="s">
        <v>201</v>
      </c>
      <c r="C3939" s="120" t="s">
        <v>202</v>
      </c>
      <c r="D3939" s="120" t="s">
        <v>79</v>
      </c>
      <c r="E3939" s="120" t="s">
        <v>70</v>
      </c>
      <c r="F3939" s="121">
        <v>2023</v>
      </c>
      <c r="G3939" s="121">
        <v>266</v>
      </c>
      <c r="H3939" s="119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19">
        <v>7440</v>
      </c>
      <c r="B3940" s="120" t="s">
        <v>201</v>
      </c>
      <c r="C3940" s="120" t="s">
        <v>202</v>
      </c>
      <c r="D3940" s="120" t="s">
        <v>79</v>
      </c>
      <c r="E3940" s="120" t="s">
        <v>70</v>
      </c>
      <c r="F3940" s="121">
        <v>1309</v>
      </c>
      <c r="G3940" s="121">
        <v>386</v>
      </c>
      <c r="H3940" s="119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19">
        <v>7441</v>
      </c>
      <c r="B3941" s="120" t="s">
        <v>201</v>
      </c>
      <c r="C3941" s="120" t="s">
        <v>202</v>
      </c>
      <c r="D3941" s="120" t="s">
        <v>79</v>
      </c>
      <c r="E3941" s="120" t="s">
        <v>70</v>
      </c>
      <c r="F3941" s="121">
        <v>1297</v>
      </c>
      <c r="G3941" s="121">
        <v>191</v>
      </c>
      <c r="H3941" s="119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19">
        <v>7447</v>
      </c>
      <c r="B3942" s="120" t="s">
        <v>201</v>
      </c>
      <c r="C3942" s="120" t="s">
        <v>202</v>
      </c>
      <c r="D3942" s="120" t="s">
        <v>79</v>
      </c>
      <c r="E3942" s="120" t="s">
        <v>70</v>
      </c>
      <c r="F3942" s="121">
        <v>457</v>
      </c>
      <c r="G3942" s="121">
        <v>44.253</v>
      </c>
      <c r="H3942" s="119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19">
        <v>7447</v>
      </c>
      <c r="B3943" s="120" t="s">
        <v>201</v>
      </c>
      <c r="C3943" s="120" t="s">
        <v>202</v>
      </c>
      <c r="D3943" s="120" t="s">
        <v>79</v>
      </c>
      <c r="E3943" s="120" t="s">
        <v>38</v>
      </c>
      <c r="F3943" s="121">
        <v>2122</v>
      </c>
      <c r="G3943" s="121">
        <v>204.747</v>
      </c>
      <c r="H3943" s="119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19">
        <v>7449</v>
      </c>
      <c r="B3944" s="120" t="s">
        <v>201</v>
      </c>
      <c r="C3944" s="120" t="s">
        <v>202</v>
      </c>
      <c r="D3944" s="120" t="s">
        <v>73</v>
      </c>
      <c r="E3944" s="120" t="s">
        <v>70</v>
      </c>
      <c r="F3944" s="121">
        <v>0</v>
      </c>
      <c r="G3944" s="121">
        <v>0</v>
      </c>
      <c r="H3944" s="119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19">
        <v>7449</v>
      </c>
      <c r="B3945" s="120" t="s">
        <v>201</v>
      </c>
      <c r="C3945" s="120" t="s">
        <v>202</v>
      </c>
      <c r="D3945" s="120" t="s">
        <v>73</v>
      </c>
      <c r="E3945" s="120" t="s">
        <v>38</v>
      </c>
      <c r="F3945" s="121">
        <v>121294</v>
      </c>
      <c r="G3945" s="121">
        <v>12758</v>
      </c>
      <c r="H3945" s="119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19">
        <v>7450</v>
      </c>
      <c r="B3946" s="120" t="s">
        <v>201</v>
      </c>
      <c r="C3946" s="120" t="s">
        <v>202</v>
      </c>
      <c r="D3946" s="120" t="s">
        <v>73</v>
      </c>
      <c r="E3946" s="120" t="s">
        <v>70</v>
      </c>
      <c r="F3946" s="121">
        <v>0</v>
      </c>
      <c r="G3946" s="121">
        <v>0</v>
      </c>
      <c r="H3946" s="119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19">
        <v>7450</v>
      </c>
      <c r="B3947" s="120" t="s">
        <v>201</v>
      </c>
      <c r="C3947" s="120" t="s">
        <v>202</v>
      </c>
      <c r="D3947" s="120" t="s">
        <v>73</v>
      </c>
      <c r="E3947" s="120" t="s">
        <v>38</v>
      </c>
      <c r="F3947" s="121">
        <v>121634</v>
      </c>
      <c r="G3947" s="121">
        <v>7208</v>
      </c>
      <c r="H3947" s="119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19">
        <v>7451</v>
      </c>
      <c r="B3948" s="120" t="s">
        <v>201</v>
      </c>
      <c r="C3948" s="120" t="s">
        <v>202</v>
      </c>
      <c r="D3948" s="120" t="s">
        <v>73</v>
      </c>
      <c r="E3948" s="120" t="s">
        <v>70</v>
      </c>
      <c r="F3948" s="121">
        <v>0</v>
      </c>
      <c r="G3948" s="121">
        <v>0</v>
      </c>
      <c r="H3948" s="119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19">
        <v>7451</v>
      </c>
      <c r="B3949" s="120" t="s">
        <v>201</v>
      </c>
      <c r="C3949" s="120" t="s">
        <v>202</v>
      </c>
      <c r="D3949" s="120" t="s">
        <v>73</v>
      </c>
      <c r="E3949" s="120" t="s">
        <v>38</v>
      </c>
      <c r="F3949" s="121">
        <v>8284</v>
      </c>
      <c r="G3949" s="121">
        <v>497</v>
      </c>
      <c r="H3949" s="119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19">
        <v>7452</v>
      </c>
      <c r="B3950" s="120" t="s">
        <v>201</v>
      </c>
      <c r="C3950" s="120" t="s">
        <v>202</v>
      </c>
      <c r="D3950" s="120" t="s">
        <v>73</v>
      </c>
      <c r="E3950" s="120" t="s">
        <v>70</v>
      </c>
      <c r="F3950" s="121">
        <v>35</v>
      </c>
      <c r="G3950" s="121">
        <v>1.778</v>
      </c>
      <c r="H3950" s="119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19">
        <v>7452</v>
      </c>
      <c r="B3951" s="120" t="s">
        <v>201</v>
      </c>
      <c r="C3951" s="120" t="s">
        <v>202</v>
      </c>
      <c r="D3951" s="120" t="s">
        <v>73</v>
      </c>
      <c r="E3951" s="120" t="s">
        <v>38</v>
      </c>
      <c r="F3951" s="121">
        <v>27433</v>
      </c>
      <c r="G3951" s="121">
        <v>1409.222</v>
      </c>
      <c r="H3951" s="119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19">
        <v>7456</v>
      </c>
      <c r="B3952" s="120" t="s">
        <v>201</v>
      </c>
      <c r="C3952" s="120" t="s">
        <v>202</v>
      </c>
      <c r="D3952" s="120" t="s">
        <v>73</v>
      </c>
      <c r="E3952" s="120" t="s">
        <v>38</v>
      </c>
      <c r="F3952" s="121">
        <v>2129610</v>
      </c>
      <c r="G3952" s="121">
        <v>176180</v>
      </c>
      <c r="H3952" s="119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19">
        <v>7458</v>
      </c>
      <c r="B3953" s="120" t="s">
        <v>201</v>
      </c>
      <c r="C3953" s="120" t="s">
        <v>202</v>
      </c>
      <c r="D3953" s="120" t="s">
        <v>116</v>
      </c>
      <c r="E3953" s="120" t="s">
        <v>170</v>
      </c>
      <c r="F3953" s="121">
        <v>141996</v>
      </c>
      <c r="G3953" s="121">
        <v>15951</v>
      </c>
      <c r="H3953" s="119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19">
        <v>7462</v>
      </c>
      <c r="B3954" s="120" t="s">
        <v>201</v>
      </c>
      <c r="C3954" s="120" t="s">
        <v>202</v>
      </c>
      <c r="D3954" s="120" t="s">
        <v>79</v>
      </c>
      <c r="E3954" s="120" t="s">
        <v>70</v>
      </c>
      <c r="F3954" s="121">
        <v>16299</v>
      </c>
      <c r="G3954" s="121">
        <v>1612</v>
      </c>
      <c r="H3954" s="119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19">
        <v>7462</v>
      </c>
      <c r="B3955" s="120" t="s">
        <v>201</v>
      </c>
      <c r="C3955" s="120" t="s">
        <v>202</v>
      </c>
      <c r="D3955" s="120" t="s">
        <v>79</v>
      </c>
      <c r="E3955" s="120" t="s">
        <v>81</v>
      </c>
      <c r="F3955" s="121">
        <v>0</v>
      </c>
      <c r="G3955" s="121">
        <v>0</v>
      </c>
      <c r="H3955" s="119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19">
        <v>7463</v>
      </c>
      <c r="B3956" s="120" t="s">
        <v>201</v>
      </c>
      <c r="C3956" s="120" t="s">
        <v>202</v>
      </c>
      <c r="D3956" s="120" t="s">
        <v>79</v>
      </c>
      <c r="E3956" s="120" t="s">
        <v>70</v>
      </c>
      <c r="F3956" s="121">
        <v>37434</v>
      </c>
      <c r="G3956" s="121">
        <v>4437</v>
      </c>
      <c r="H3956" s="119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19">
        <v>7463</v>
      </c>
      <c r="B3957" s="120" t="s">
        <v>201</v>
      </c>
      <c r="C3957" s="120" t="s">
        <v>202</v>
      </c>
      <c r="D3957" s="120" t="s">
        <v>79</v>
      </c>
      <c r="E3957" s="120" t="s">
        <v>81</v>
      </c>
      <c r="F3957" s="121">
        <v>0</v>
      </c>
      <c r="G3957" s="121">
        <v>0</v>
      </c>
      <c r="H3957" s="119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19">
        <v>7464</v>
      </c>
      <c r="B3958" s="120" t="s">
        <v>201</v>
      </c>
      <c r="C3958" s="120" t="s">
        <v>202</v>
      </c>
      <c r="D3958" s="120" t="s">
        <v>79</v>
      </c>
      <c r="E3958" s="120" t="s">
        <v>70</v>
      </c>
      <c r="F3958" s="121">
        <v>18764</v>
      </c>
      <c r="G3958" s="121">
        <v>2139</v>
      </c>
      <c r="H3958" s="119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19">
        <v>7464</v>
      </c>
      <c r="B3959" s="120" t="s">
        <v>201</v>
      </c>
      <c r="C3959" s="120" t="s">
        <v>202</v>
      </c>
      <c r="D3959" s="120" t="s">
        <v>79</v>
      </c>
      <c r="E3959" s="120" t="s">
        <v>81</v>
      </c>
      <c r="F3959" s="121">
        <v>0</v>
      </c>
      <c r="G3959" s="121">
        <v>0</v>
      </c>
      <c r="H3959" s="119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19">
        <v>7469</v>
      </c>
      <c r="B3960" s="120" t="s">
        <v>201</v>
      </c>
      <c r="C3960" s="120" t="s">
        <v>202</v>
      </c>
      <c r="D3960" s="120" t="s">
        <v>79</v>
      </c>
      <c r="E3960" s="120" t="s">
        <v>70</v>
      </c>
      <c r="F3960" s="121">
        <v>72</v>
      </c>
      <c r="G3960" s="121">
        <v>9.103</v>
      </c>
      <c r="H3960" s="119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19">
        <v>7469</v>
      </c>
      <c r="B3961" s="120" t="s">
        <v>201</v>
      </c>
      <c r="C3961" s="120" t="s">
        <v>202</v>
      </c>
      <c r="D3961" s="120" t="s">
        <v>79</v>
      </c>
      <c r="E3961" s="120" t="s">
        <v>38</v>
      </c>
      <c r="F3961" s="121">
        <v>7</v>
      </c>
      <c r="G3961" s="121">
        <v>0.897</v>
      </c>
      <c r="H3961" s="119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19">
        <v>7470</v>
      </c>
      <c r="B3962" s="120" t="s">
        <v>201</v>
      </c>
      <c r="C3962" s="120" t="s">
        <v>202</v>
      </c>
      <c r="D3962" s="120" t="s">
        <v>79</v>
      </c>
      <c r="E3962" s="120" t="s">
        <v>70</v>
      </c>
      <c r="F3962" s="121">
        <v>93</v>
      </c>
      <c r="G3962" s="121">
        <v>8</v>
      </c>
      <c r="H3962" s="119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19">
        <v>7470</v>
      </c>
      <c r="B3963" s="120" t="s">
        <v>201</v>
      </c>
      <c r="C3963" s="120" t="s">
        <v>202</v>
      </c>
      <c r="D3963" s="120" t="s">
        <v>79</v>
      </c>
      <c r="E3963" s="120" t="s">
        <v>38</v>
      </c>
      <c r="F3963" s="121">
        <v>0</v>
      </c>
      <c r="G3963" s="121">
        <v>0</v>
      </c>
      <c r="H3963" s="119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19">
        <v>7474</v>
      </c>
      <c r="B3964" s="120" t="s">
        <v>201</v>
      </c>
      <c r="C3964" s="120" t="s">
        <v>202</v>
      </c>
      <c r="D3964" s="120" t="s">
        <v>116</v>
      </c>
      <c r="E3964" s="120" t="s">
        <v>170</v>
      </c>
      <c r="F3964" s="121">
        <v>63390</v>
      </c>
      <c r="G3964" s="121">
        <v>7121</v>
      </c>
      <c r="H3964" s="119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19">
        <v>7479</v>
      </c>
      <c r="B3965" s="120" t="s">
        <v>201</v>
      </c>
      <c r="C3965" s="120" t="s">
        <v>202</v>
      </c>
      <c r="D3965" s="120" t="s">
        <v>79</v>
      </c>
      <c r="E3965" s="120" t="s">
        <v>70</v>
      </c>
      <c r="F3965" s="121">
        <v>1697</v>
      </c>
      <c r="G3965" s="121">
        <v>-1052</v>
      </c>
      <c r="H3965" s="119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19">
        <v>7480</v>
      </c>
      <c r="B3966" s="120" t="s">
        <v>201</v>
      </c>
      <c r="C3966" s="120" t="s">
        <v>202</v>
      </c>
      <c r="D3966" s="120" t="s">
        <v>73</v>
      </c>
      <c r="E3966" s="120" t="s">
        <v>38</v>
      </c>
      <c r="F3966" s="121">
        <v>1492</v>
      </c>
      <c r="G3966" s="121">
        <v>19</v>
      </c>
      <c r="H3966" s="119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19">
        <v>7481</v>
      </c>
      <c r="B3967" s="120" t="s">
        <v>201</v>
      </c>
      <c r="C3967" s="120" t="s">
        <v>202</v>
      </c>
      <c r="D3967" s="120" t="s">
        <v>79</v>
      </c>
      <c r="E3967" s="120" t="s">
        <v>70</v>
      </c>
      <c r="F3967" s="121">
        <v>93</v>
      </c>
      <c r="G3967" s="121">
        <v>7</v>
      </c>
      <c r="H3967" s="119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19">
        <v>7482</v>
      </c>
      <c r="B3968" s="120" t="s">
        <v>201</v>
      </c>
      <c r="C3968" s="120" t="s">
        <v>202</v>
      </c>
      <c r="D3968" s="120" t="s">
        <v>79</v>
      </c>
      <c r="E3968" s="120" t="s">
        <v>70</v>
      </c>
      <c r="F3968" s="121">
        <v>35636</v>
      </c>
      <c r="G3968" s="121">
        <v>2782</v>
      </c>
      <c r="H3968" s="119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19">
        <v>7483</v>
      </c>
      <c r="B3969" s="120" t="s">
        <v>201</v>
      </c>
      <c r="C3969" s="120" t="s">
        <v>202</v>
      </c>
      <c r="D3969" s="120" t="s">
        <v>79</v>
      </c>
      <c r="E3969" s="120" t="s">
        <v>70</v>
      </c>
      <c r="F3969" s="121">
        <v>46532</v>
      </c>
      <c r="G3969" s="121">
        <v>4510</v>
      </c>
      <c r="H3969" s="119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19">
        <v>7484</v>
      </c>
      <c r="B3970" s="120" t="s">
        <v>201</v>
      </c>
      <c r="C3970" s="120" t="s">
        <v>202</v>
      </c>
      <c r="D3970" s="120" t="s">
        <v>79</v>
      </c>
      <c r="E3970" s="120" t="s">
        <v>70</v>
      </c>
      <c r="F3970" s="121">
        <v>20756</v>
      </c>
      <c r="G3970" s="121">
        <v>1675.12</v>
      </c>
      <c r="H3970" s="119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19">
        <v>7484</v>
      </c>
      <c r="B3971" s="120" t="s">
        <v>201</v>
      </c>
      <c r="C3971" s="120" t="s">
        <v>202</v>
      </c>
      <c r="D3971" s="120" t="s">
        <v>79</v>
      </c>
      <c r="E3971" s="120" t="s">
        <v>38</v>
      </c>
      <c r="F3971" s="121">
        <v>64763</v>
      </c>
      <c r="G3971" s="121">
        <v>5226.88</v>
      </c>
      <c r="H3971" s="119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19">
        <v>7485</v>
      </c>
      <c r="B3972" s="120" t="s">
        <v>201</v>
      </c>
      <c r="C3972" s="120" t="s">
        <v>202</v>
      </c>
      <c r="D3972" s="120" t="s">
        <v>79</v>
      </c>
      <c r="E3972" s="120" t="s">
        <v>70</v>
      </c>
      <c r="F3972" s="121">
        <v>75790</v>
      </c>
      <c r="G3972" s="121">
        <v>6269</v>
      </c>
      <c r="H3972" s="119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19">
        <v>7485</v>
      </c>
      <c r="B3973" s="120" t="s">
        <v>201</v>
      </c>
      <c r="C3973" s="120" t="s">
        <v>202</v>
      </c>
      <c r="D3973" s="120" t="s">
        <v>79</v>
      </c>
      <c r="E3973" s="120" t="s">
        <v>38</v>
      </c>
      <c r="F3973" s="121">
        <v>0</v>
      </c>
      <c r="G3973" s="121">
        <v>0</v>
      </c>
      <c r="H3973" s="119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19">
        <v>7486</v>
      </c>
      <c r="B3974" s="120" t="s">
        <v>201</v>
      </c>
      <c r="C3974" s="120" t="s">
        <v>202</v>
      </c>
      <c r="D3974" s="120" t="s">
        <v>79</v>
      </c>
      <c r="E3974" s="120" t="s">
        <v>70</v>
      </c>
      <c r="F3974" s="121">
        <v>38596</v>
      </c>
      <c r="G3974" s="121">
        <v>3667</v>
      </c>
      <c r="H3974" s="119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19">
        <v>7487</v>
      </c>
      <c r="B3975" s="120" t="s">
        <v>201</v>
      </c>
      <c r="C3975" s="120" t="s">
        <v>202</v>
      </c>
      <c r="D3975" s="120" t="s">
        <v>79</v>
      </c>
      <c r="E3975" s="120" t="s">
        <v>70</v>
      </c>
      <c r="F3975" s="121">
        <v>41325</v>
      </c>
      <c r="G3975" s="121">
        <v>3813</v>
      </c>
      <c r="H3975" s="119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19">
        <v>7488</v>
      </c>
      <c r="B3976" s="120" t="s">
        <v>201</v>
      </c>
      <c r="C3976" s="120" t="s">
        <v>202</v>
      </c>
      <c r="D3976" s="120" t="s">
        <v>79</v>
      </c>
      <c r="E3976" s="120" t="s">
        <v>70</v>
      </c>
      <c r="F3976" s="121">
        <v>78296</v>
      </c>
      <c r="G3976" s="121">
        <v>6962</v>
      </c>
      <c r="H3976" s="119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19">
        <v>7489</v>
      </c>
      <c r="B3977" s="120" t="s">
        <v>201</v>
      </c>
      <c r="C3977" s="120" t="s">
        <v>202</v>
      </c>
      <c r="D3977" s="120" t="s">
        <v>116</v>
      </c>
      <c r="E3977" s="120" t="s">
        <v>170</v>
      </c>
      <c r="F3977" s="121">
        <v>122883</v>
      </c>
      <c r="G3977" s="121">
        <v>13804</v>
      </c>
      <c r="H3977" s="119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19">
        <v>7497</v>
      </c>
      <c r="B3978" s="120" t="s">
        <v>201</v>
      </c>
      <c r="C3978" s="120" t="s">
        <v>202</v>
      </c>
      <c r="D3978" s="120" t="s">
        <v>79</v>
      </c>
      <c r="E3978" s="120" t="s">
        <v>70</v>
      </c>
      <c r="F3978" s="121">
        <v>0</v>
      </c>
      <c r="G3978" s="121">
        <v>0</v>
      </c>
      <c r="H3978" s="119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19">
        <v>7497</v>
      </c>
      <c r="B3979" s="120" t="s">
        <v>201</v>
      </c>
      <c r="C3979" s="120" t="s">
        <v>202</v>
      </c>
      <c r="D3979" s="120" t="s">
        <v>79</v>
      </c>
      <c r="E3979" s="120" t="s">
        <v>38</v>
      </c>
      <c r="F3979" s="121">
        <v>0</v>
      </c>
      <c r="G3979" s="121">
        <v>0</v>
      </c>
      <c r="H3979" s="119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19">
        <v>7501</v>
      </c>
      <c r="B3980" s="120" t="s">
        <v>201</v>
      </c>
      <c r="C3980" s="120" t="s">
        <v>202</v>
      </c>
      <c r="D3980" s="120" t="s">
        <v>128</v>
      </c>
      <c r="E3980" s="120" t="s">
        <v>180</v>
      </c>
      <c r="F3980" s="121">
        <v>32767</v>
      </c>
      <c r="G3980" s="121">
        <v>3681</v>
      </c>
      <c r="H3980" s="119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19">
        <v>7502</v>
      </c>
      <c r="B3981" s="120" t="s">
        <v>201</v>
      </c>
      <c r="C3981" s="120" t="s">
        <v>202</v>
      </c>
      <c r="D3981" s="120" t="s">
        <v>79</v>
      </c>
      <c r="E3981" s="120" t="s">
        <v>70</v>
      </c>
      <c r="F3981" s="121">
        <v>483210</v>
      </c>
      <c r="G3981" s="121">
        <v>52998</v>
      </c>
      <c r="H3981" s="119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19">
        <v>7503</v>
      </c>
      <c r="B3982" s="120" t="s">
        <v>201</v>
      </c>
      <c r="C3982" s="120" t="s">
        <v>202</v>
      </c>
      <c r="D3982" s="120" t="s">
        <v>79</v>
      </c>
      <c r="E3982" s="120" t="s">
        <v>70</v>
      </c>
      <c r="F3982" s="121">
        <v>12362</v>
      </c>
      <c r="G3982" s="121">
        <v>1194.62</v>
      </c>
      <c r="H3982" s="119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19">
        <v>7504</v>
      </c>
      <c r="B3983" s="120" t="s">
        <v>201</v>
      </c>
      <c r="C3983" s="120" t="s">
        <v>202</v>
      </c>
      <c r="D3983" s="120" t="s">
        <v>73</v>
      </c>
      <c r="E3983" s="120" t="s">
        <v>38</v>
      </c>
      <c r="F3983" s="121">
        <v>438644</v>
      </c>
      <c r="G3983" s="121">
        <v>50296</v>
      </c>
      <c r="H3983" s="119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19">
        <v>7504</v>
      </c>
      <c r="B3984" s="120" t="s">
        <v>201</v>
      </c>
      <c r="C3984" s="120" t="s">
        <v>202</v>
      </c>
      <c r="D3984" s="120" t="s">
        <v>68</v>
      </c>
      <c r="E3984" s="120" t="s">
        <v>70</v>
      </c>
      <c r="F3984" s="121">
        <v>0</v>
      </c>
      <c r="G3984" s="121">
        <v>0</v>
      </c>
      <c r="H3984" s="119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19">
        <v>7504</v>
      </c>
      <c r="B3985" s="120" t="s">
        <v>201</v>
      </c>
      <c r="C3985" s="120" t="s">
        <v>202</v>
      </c>
      <c r="D3985" s="120" t="s">
        <v>68</v>
      </c>
      <c r="E3985" s="120" t="s">
        <v>38</v>
      </c>
      <c r="F3985" s="121">
        <v>9812</v>
      </c>
      <c r="G3985" s="121">
        <v>777.406</v>
      </c>
      <c r="H3985" s="119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19">
        <v>7504</v>
      </c>
      <c r="B3986" s="120" t="s">
        <v>201</v>
      </c>
      <c r="C3986" s="120" t="s">
        <v>202</v>
      </c>
      <c r="D3986" s="120" t="s">
        <v>68</v>
      </c>
      <c r="E3986" s="120" t="s">
        <v>162</v>
      </c>
      <c r="F3986" s="121">
        <v>8205466</v>
      </c>
      <c r="G3986" s="121">
        <v>663779.59</v>
      </c>
      <c r="H3986" s="119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19">
        <v>7505</v>
      </c>
      <c r="B3987" s="120" t="s">
        <v>201</v>
      </c>
      <c r="C3987" s="120" t="s">
        <v>202</v>
      </c>
      <c r="D3987" s="120" t="s">
        <v>79</v>
      </c>
      <c r="E3987" s="120" t="s">
        <v>70</v>
      </c>
      <c r="F3987" s="121">
        <v>288</v>
      </c>
      <c r="G3987" s="121">
        <v>20</v>
      </c>
      <c r="H3987" s="119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19">
        <v>7507</v>
      </c>
      <c r="B3988" s="120" t="s">
        <v>201</v>
      </c>
      <c r="C3988" s="120" t="s">
        <v>202</v>
      </c>
      <c r="D3988" s="120" t="s">
        <v>116</v>
      </c>
      <c r="E3988" s="120" t="s">
        <v>170</v>
      </c>
      <c r="F3988" s="121">
        <v>43548</v>
      </c>
      <c r="G3988" s="121">
        <v>4892</v>
      </c>
      <c r="H3988" s="119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19">
        <v>7508</v>
      </c>
      <c r="B3989" s="120" t="s">
        <v>201</v>
      </c>
      <c r="C3989" s="120" t="s">
        <v>202</v>
      </c>
      <c r="D3989" s="120" t="s">
        <v>116</v>
      </c>
      <c r="E3989" s="120" t="s">
        <v>170</v>
      </c>
      <c r="F3989" s="121">
        <v>378959</v>
      </c>
      <c r="G3989" s="121">
        <v>42570</v>
      </c>
      <c r="H3989" s="119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19">
        <v>7511</v>
      </c>
      <c r="B3990" s="120" t="s">
        <v>201</v>
      </c>
      <c r="C3990" s="120" t="s">
        <v>202</v>
      </c>
      <c r="D3990" s="120" t="s">
        <v>116</v>
      </c>
      <c r="E3990" s="120" t="s">
        <v>170</v>
      </c>
      <c r="F3990" s="121">
        <v>643295</v>
      </c>
      <c r="G3990" s="121">
        <v>72264</v>
      </c>
      <c r="H3990" s="119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19">
        <v>7512</v>
      </c>
      <c r="B3991" s="120" t="s">
        <v>201</v>
      </c>
      <c r="C3991" s="120" t="s">
        <v>202</v>
      </c>
      <c r="D3991" s="120" t="s">
        <v>39</v>
      </c>
      <c r="E3991" s="120" t="s">
        <v>38</v>
      </c>
      <c r="F3991" s="121">
        <v>0</v>
      </c>
      <c r="G3991" s="121">
        <v>1257150</v>
      </c>
      <c r="H3991" s="119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19">
        <v>7512</v>
      </c>
      <c r="B3992" s="120" t="s">
        <v>201</v>
      </c>
      <c r="C3992" s="120" t="s">
        <v>202</v>
      </c>
      <c r="D3992" s="120" t="s">
        <v>61</v>
      </c>
      <c r="E3992" s="120" t="s">
        <v>38</v>
      </c>
      <c r="F3992" s="121">
        <v>23727563</v>
      </c>
      <c r="G3992" s="121">
        <v>2115668</v>
      </c>
      <c r="H3992" s="119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19">
        <v>7513</v>
      </c>
      <c r="B3993" s="120" t="s">
        <v>201</v>
      </c>
      <c r="C3993" s="120" t="s">
        <v>206</v>
      </c>
      <c r="D3993" s="120" t="s">
        <v>68</v>
      </c>
      <c r="E3993" s="120" t="s">
        <v>176</v>
      </c>
      <c r="F3993" s="121">
        <v>0</v>
      </c>
      <c r="G3993" s="121">
        <v>0</v>
      </c>
      <c r="H3993" s="119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19">
        <v>7515</v>
      </c>
      <c r="B3994" s="120" t="s">
        <v>201</v>
      </c>
      <c r="C3994" s="120" t="s">
        <v>202</v>
      </c>
      <c r="D3994" s="120" t="s">
        <v>73</v>
      </c>
      <c r="E3994" s="120" t="s">
        <v>70</v>
      </c>
      <c r="F3994" s="121">
        <v>2453</v>
      </c>
      <c r="G3994" s="121">
        <v>185.195</v>
      </c>
      <c r="H3994" s="119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19">
        <v>7515</v>
      </c>
      <c r="B3995" s="120" t="s">
        <v>201</v>
      </c>
      <c r="C3995" s="120" t="s">
        <v>202</v>
      </c>
      <c r="D3995" s="120" t="s">
        <v>73</v>
      </c>
      <c r="E3995" s="120" t="s">
        <v>38</v>
      </c>
      <c r="F3995" s="121">
        <v>124975</v>
      </c>
      <c r="G3995" s="121">
        <v>9431.805</v>
      </c>
      <c r="H3995" s="119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19">
        <v>7526</v>
      </c>
      <c r="B3996" s="120" t="s">
        <v>201</v>
      </c>
      <c r="C3996" s="120" t="s">
        <v>202</v>
      </c>
      <c r="D3996" s="120" t="s">
        <v>128</v>
      </c>
      <c r="E3996" s="120" t="s">
        <v>180</v>
      </c>
      <c r="F3996" s="121">
        <v>4649977</v>
      </c>
      <c r="G3996" s="121">
        <v>522352</v>
      </c>
      <c r="H3996" s="119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19">
        <v>7527</v>
      </c>
      <c r="B3997" s="120" t="s">
        <v>205</v>
      </c>
      <c r="C3997" s="120" t="s">
        <v>202</v>
      </c>
      <c r="D3997" s="120" t="s">
        <v>39</v>
      </c>
      <c r="E3997" s="120" t="s">
        <v>38</v>
      </c>
      <c r="F3997" s="121">
        <v>0</v>
      </c>
      <c r="G3997" s="121">
        <v>45547.923</v>
      </c>
      <c r="H3997" s="119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19">
        <v>7527</v>
      </c>
      <c r="B3998" s="120" t="s">
        <v>205</v>
      </c>
      <c r="C3998" s="120" t="s">
        <v>202</v>
      </c>
      <c r="D3998" s="120" t="s">
        <v>39</v>
      </c>
      <c r="E3998" s="120" t="s">
        <v>130</v>
      </c>
      <c r="F3998" s="121">
        <v>0</v>
      </c>
      <c r="G3998" s="121">
        <v>4520.077</v>
      </c>
      <c r="H3998" s="119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19">
        <v>7527</v>
      </c>
      <c r="B3999" s="120" t="s">
        <v>205</v>
      </c>
      <c r="C3999" s="120" t="s">
        <v>202</v>
      </c>
      <c r="D3999" s="120" t="s">
        <v>61</v>
      </c>
      <c r="E3999" s="120" t="s">
        <v>38</v>
      </c>
      <c r="F3999" s="121">
        <v>2099258</v>
      </c>
      <c r="G3999" s="121">
        <v>218300.57</v>
      </c>
      <c r="H3999" s="119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19">
        <v>7527</v>
      </c>
      <c r="B4000" s="120" t="s">
        <v>205</v>
      </c>
      <c r="C4000" s="120" t="s">
        <v>202</v>
      </c>
      <c r="D4000" s="120" t="s">
        <v>61</v>
      </c>
      <c r="E4000" s="120" t="s">
        <v>130</v>
      </c>
      <c r="F4000" s="121">
        <v>155384</v>
      </c>
      <c r="G4000" s="121">
        <v>15019.434</v>
      </c>
      <c r="H4000" s="119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19">
        <v>7527</v>
      </c>
      <c r="B4001" s="120" t="s">
        <v>205</v>
      </c>
      <c r="C4001" s="120" t="s">
        <v>202</v>
      </c>
      <c r="D4001" s="120" t="s">
        <v>73</v>
      </c>
      <c r="E4001" s="120" t="s">
        <v>38</v>
      </c>
      <c r="F4001" s="121">
        <v>73707</v>
      </c>
      <c r="G4001" s="121">
        <v>9128</v>
      </c>
      <c r="H4001" s="119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19">
        <v>7538</v>
      </c>
      <c r="B4002" s="120" t="s">
        <v>201</v>
      </c>
      <c r="C4002" s="120" t="s">
        <v>202</v>
      </c>
      <c r="D4002" s="120" t="s">
        <v>73</v>
      </c>
      <c r="E4002" s="120" t="s">
        <v>70</v>
      </c>
      <c r="F4002" s="121">
        <v>91214</v>
      </c>
      <c r="G4002" s="121">
        <v>7893.767</v>
      </c>
      <c r="H4002" s="119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19">
        <v>7538</v>
      </c>
      <c r="B4003" s="120" t="s">
        <v>201</v>
      </c>
      <c r="C4003" s="120" t="s">
        <v>202</v>
      </c>
      <c r="D4003" s="120" t="s">
        <v>73</v>
      </c>
      <c r="E4003" s="120" t="s">
        <v>38</v>
      </c>
      <c r="F4003" s="121">
        <v>1529243</v>
      </c>
      <c r="G4003" s="121">
        <v>132342.23</v>
      </c>
      <c r="H4003" s="119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19">
        <v>7541</v>
      </c>
      <c r="B4004" s="120" t="s">
        <v>201</v>
      </c>
      <c r="C4004" s="120" t="s">
        <v>202</v>
      </c>
      <c r="D4004" s="120" t="s">
        <v>116</v>
      </c>
      <c r="E4004" s="120" t="s">
        <v>170</v>
      </c>
      <c r="F4004" s="121">
        <v>151796</v>
      </c>
      <c r="G4004" s="121">
        <v>17052</v>
      </c>
      <c r="H4004" s="119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19">
        <v>7545</v>
      </c>
      <c r="B4005" s="120" t="s">
        <v>201</v>
      </c>
      <c r="C4005" s="120" t="s">
        <v>202</v>
      </c>
      <c r="D4005" s="120" t="s">
        <v>116</v>
      </c>
      <c r="E4005" s="120" t="s">
        <v>170</v>
      </c>
      <c r="F4005" s="121">
        <v>1395611</v>
      </c>
      <c r="G4005" s="121">
        <v>156775</v>
      </c>
      <c r="H4005" s="119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19">
        <v>7546</v>
      </c>
      <c r="B4006" s="120" t="s">
        <v>201</v>
      </c>
      <c r="C4006" s="120" t="s">
        <v>202</v>
      </c>
      <c r="D4006" s="120" t="s">
        <v>39</v>
      </c>
      <c r="E4006" s="120" t="s">
        <v>70</v>
      </c>
      <c r="F4006" s="121">
        <v>0</v>
      </c>
      <c r="G4006" s="121">
        <v>0</v>
      </c>
      <c r="H4006" s="119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19">
        <v>7546</v>
      </c>
      <c r="B4007" s="120" t="s">
        <v>201</v>
      </c>
      <c r="C4007" s="120" t="s">
        <v>202</v>
      </c>
      <c r="D4007" s="120" t="s">
        <v>39</v>
      </c>
      <c r="E4007" s="120" t="s">
        <v>38</v>
      </c>
      <c r="F4007" s="121">
        <v>0</v>
      </c>
      <c r="G4007" s="121">
        <v>0</v>
      </c>
      <c r="H4007" s="119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19">
        <v>7546</v>
      </c>
      <c r="B4008" s="120" t="s">
        <v>201</v>
      </c>
      <c r="C4008" s="120" t="s">
        <v>202</v>
      </c>
      <c r="D4008" s="120" t="s">
        <v>61</v>
      </c>
      <c r="E4008" s="120" t="s">
        <v>70</v>
      </c>
      <c r="F4008" s="121">
        <v>0</v>
      </c>
      <c r="G4008" s="121">
        <v>0</v>
      </c>
      <c r="H4008" s="119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19">
        <v>7546</v>
      </c>
      <c r="B4009" s="120" t="s">
        <v>201</v>
      </c>
      <c r="C4009" s="120" t="s">
        <v>202</v>
      </c>
      <c r="D4009" s="120" t="s">
        <v>61</v>
      </c>
      <c r="E4009" s="120" t="s">
        <v>38</v>
      </c>
      <c r="F4009" s="121">
        <v>467128</v>
      </c>
      <c r="G4009" s="121">
        <v>51659</v>
      </c>
      <c r="H4009" s="119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19">
        <v>7546</v>
      </c>
      <c r="B4010" s="120" t="s">
        <v>201</v>
      </c>
      <c r="C4010" s="120" t="s">
        <v>202</v>
      </c>
      <c r="D4010" s="120" t="s">
        <v>73</v>
      </c>
      <c r="E4010" s="120" t="s">
        <v>38</v>
      </c>
      <c r="F4010" s="121">
        <v>1742</v>
      </c>
      <c r="G4010" s="121">
        <v>15957</v>
      </c>
      <c r="H4010" s="119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19">
        <v>7548</v>
      </c>
      <c r="B4011" s="120" t="s">
        <v>201</v>
      </c>
      <c r="C4011" s="120" t="s">
        <v>202</v>
      </c>
      <c r="D4011" s="120" t="s">
        <v>116</v>
      </c>
      <c r="E4011" s="120" t="s">
        <v>170</v>
      </c>
      <c r="F4011" s="121">
        <v>49059</v>
      </c>
      <c r="G4011" s="121">
        <v>5511</v>
      </c>
      <c r="H4011" s="119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19">
        <v>7551</v>
      </c>
      <c r="B4012" s="120" t="s">
        <v>205</v>
      </c>
      <c r="C4012" s="120" t="s">
        <v>202</v>
      </c>
      <c r="D4012" s="120" t="s">
        <v>39</v>
      </c>
      <c r="E4012" s="120" t="s">
        <v>38</v>
      </c>
      <c r="F4012" s="121">
        <v>40934</v>
      </c>
      <c r="G4012" s="121">
        <v>115445</v>
      </c>
      <c r="H4012" s="119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19">
        <v>7551</v>
      </c>
      <c r="B4013" s="120" t="s">
        <v>205</v>
      </c>
      <c r="C4013" s="120" t="s">
        <v>202</v>
      </c>
      <c r="D4013" s="120" t="s">
        <v>61</v>
      </c>
      <c r="E4013" s="120" t="s">
        <v>38</v>
      </c>
      <c r="F4013" s="121">
        <v>5012142</v>
      </c>
      <c r="G4013" s="121">
        <v>585087</v>
      </c>
      <c r="H4013" s="119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19">
        <v>7551</v>
      </c>
      <c r="B4014" s="120" t="s">
        <v>205</v>
      </c>
      <c r="C4014" s="120" t="s">
        <v>202</v>
      </c>
      <c r="D4014" s="120" t="s">
        <v>73</v>
      </c>
      <c r="E4014" s="120" t="s">
        <v>38</v>
      </c>
      <c r="F4014" s="121">
        <v>205592</v>
      </c>
      <c r="G4014" s="121">
        <v>28536</v>
      </c>
      <c r="H4014" s="119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19">
        <v>7552</v>
      </c>
      <c r="B4015" s="120" t="s">
        <v>205</v>
      </c>
      <c r="C4015" s="120" t="s">
        <v>202</v>
      </c>
      <c r="D4015" s="120" t="s">
        <v>39</v>
      </c>
      <c r="E4015" s="120" t="s">
        <v>38</v>
      </c>
      <c r="F4015" s="121">
        <v>8017</v>
      </c>
      <c r="G4015" s="121">
        <v>234146</v>
      </c>
      <c r="H4015" s="119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19">
        <v>7552</v>
      </c>
      <c r="B4016" s="120" t="s">
        <v>205</v>
      </c>
      <c r="C4016" s="120" t="s">
        <v>202</v>
      </c>
      <c r="D4016" s="120" t="s">
        <v>61</v>
      </c>
      <c r="E4016" s="120" t="s">
        <v>38</v>
      </c>
      <c r="F4016" s="121">
        <v>5118132</v>
      </c>
      <c r="G4016" s="121">
        <v>410290</v>
      </c>
      <c r="H4016" s="119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19">
        <v>7555</v>
      </c>
      <c r="B4017" s="120" t="s">
        <v>201</v>
      </c>
      <c r="C4017" s="120" t="s">
        <v>202</v>
      </c>
      <c r="D4017" s="120" t="s">
        <v>79</v>
      </c>
      <c r="E4017" s="120" t="s">
        <v>70</v>
      </c>
      <c r="F4017" s="121">
        <v>174</v>
      </c>
      <c r="G4017" s="121">
        <v>-116.104</v>
      </c>
      <c r="H4017" s="119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19">
        <v>7555</v>
      </c>
      <c r="B4018" s="120" t="s">
        <v>201</v>
      </c>
      <c r="C4018" s="120" t="s">
        <v>202</v>
      </c>
      <c r="D4018" s="120" t="s">
        <v>79</v>
      </c>
      <c r="E4018" s="120" t="s">
        <v>38</v>
      </c>
      <c r="F4018" s="121">
        <v>972</v>
      </c>
      <c r="G4018" s="121">
        <v>-661.896</v>
      </c>
      <c r="H4018" s="119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19">
        <v>7556</v>
      </c>
      <c r="B4019" s="120" t="s">
        <v>201</v>
      </c>
      <c r="C4019" s="120" t="s">
        <v>207</v>
      </c>
      <c r="D4019" s="120" t="s">
        <v>79</v>
      </c>
      <c r="E4019" s="120" t="s">
        <v>70</v>
      </c>
      <c r="F4019" s="121">
        <v>455</v>
      </c>
      <c r="G4019" s="121">
        <v>24</v>
      </c>
      <c r="H4019" s="119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19">
        <v>7583</v>
      </c>
      <c r="B4020" s="120" t="s">
        <v>201</v>
      </c>
      <c r="C4020" s="120" t="s">
        <v>206</v>
      </c>
      <c r="D4020" s="120" t="s">
        <v>116</v>
      </c>
      <c r="E4020" s="120" t="s">
        <v>170</v>
      </c>
      <c r="F4020" s="121">
        <v>43692</v>
      </c>
      <c r="G4020" s="121">
        <v>4908</v>
      </c>
      <c r="H4020" s="119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19">
        <v>7584</v>
      </c>
      <c r="B4021" s="120" t="s">
        <v>201</v>
      </c>
      <c r="C4021" s="120" t="s">
        <v>202</v>
      </c>
      <c r="D4021" s="120" t="s">
        <v>79</v>
      </c>
      <c r="E4021" s="120" t="s">
        <v>70</v>
      </c>
      <c r="F4021" s="121">
        <v>96</v>
      </c>
      <c r="G4021" s="121">
        <v>7</v>
      </c>
      <c r="H4021" s="119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19">
        <v>7588</v>
      </c>
      <c r="B4022" s="120" t="s">
        <v>201</v>
      </c>
      <c r="C4022" s="120" t="s">
        <v>202</v>
      </c>
      <c r="D4022" s="120" t="s">
        <v>116</v>
      </c>
      <c r="E4022" s="120" t="s">
        <v>170</v>
      </c>
      <c r="F4022" s="121">
        <v>2727073</v>
      </c>
      <c r="G4022" s="121">
        <v>306344</v>
      </c>
      <c r="H4022" s="119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19">
        <v>7593</v>
      </c>
      <c r="B4023" s="120" t="s">
        <v>201</v>
      </c>
      <c r="C4023" s="120" t="s">
        <v>202</v>
      </c>
      <c r="D4023" s="120" t="s">
        <v>116</v>
      </c>
      <c r="E4023" s="120" t="s">
        <v>170</v>
      </c>
      <c r="F4023" s="121">
        <v>294318</v>
      </c>
      <c r="G4023" s="121">
        <v>33062</v>
      </c>
      <c r="H4023" s="119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19">
        <v>7594</v>
      </c>
      <c r="B4024" s="120" t="s">
        <v>201</v>
      </c>
      <c r="C4024" s="120" t="s">
        <v>202</v>
      </c>
      <c r="D4024" s="120" t="s">
        <v>116</v>
      </c>
      <c r="E4024" s="120" t="s">
        <v>170</v>
      </c>
      <c r="F4024" s="121">
        <v>2380003</v>
      </c>
      <c r="G4024" s="121">
        <v>267356</v>
      </c>
      <c r="H4024" s="119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19">
        <v>7603</v>
      </c>
      <c r="B4025" s="120" t="s">
        <v>201</v>
      </c>
      <c r="C4025" s="120" t="s">
        <v>202</v>
      </c>
      <c r="D4025" s="120" t="s">
        <v>79</v>
      </c>
      <c r="E4025" s="120" t="s">
        <v>70</v>
      </c>
      <c r="F4025" s="121">
        <v>430</v>
      </c>
      <c r="G4025" s="121">
        <v>52</v>
      </c>
      <c r="H4025" s="119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19">
        <v>7604</v>
      </c>
      <c r="B4026" s="120" t="s">
        <v>201</v>
      </c>
      <c r="C4026" s="120" t="s">
        <v>202</v>
      </c>
      <c r="D4026" s="120" t="s">
        <v>56</v>
      </c>
      <c r="E4026" s="120" t="s">
        <v>38</v>
      </c>
      <c r="F4026" s="121">
        <v>7301417</v>
      </c>
      <c r="G4026" s="121">
        <v>1002087</v>
      </c>
      <c r="H4026" s="119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19">
        <v>7605</v>
      </c>
      <c r="B4027" s="120" t="s">
        <v>201</v>
      </c>
      <c r="C4027" s="120" t="s">
        <v>202</v>
      </c>
      <c r="D4027" s="120" t="s">
        <v>56</v>
      </c>
      <c r="E4027" s="120" t="s">
        <v>38</v>
      </c>
      <c r="F4027" s="121">
        <v>12829285</v>
      </c>
      <c r="G4027" s="121">
        <v>1746286</v>
      </c>
      <c r="H4027" s="119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19">
        <v>7646</v>
      </c>
      <c r="B4028" s="120" t="s">
        <v>201</v>
      </c>
      <c r="C4028" s="120" t="s">
        <v>202</v>
      </c>
      <c r="D4028" s="120" t="s">
        <v>116</v>
      </c>
      <c r="E4028" s="120" t="s">
        <v>170</v>
      </c>
      <c r="F4028" s="121">
        <v>393175</v>
      </c>
      <c r="G4028" s="121">
        <v>44167</v>
      </c>
      <c r="H4028" s="119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19">
        <v>7657</v>
      </c>
      <c r="B4029" s="120" t="s">
        <v>201</v>
      </c>
      <c r="C4029" s="120" t="s">
        <v>202</v>
      </c>
      <c r="D4029" s="120" t="s">
        <v>116</v>
      </c>
      <c r="E4029" s="120" t="s">
        <v>170</v>
      </c>
      <c r="F4029" s="121">
        <v>107858</v>
      </c>
      <c r="G4029" s="121">
        <v>12116</v>
      </c>
      <c r="H4029" s="119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19">
        <v>7690</v>
      </c>
      <c r="B4030" s="120" t="s">
        <v>201</v>
      </c>
      <c r="C4030" s="120" t="s">
        <v>206</v>
      </c>
      <c r="D4030" s="120" t="s">
        <v>73</v>
      </c>
      <c r="E4030" s="120" t="s">
        <v>90</v>
      </c>
      <c r="F4030" s="121">
        <v>0</v>
      </c>
      <c r="G4030" s="121">
        <v>0</v>
      </c>
      <c r="H4030" s="119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19">
        <v>7690</v>
      </c>
      <c r="B4031" s="120" t="s">
        <v>201</v>
      </c>
      <c r="C4031" s="120" t="s">
        <v>206</v>
      </c>
      <c r="D4031" s="120" t="s">
        <v>73</v>
      </c>
      <c r="E4031" s="120" t="s">
        <v>38</v>
      </c>
      <c r="F4031" s="121">
        <v>0</v>
      </c>
      <c r="G4031" s="121">
        <v>0</v>
      </c>
      <c r="H4031" s="119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19">
        <v>7690</v>
      </c>
      <c r="B4032" s="120" t="s">
        <v>201</v>
      </c>
      <c r="C4032" s="120" t="s">
        <v>206</v>
      </c>
      <c r="D4032" s="120" t="s">
        <v>73</v>
      </c>
      <c r="E4032" s="120" t="s">
        <v>146</v>
      </c>
      <c r="F4032" s="121">
        <v>0</v>
      </c>
      <c r="G4032" s="121">
        <v>0</v>
      </c>
      <c r="H4032" s="119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19">
        <v>7693</v>
      </c>
      <c r="B4033" s="120" t="s">
        <v>201</v>
      </c>
      <c r="C4033" s="120" t="s">
        <v>202</v>
      </c>
      <c r="D4033" s="120" t="s">
        <v>73</v>
      </c>
      <c r="E4033" s="120" t="s">
        <v>38</v>
      </c>
      <c r="F4033" s="121">
        <v>210458</v>
      </c>
      <c r="G4033" s="121">
        <v>22235</v>
      </c>
      <c r="H4033" s="119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19">
        <v>7701</v>
      </c>
      <c r="B4034" s="120" t="s">
        <v>201</v>
      </c>
      <c r="C4034" s="120" t="s">
        <v>206</v>
      </c>
      <c r="D4034" s="120" t="s">
        <v>68</v>
      </c>
      <c r="E4034" s="120" t="s">
        <v>70</v>
      </c>
      <c r="F4034" s="121">
        <v>0</v>
      </c>
      <c r="G4034" s="121">
        <v>0</v>
      </c>
      <c r="H4034" s="119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19">
        <v>7701</v>
      </c>
      <c r="B4035" s="120" t="s">
        <v>201</v>
      </c>
      <c r="C4035" s="120" t="s">
        <v>206</v>
      </c>
      <c r="D4035" s="120" t="s">
        <v>68</v>
      </c>
      <c r="E4035" s="120" t="s">
        <v>90</v>
      </c>
      <c r="F4035" s="121">
        <v>2849474</v>
      </c>
      <c r="G4035" s="121">
        <v>196328.6</v>
      </c>
      <c r="H4035" s="119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19">
        <v>7701</v>
      </c>
      <c r="B4036" s="120" t="s">
        <v>201</v>
      </c>
      <c r="C4036" s="120" t="s">
        <v>206</v>
      </c>
      <c r="D4036" s="120" t="s">
        <v>68</v>
      </c>
      <c r="E4036" s="120" t="s">
        <v>38</v>
      </c>
      <c r="F4036" s="121">
        <v>29077</v>
      </c>
      <c r="G4036" s="121">
        <v>2046.397</v>
      </c>
      <c r="H4036" s="119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19">
        <v>7709</v>
      </c>
      <c r="B4037" s="120" t="s">
        <v>201</v>
      </c>
      <c r="C4037" s="120" t="s">
        <v>206</v>
      </c>
      <c r="D4037" s="120" t="s">
        <v>73</v>
      </c>
      <c r="E4037" s="120" t="s">
        <v>70</v>
      </c>
      <c r="F4037" s="121">
        <v>3380</v>
      </c>
      <c r="G4037" s="121">
        <v>276.731</v>
      </c>
      <c r="H4037" s="119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19">
        <v>7709</v>
      </c>
      <c r="B4038" s="120" t="s">
        <v>201</v>
      </c>
      <c r="C4038" s="120" t="s">
        <v>206</v>
      </c>
      <c r="D4038" s="120" t="s">
        <v>73</v>
      </c>
      <c r="E4038" s="120" t="s">
        <v>38</v>
      </c>
      <c r="F4038" s="121">
        <v>5963016</v>
      </c>
      <c r="G4038" s="121">
        <v>488257.27</v>
      </c>
      <c r="H4038" s="119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19">
        <v>7710</v>
      </c>
      <c r="B4039" s="120" t="s">
        <v>201</v>
      </c>
      <c r="C4039" s="120" t="s">
        <v>206</v>
      </c>
      <c r="D4039" s="120" t="s">
        <v>39</v>
      </c>
      <c r="E4039" s="120" t="s">
        <v>38</v>
      </c>
      <c r="F4039" s="121">
        <v>7805401</v>
      </c>
      <c r="G4039" s="121">
        <v>4720198</v>
      </c>
      <c r="H4039" s="119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19">
        <v>7710</v>
      </c>
      <c r="B4040" s="120" t="s">
        <v>201</v>
      </c>
      <c r="C4040" s="120" t="s">
        <v>206</v>
      </c>
      <c r="D4040" s="120" t="s">
        <v>61</v>
      </c>
      <c r="E4040" s="120" t="s">
        <v>38</v>
      </c>
      <c r="F4040" s="121">
        <v>80106604</v>
      </c>
      <c r="G4040" s="121">
        <v>7742438</v>
      </c>
      <c r="H4040" s="119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19">
        <v>7715</v>
      </c>
      <c r="B4041" s="120" t="s">
        <v>201</v>
      </c>
      <c r="C4041" s="120" t="s">
        <v>202</v>
      </c>
      <c r="D4041" s="120" t="s">
        <v>73</v>
      </c>
      <c r="E4041" s="120" t="s">
        <v>38</v>
      </c>
      <c r="F4041" s="121">
        <v>1371288</v>
      </c>
      <c r="G4041" s="121">
        <v>70419.86</v>
      </c>
      <c r="H4041" s="119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19">
        <v>7719</v>
      </c>
      <c r="B4042" s="120" t="s">
        <v>201</v>
      </c>
      <c r="C4042" s="120" t="s">
        <v>202</v>
      </c>
      <c r="D4042" s="120" t="s">
        <v>79</v>
      </c>
      <c r="E4042" s="120" t="s">
        <v>70</v>
      </c>
      <c r="F4042" s="121">
        <v>251</v>
      </c>
      <c r="G4042" s="121">
        <v>8</v>
      </c>
      <c r="H4042" s="119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19">
        <v>7722</v>
      </c>
      <c r="B4043" s="120" t="s">
        <v>201</v>
      </c>
      <c r="C4043" s="120" t="s">
        <v>202</v>
      </c>
      <c r="D4043" s="120" t="s">
        <v>68</v>
      </c>
      <c r="E4043" s="120" t="s">
        <v>125</v>
      </c>
      <c r="F4043" s="121">
        <v>0</v>
      </c>
      <c r="G4043" s="121">
        <v>8710831</v>
      </c>
      <c r="H4043" s="119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19">
        <v>7722</v>
      </c>
      <c r="B4044" s="120" t="s">
        <v>201</v>
      </c>
      <c r="C4044" s="120" t="s">
        <v>202</v>
      </c>
      <c r="D4044" s="120" t="s">
        <v>68</v>
      </c>
      <c r="E4044" s="120" t="s">
        <v>125</v>
      </c>
      <c r="F4044" s="121">
        <v>0</v>
      </c>
      <c r="G4044" s="121">
        <v>8944955</v>
      </c>
      <c r="H4044" s="119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19">
        <v>7723</v>
      </c>
      <c r="B4045" s="120" t="s">
        <v>201</v>
      </c>
      <c r="C4045" s="120" t="s">
        <v>202</v>
      </c>
      <c r="D4045" s="120" t="s">
        <v>79</v>
      </c>
      <c r="E4045" s="120" t="s">
        <v>70</v>
      </c>
      <c r="F4045" s="121">
        <v>1173</v>
      </c>
      <c r="G4045" s="121">
        <v>0</v>
      </c>
      <c r="H4045" s="119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19">
        <v>7725</v>
      </c>
      <c r="B4046" s="120" t="s">
        <v>201</v>
      </c>
      <c r="C4046" s="120" t="s">
        <v>202</v>
      </c>
      <c r="D4046" s="120" t="s">
        <v>79</v>
      </c>
      <c r="E4046" s="120" t="s">
        <v>90</v>
      </c>
      <c r="F4046" s="121">
        <v>461628</v>
      </c>
      <c r="G4046" s="121">
        <v>41398</v>
      </c>
      <c r="H4046" s="119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19">
        <v>7737</v>
      </c>
      <c r="B4047" s="120" t="s">
        <v>205</v>
      </c>
      <c r="C4047" s="120" t="s">
        <v>202</v>
      </c>
      <c r="D4047" s="120" t="s">
        <v>68</v>
      </c>
      <c r="E4047" s="120" t="s">
        <v>54</v>
      </c>
      <c r="F4047" s="121">
        <v>1133811</v>
      </c>
      <c r="G4047" s="121">
        <v>198379.01</v>
      </c>
      <c r="H4047" s="119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19">
        <v>7737</v>
      </c>
      <c r="B4048" s="120" t="s">
        <v>205</v>
      </c>
      <c r="C4048" s="120" t="s">
        <v>202</v>
      </c>
      <c r="D4048" s="120" t="s">
        <v>68</v>
      </c>
      <c r="E4048" s="120" t="s">
        <v>59</v>
      </c>
      <c r="F4048" s="121">
        <v>0</v>
      </c>
      <c r="G4048" s="121">
        <v>0</v>
      </c>
      <c r="H4048" s="119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19">
        <v>7737</v>
      </c>
      <c r="B4049" s="120" t="s">
        <v>205</v>
      </c>
      <c r="C4049" s="120" t="s">
        <v>202</v>
      </c>
      <c r="D4049" s="120" t="s">
        <v>68</v>
      </c>
      <c r="E4049" s="120" t="s">
        <v>70</v>
      </c>
      <c r="F4049" s="121">
        <v>1255</v>
      </c>
      <c r="G4049" s="121">
        <v>220.943</v>
      </c>
      <c r="H4049" s="119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19">
        <v>7737</v>
      </c>
      <c r="B4050" s="120" t="s">
        <v>205</v>
      </c>
      <c r="C4050" s="120" t="s">
        <v>202</v>
      </c>
      <c r="D4050" s="120" t="s">
        <v>68</v>
      </c>
      <c r="E4050" s="120" t="s">
        <v>176</v>
      </c>
      <c r="F4050" s="121">
        <v>1594647</v>
      </c>
      <c r="G4050" s="121">
        <v>279351.05</v>
      </c>
      <c r="H4050" s="119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19">
        <v>7749</v>
      </c>
      <c r="B4051" s="120" t="s">
        <v>201</v>
      </c>
      <c r="C4051" s="120" t="s">
        <v>202</v>
      </c>
      <c r="D4051" s="120" t="s">
        <v>73</v>
      </c>
      <c r="E4051" s="120" t="s">
        <v>38</v>
      </c>
      <c r="F4051" s="121">
        <v>392771</v>
      </c>
      <c r="G4051" s="121">
        <v>37263</v>
      </c>
      <c r="H4051" s="119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19">
        <v>7751</v>
      </c>
      <c r="B4052" s="120" t="s">
        <v>201</v>
      </c>
      <c r="C4052" s="120" t="s">
        <v>202</v>
      </c>
      <c r="D4052" s="120" t="s">
        <v>116</v>
      </c>
      <c r="E4052" s="120" t="s">
        <v>170</v>
      </c>
      <c r="F4052" s="121">
        <v>137271</v>
      </c>
      <c r="G4052" s="121">
        <v>15420</v>
      </c>
      <c r="H4052" s="119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19">
        <v>7752</v>
      </c>
      <c r="B4053" s="120" t="s">
        <v>201</v>
      </c>
      <c r="C4053" s="120" t="s">
        <v>202</v>
      </c>
      <c r="D4053" s="120" t="s">
        <v>116</v>
      </c>
      <c r="E4053" s="120" t="s">
        <v>170</v>
      </c>
      <c r="F4053" s="121">
        <v>177826</v>
      </c>
      <c r="G4053" s="121">
        <v>19976</v>
      </c>
      <c r="H4053" s="119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19">
        <v>7754</v>
      </c>
      <c r="B4054" s="120" t="s">
        <v>201</v>
      </c>
      <c r="C4054" s="120" t="s">
        <v>202</v>
      </c>
      <c r="D4054" s="120" t="s">
        <v>73</v>
      </c>
      <c r="E4054" s="120" t="s">
        <v>38</v>
      </c>
      <c r="F4054" s="121">
        <v>109406</v>
      </c>
      <c r="G4054" s="121">
        <v>8824</v>
      </c>
      <c r="H4054" s="119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19">
        <v>7757</v>
      </c>
      <c r="B4055" s="120" t="s">
        <v>201</v>
      </c>
      <c r="C4055" s="120" t="s">
        <v>202</v>
      </c>
      <c r="D4055" s="120" t="s">
        <v>39</v>
      </c>
      <c r="E4055" s="120" t="s">
        <v>38</v>
      </c>
      <c r="F4055" s="121">
        <v>0</v>
      </c>
      <c r="G4055" s="121">
        <v>2309532</v>
      </c>
      <c r="H4055" s="119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19">
        <v>7757</v>
      </c>
      <c r="B4056" s="120" t="s">
        <v>201</v>
      </c>
      <c r="C4056" s="120" t="s">
        <v>202</v>
      </c>
      <c r="D4056" s="120" t="s">
        <v>61</v>
      </c>
      <c r="E4056" s="120" t="s">
        <v>38</v>
      </c>
      <c r="F4056" s="121">
        <v>48452245</v>
      </c>
      <c r="G4056" s="121">
        <v>4454310</v>
      </c>
      <c r="H4056" s="119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19">
        <v>7758</v>
      </c>
      <c r="B4057" s="120" t="s">
        <v>201</v>
      </c>
      <c r="C4057" s="120" t="s">
        <v>202</v>
      </c>
      <c r="D4057" s="120" t="s">
        <v>79</v>
      </c>
      <c r="E4057" s="120" t="s">
        <v>70</v>
      </c>
      <c r="F4057" s="121">
        <v>588</v>
      </c>
      <c r="G4057" s="121">
        <v>56</v>
      </c>
      <c r="H4057" s="119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19">
        <v>7759</v>
      </c>
      <c r="B4058" s="120" t="s">
        <v>201</v>
      </c>
      <c r="C4058" s="120" t="s">
        <v>202</v>
      </c>
      <c r="D4058" s="120" t="s">
        <v>73</v>
      </c>
      <c r="E4058" s="120" t="s">
        <v>38</v>
      </c>
      <c r="F4058" s="121">
        <v>685677</v>
      </c>
      <c r="G4058" s="121">
        <v>54099</v>
      </c>
      <c r="H4058" s="119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19">
        <v>7760</v>
      </c>
      <c r="B4059" s="120" t="s">
        <v>201</v>
      </c>
      <c r="C4059" s="120" t="s">
        <v>206</v>
      </c>
      <c r="D4059" s="120" t="s">
        <v>73</v>
      </c>
      <c r="E4059" s="120" t="s">
        <v>38</v>
      </c>
      <c r="F4059" s="121">
        <v>754056</v>
      </c>
      <c r="G4059" s="121">
        <v>73743</v>
      </c>
      <c r="H4059" s="119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19">
        <v>7763</v>
      </c>
      <c r="B4060" s="120" t="s">
        <v>201</v>
      </c>
      <c r="C4060" s="120" t="s">
        <v>202</v>
      </c>
      <c r="D4060" s="120" t="s">
        <v>73</v>
      </c>
      <c r="E4060" s="120" t="s">
        <v>38</v>
      </c>
      <c r="F4060" s="121">
        <v>2596770</v>
      </c>
      <c r="G4060" s="121">
        <v>238622</v>
      </c>
      <c r="H4060" s="119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19">
        <v>7764</v>
      </c>
      <c r="B4061" s="120" t="s">
        <v>201</v>
      </c>
      <c r="C4061" s="120" t="s">
        <v>206</v>
      </c>
      <c r="D4061" s="120" t="s">
        <v>73</v>
      </c>
      <c r="E4061" s="120" t="s">
        <v>70</v>
      </c>
      <c r="F4061" s="121">
        <v>2111</v>
      </c>
      <c r="G4061" s="121">
        <v>182.395</v>
      </c>
      <c r="H4061" s="119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19">
        <v>7764</v>
      </c>
      <c r="B4062" s="120" t="s">
        <v>201</v>
      </c>
      <c r="C4062" s="120" t="s">
        <v>206</v>
      </c>
      <c r="D4062" s="120" t="s">
        <v>73</v>
      </c>
      <c r="E4062" s="120" t="s">
        <v>38</v>
      </c>
      <c r="F4062" s="121">
        <v>119378</v>
      </c>
      <c r="G4062" s="121">
        <v>10313.605</v>
      </c>
      <c r="H4062" s="119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19">
        <v>7766</v>
      </c>
      <c r="B4063" s="120" t="s">
        <v>201</v>
      </c>
      <c r="C4063" s="120" t="s">
        <v>202</v>
      </c>
      <c r="D4063" s="120" t="s">
        <v>79</v>
      </c>
      <c r="E4063" s="120" t="s">
        <v>70</v>
      </c>
      <c r="F4063" s="121">
        <v>31349</v>
      </c>
      <c r="G4063" s="121">
        <v>2834</v>
      </c>
      <c r="H4063" s="119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19">
        <v>7767</v>
      </c>
      <c r="B4064" s="120" t="s">
        <v>201</v>
      </c>
      <c r="C4064" s="120" t="s">
        <v>202</v>
      </c>
      <c r="D4064" s="120" t="s">
        <v>79</v>
      </c>
      <c r="E4064" s="120" t="s">
        <v>70</v>
      </c>
      <c r="F4064" s="121">
        <v>0</v>
      </c>
      <c r="G4064" s="121">
        <v>0</v>
      </c>
      <c r="H4064" s="119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19">
        <v>7768</v>
      </c>
      <c r="B4065" s="120" t="s">
        <v>201</v>
      </c>
      <c r="C4065" s="120" t="s">
        <v>206</v>
      </c>
      <c r="D4065" s="120" t="s">
        <v>73</v>
      </c>
      <c r="E4065" s="120" t="s">
        <v>70</v>
      </c>
      <c r="F4065" s="121">
        <v>0</v>
      </c>
      <c r="G4065" s="121">
        <v>0</v>
      </c>
      <c r="H4065" s="119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19">
        <v>7768</v>
      </c>
      <c r="B4066" s="120" t="s">
        <v>201</v>
      </c>
      <c r="C4066" s="120" t="s">
        <v>206</v>
      </c>
      <c r="D4066" s="120" t="s">
        <v>73</v>
      </c>
      <c r="E4066" s="120" t="s">
        <v>38</v>
      </c>
      <c r="F4066" s="121">
        <v>1115392</v>
      </c>
      <c r="G4066" s="121">
        <v>111497</v>
      </c>
      <c r="H4066" s="119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19">
        <v>7770</v>
      </c>
      <c r="B4067" s="120" t="s">
        <v>201</v>
      </c>
      <c r="C4067" s="120" t="s">
        <v>202</v>
      </c>
      <c r="D4067" s="120" t="s">
        <v>73</v>
      </c>
      <c r="E4067" s="120" t="s">
        <v>38</v>
      </c>
      <c r="F4067" s="121">
        <v>394</v>
      </c>
      <c r="G4067" s="121">
        <v>24</v>
      </c>
      <c r="H4067" s="119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19">
        <v>7771</v>
      </c>
      <c r="B4068" s="120" t="s">
        <v>201</v>
      </c>
      <c r="C4068" s="120" t="s">
        <v>206</v>
      </c>
      <c r="D4068" s="120" t="s">
        <v>128</v>
      </c>
      <c r="E4068" s="120" t="s">
        <v>180</v>
      </c>
      <c r="F4068" s="121">
        <v>67370</v>
      </c>
      <c r="G4068" s="121">
        <v>7568</v>
      </c>
      <c r="H4068" s="119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19">
        <v>7774</v>
      </c>
      <c r="B4069" s="120" t="s">
        <v>201</v>
      </c>
      <c r="C4069" s="120" t="s">
        <v>202</v>
      </c>
      <c r="D4069" s="120" t="s">
        <v>79</v>
      </c>
      <c r="E4069" s="120" t="s">
        <v>70</v>
      </c>
      <c r="F4069" s="121">
        <v>3020</v>
      </c>
      <c r="G4069" s="121">
        <v>304</v>
      </c>
      <c r="H4069" s="119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19">
        <v>7775</v>
      </c>
      <c r="B4070" s="120" t="s">
        <v>201</v>
      </c>
      <c r="C4070" s="120" t="s">
        <v>202</v>
      </c>
      <c r="D4070" s="120" t="s">
        <v>79</v>
      </c>
      <c r="E4070" s="120" t="s">
        <v>70</v>
      </c>
      <c r="F4070" s="121">
        <v>1313</v>
      </c>
      <c r="G4070" s="121">
        <v>132</v>
      </c>
      <c r="H4070" s="119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19">
        <v>7776</v>
      </c>
      <c r="B4071" s="120" t="s">
        <v>201</v>
      </c>
      <c r="C4071" s="120" t="s">
        <v>202</v>
      </c>
      <c r="D4071" s="120" t="s">
        <v>79</v>
      </c>
      <c r="E4071" s="120" t="s">
        <v>70</v>
      </c>
      <c r="F4071" s="121">
        <v>1622</v>
      </c>
      <c r="G4071" s="121">
        <v>163</v>
      </c>
      <c r="H4071" s="119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19">
        <v>7777</v>
      </c>
      <c r="B4072" s="120" t="s">
        <v>201</v>
      </c>
      <c r="C4072" s="120" t="s">
        <v>202</v>
      </c>
      <c r="D4072" s="120" t="s">
        <v>79</v>
      </c>
      <c r="E4072" s="120" t="s">
        <v>70</v>
      </c>
      <c r="F4072" s="121">
        <v>4376</v>
      </c>
      <c r="G4072" s="121">
        <v>441</v>
      </c>
      <c r="H4072" s="119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19">
        <v>7778</v>
      </c>
      <c r="B4073" s="120" t="s">
        <v>201</v>
      </c>
      <c r="C4073" s="120" t="s">
        <v>202</v>
      </c>
      <c r="D4073" s="120" t="s">
        <v>79</v>
      </c>
      <c r="E4073" s="120" t="s">
        <v>70</v>
      </c>
      <c r="F4073" s="121">
        <v>2056</v>
      </c>
      <c r="G4073" s="121">
        <v>207</v>
      </c>
      <c r="H4073" s="119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19">
        <v>7779</v>
      </c>
      <c r="B4074" s="120" t="s">
        <v>201</v>
      </c>
      <c r="C4074" s="120" t="s">
        <v>202</v>
      </c>
      <c r="D4074" s="120" t="s">
        <v>79</v>
      </c>
      <c r="E4074" s="120" t="s">
        <v>70</v>
      </c>
      <c r="F4074" s="121">
        <v>3794</v>
      </c>
      <c r="G4074" s="121">
        <v>382</v>
      </c>
      <c r="H4074" s="119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19">
        <v>7780</v>
      </c>
      <c r="B4075" s="120" t="s">
        <v>201</v>
      </c>
      <c r="C4075" s="120" t="s">
        <v>202</v>
      </c>
      <c r="D4075" s="120" t="s">
        <v>79</v>
      </c>
      <c r="E4075" s="120" t="s">
        <v>70</v>
      </c>
      <c r="F4075" s="121">
        <v>657</v>
      </c>
      <c r="G4075" s="121">
        <v>66</v>
      </c>
      <c r="H4075" s="119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19">
        <v>7781</v>
      </c>
      <c r="B4076" s="120" t="s">
        <v>201</v>
      </c>
      <c r="C4076" s="120" t="s">
        <v>202</v>
      </c>
      <c r="D4076" s="120" t="s">
        <v>79</v>
      </c>
      <c r="E4076" s="120" t="s">
        <v>70</v>
      </c>
      <c r="F4076" s="121">
        <v>783</v>
      </c>
      <c r="G4076" s="121">
        <v>79</v>
      </c>
      <c r="H4076" s="119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19">
        <v>7782</v>
      </c>
      <c r="B4077" s="120" t="s">
        <v>201</v>
      </c>
      <c r="C4077" s="120" t="s">
        <v>202</v>
      </c>
      <c r="D4077" s="120" t="s">
        <v>73</v>
      </c>
      <c r="E4077" s="120" t="s">
        <v>38</v>
      </c>
      <c r="F4077" s="121">
        <v>23436</v>
      </c>
      <c r="G4077" s="121">
        <v>1919</v>
      </c>
      <c r="H4077" s="119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19">
        <v>7783</v>
      </c>
      <c r="B4078" s="120" t="s">
        <v>201</v>
      </c>
      <c r="C4078" s="120" t="s">
        <v>202</v>
      </c>
      <c r="D4078" s="120" t="s">
        <v>73</v>
      </c>
      <c r="E4078" s="120" t="s">
        <v>70</v>
      </c>
      <c r="F4078" s="121">
        <v>0</v>
      </c>
      <c r="G4078" s="121">
        <v>0</v>
      </c>
      <c r="H4078" s="119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19">
        <v>7783</v>
      </c>
      <c r="B4079" s="120" t="s">
        <v>201</v>
      </c>
      <c r="C4079" s="120" t="s">
        <v>202</v>
      </c>
      <c r="D4079" s="120" t="s">
        <v>73</v>
      </c>
      <c r="E4079" s="120" t="s">
        <v>38</v>
      </c>
      <c r="F4079" s="121">
        <v>17928</v>
      </c>
      <c r="G4079" s="121">
        <v>1332</v>
      </c>
      <c r="H4079" s="119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19">
        <v>7784</v>
      </c>
      <c r="B4080" s="120" t="s">
        <v>201</v>
      </c>
      <c r="C4080" s="120" t="s">
        <v>206</v>
      </c>
      <c r="D4080" s="120" t="s">
        <v>39</v>
      </c>
      <c r="E4080" s="120" t="s">
        <v>38</v>
      </c>
      <c r="F4080" s="121">
        <v>5889</v>
      </c>
      <c r="G4080" s="121">
        <v>4085</v>
      </c>
      <c r="H4080" s="119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19">
        <v>7784</v>
      </c>
      <c r="B4081" s="120" t="s">
        <v>201</v>
      </c>
      <c r="C4081" s="120" t="s">
        <v>206</v>
      </c>
      <c r="D4081" s="120" t="s">
        <v>61</v>
      </c>
      <c r="E4081" s="120" t="s">
        <v>38</v>
      </c>
      <c r="F4081" s="121">
        <v>144858</v>
      </c>
      <c r="G4081" s="121">
        <v>13732</v>
      </c>
      <c r="H4081" s="119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19">
        <v>7789</v>
      </c>
      <c r="B4082" s="120" t="s">
        <v>201</v>
      </c>
      <c r="C4082" s="120" t="s">
        <v>202</v>
      </c>
      <c r="D4082" s="120" t="s">
        <v>116</v>
      </c>
      <c r="E4082" s="120" t="s">
        <v>170</v>
      </c>
      <c r="F4082" s="121">
        <v>175369</v>
      </c>
      <c r="G4082" s="121">
        <v>19700</v>
      </c>
      <c r="H4082" s="119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19">
        <v>7790</v>
      </c>
      <c r="B4083" s="120" t="s">
        <v>201</v>
      </c>
      <c r="C4083" s="120" t="s">
        <v>202</v>
      </c>
      <c r="D4083" s="120" t="s">
        <v>68</v>
      </c>
      <c r="E4083" s="120" t="s">
        <v>54</v>
      </c>
      <c r="F4083" s="121">
        <v>37644422</v>
      </c>
      <c r="G4083" s="121">
        <v>3735202.5</v>
      </c>
      <c r="H4083" s="119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19">
        <v>7790</v>
      </c>
      <c r="B4084" s="120" t="s">
        <v>201</v>
      </c>
      <c r="C4084" s="120" t="s">
        <v>202</v>
      </c>
      <c r="D4084" s="120" t="s">
        <v>68</v>
      </c>
      <c r="E4084" s="120" t="s">
        <v>70</v>
      </c>
      <c r="F4084" s="121">
        <v>27746</v>
      </c>
      <c r="G4084" s="121">
        <v>2744.55</v>
      </c>
      <c r="H4084" s="119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19">
        <v>7791</v>
      </c>
      <c r="B4085" s="120" t="s">
        <v>201</v>
      </c>
      <c r="C4085" s="120" t="s">
        <v>202</v>
      </c>
      <c r="D4085" s="120" t="s">
        <v>79</v>
      </c>
      <c r="E4085" s="120" t="s">
        <v>70</v>
      </c>
      <c r="F4085" s="121">
        <v>3606</v>
      </c>
      <c r="G4085" s="121">
        <v>363</v>
      </c>
      <c r="H4085" s="119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19">
        <v>7795</v>
      </c>
      <c r="B4086" s="120" t="s">
        <v>201</v>
      </c>
      <c r="C4086" s="120" t="s">
        <v>202</v>
      </c>
      <c r="D4086" s="120" t="s">
        <v>73</v>
      </c>
      <c r="E4086" s="120" t="s">
        <v>70</v>
      </c>
      <c r="F4086" s="121">
        <v>934</v>
      </c>
      <c r="G4086" s="121">
        <v>52.568</v>
      </c>
      <c r="H4086" s="119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19">
        <v>7795</v>
      </c>
      <c r="B4087" s="120" t="s">
        <v>201</v>
      </c>
      <c r="C4087" s="120" t="s">
        <v>202</v>
      </c>
      <c r="D4087" s="120" t="s">
        <v>73</v>
      </c>
      <c r="E4087" s="120" t="s">
        <v>38</v>
      </c>
      <c r="F4087" s="121">
        <v>22994</v>
      </c>
      <c r="G4087" s="121">
        <v>1294.432</v>
      </c>
      <c r="H4087" s="119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19">
        <v>7797</v>
      </c>
      <c r="B4088" s="120" t="s">
        <v>201</v>
      </c>
      <c r="C4088" s="120" t="s">
        <v>202</v>
      </c>
      <c r="D4088" s="120" t="s">
        <v>73</v>
      </c>
      <c r="E4088" s="120" t="s">
        <v>70</v>
      </c>
      <c r="F4088" s="121">
        <v>597</v>
      </c>
      <c r="G4088" s="121">
        <v>35</v>
      </c>
      <c r="H4088" s="119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19">
        <v>7797</v>
      </c>
      <c r="B4089" s="120" t="s">
        <v>201</v>
      </c>
      <c r="C4089" s="120" t="s">
        <v>202</v>
      </c>
      <c r="D4089" s="120" t="s">
        <v>79</v>
      </c>
      <c r="E4089" s="120" t="s">
        <v>70</v>
      </c>
      <c r="F4089" s="121">
        <v>1478</v>
      </c>
      <c r="G4089" s="121">
        <v>237</v>
      </c>
      <c r="H4089" s="119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19">
        <v>7798</v>
      </c>
      <c r="B4090" s="120" t="s">
        <v>201</v>
      </c>
      <c r="C4090" s="120" t="s">
        <v>202</v>
      </c>
      <c r="D4090" s="120" t="s">
        <v>79</v>
      </c>
      <c r="E4090" s="120" t="s">
        <v>70</v>
      </c>
      <c r="F4090" s="121">
        <v>510</v>
      </c>
      <c r="G4090" s="121">
        <v>63</v>
      </c>
      <c r="H4090" s="119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19">
        <v>7799</v>
      </c>
      <c r="B4091" s="120" t="s">
        <v>201</v>
      </c>
      <c r="C4091" s="120" t="s">
        <v>202</v>
      </c>
      <c r="D4091" s="120" t="s">
        <v>73</v>
      </c>
      <c r="E4091" s="120" t="s">
        <v>70</v>
      </c>
      <c r="F4091" s="121">
        <v>0</v>
      </c>
      <c r="G4091" s="121">
        <v>0</v>
      </c>
      <c r="H4091" s="119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19">
        <v>7799</v>
      </c>
      <c r="B4092" s="120" t="s">
        <v>201</v>
      </c>
      <c r="C4092" s="120" t="s">
        <v>202</v>
      </c>
      <c r="D4092" s="120" t="s">
        <v>73</v>
      </c>
      <c r="E4092" s="120" t="s">
        <v>38</v>
      </c>
      <c r="F4092" s="121">
        <v>1066567</v>
      </c>
      <c r="G4092" s="121">
        <v>84614</v>
      </c>
      <c r="H4092" s="119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19">
        <v>7805</v>
      </c>
      <c r="B4093" s="120" t="s">
        <v>201</v>
      </c>
      <c r="C4093" s="120" t="s">
        <v>202</v>
      </c>
      <c r="D4093" s="120" t="s">
        <v>39</v>
      </c>
      <c r="E4093" s="120" t="s">
        <v>70</v>
      </c>
      <c r="F4093" s="121">
        <v>0</v>
      </c>
      <c r="G4093" s="121">
        <v>363.416</v>
      </c>
      <c r="H4093" s="119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19">
        <v>7805</v>
      </c>
      <c r="B4094" s="120" t="s">
        <v>201</v>
      </c>
      <c r="C4094" s="120" t="s">
        <v>202</v>
      </c>
      <c r="D4094" s="120" t="s">
        <v>39</v>
      </c>
      <c r="E4094" s="120" t="s">
        <v>38</v>
      </c>
      <c r="F4094" s="121">
        <v>0</v>
      </c>
      <c r="G4094" s="121">
        <v>2952126.6</v>
      </c>
      <c r="H4094" s="119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19">
        <v>7805</v>
      </c>
      <c r="B4095" s="120" t="s">
        <v>201</v>
      </c>
      <c r="C4095" s="120" t="s">
        <v>202</v>
      </c>
      <c r="D4095" s="120" t="s">
        <v>61</v>
      </c>
      <c r="E4095" s="120" t="s">
        <v>70</v>
      </c>
      <c r="F4095" s="121">
        <v>6687</v>
      </c>
      <c r="G4095" s="121">
        <v>573.596</v>
      </c>
      <c r="H4095" s="119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19">
        <v>7805</v>
      </c>
      <c r="B4096" s="120" t="s">
        <v>201</v>
      </c>
      <c r="C4096" s="120" t="s">
        <v>202</v>
      </c>
      <c r="D4096" s="120" t="s">
        <v>61</v>
      </c>
      <c r="E4096" s="120" t="s">
        <v>38</v>
      </c>
      <c r="F4096" s="121">
        <v>54557068</v>
      </c>
      <c r="G4096" s="121">
        <v>4781459.4</v>
      </c>
      <c r="H4096" s="119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19">
        <v>7805</v>
      </c>
      <c r="B4097" s="120" t="s">
        <v>201</v>
      </c>
      <c r="C4097" s="120" t="s">
        <v>202</v>
      </c>
      <c r="D4097" s="120" t="s">
        <v>73</v>
      </c>
      <c r="E4097" s="120" t="s">
        <v>70</v>
      </c>
      <c r="F4097" s="121">
        <v>27300</v>
      </c>
      <c r="G4097" s="121">
        <v>2473.922</v>
      </c>
      <c r="H4097" s="119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19">
        <v>7805</v>
      </c>
      <c r="B4098" s="120" t="s">
        <v>201</v>
      </c>
      <c r="C4098" s="120" t="s">
        <v>202</v>
      </c>
      <c r="D4098" s="120" t="s">
        <v>73</v>
      </c>
      <c r="E4098" s="120" t="s">
        <v>38</v>
      </c>
      <c r="F4098" s="121">
        <v>18395485</v>
      </c>
      <c r="G4098" s="121">
        <v>1655557.1</v>
      </c>
      <c r="H4098" s="119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19">
        <v>7806</v>
      </c>
      <c r="B4099" s="120" t="s">
        <v>201</v>
      </c>
      <c r="C4099" s="120" t="s">
        <v>202</v>
      </c>
      <c r="D4099" s="120" t="s">
        <v>79</v>
      </c>
      <c r="E4099" s="120" t="s">
        <v>70</v>
      </c>
      <c r="F4099" s="121">
        <v>0</v>
      </c>
      <c r="G4099" s="121">
        <v>0</v>
      </c>
      <c r="H4099" s="119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19">
        <v>7806</v>
      </c>
      <c r="B4100" s="120" t="s">
        <v>201</v>
      </c>
      <c r="C4100" s="120" t="s">
        <v>202</v>
      </c>
      <c r="D4100" s="120" t="s">
        <v>79</v>
      </c>
      <c r="E4100" s="120" t="s">
        <v>38</v>
      </c>
      <c r="F4100" s="121">
        <v>1303</v>
      </c>
      <c r="G4100" s="121">
        <v>147</v>
      </c>
      <c r="H4100" s="119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19">
        <v>7807</v>
      </c>
      <c r="B4101" s="120" t="s">
        <v>201</v>
      </c>
      <c r="C4101" s="120" t="s">
        <v>202</v>
      </c>
      <c r="D4101" s="120" t="s">
        <v>116</v>
      </c>
      <c r="E4101" s="120" t="s">
        <v>170</v>
      </c>
      <c r="F4101" s="121">
        <v>38394</v>
      </c>
      <c r="G4101" s="121">
        <v>4313</v>
      </c>
      <c r="H4101" s="119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19">
        <v>7810</v>
      </c>
      <c r="B4102" s="120" t="s">
        <v>201</v>
      </c>
      <c r="C4102" s="120" t="s">
        <v>202</v>
      </c>
      <c r="D4102" s="120" t="s">
        <v>116</v>
      </c>
      <c r="E4102" s="120" t="s">
        <v>170</v>
      </c>
      <c r="F4102" s="121">
        <v>241</v>
      </c>
      <c r="G4102" s="121">
        <v>27</v>
      </c>
      <c r="H4102" s="119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19">
        <v>7810</v>
      </c>
      <c r="B4103" s="120" t="s">
        <v>201</v>
      </c>
      <c r="C4103" s="120" t="s">
        <v>202</v>
      </c>
      <c r="D4103" s="120" t="s">
        <v>79</v>
      </c>
      <c r="E4103" s="120" t="s">
        <v>70</v>
      </c>
      <c r="F4103" s="121">
        <v>424</v>
      </c>
      <c r="G4103" s="121">
        <v>41</v>
      </c>
      <c r="H4103" s="119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19">
        <v>7813</v>
      </c>
      <c r="B4104" s="120" t="s">
        <v>201</v>
      </c>
      <c r="C4104" s="120" t="s">
        <v>202</v>
      </c>
      <c r="D4104" s="120" t="s">
        <v>73</v>
      </c>
      <c r="E4104" s="120" t="s">
        <v>38</v>
      </c>
      <c r="F4104" s="121">
        <v>6822484</v>
      </c>
      <c r="G4104" s="121">
        <v>592577</v>
      </c>
      <c r="H4104" s="119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19">
        <v>7814</v>
      </c>
      <c r="B4105" s="120" t="s">
        <v>201</v>
      </c>
      <c r="C4105" s="120" t="s">
        <v>202</v>
      </c>
      <c r="D4105" s="120" t="s">
        <v>79</v>
      </c>
      <c r="E4105" s="120" t="s">
        <v>70</v>
      </c>
      <c r="F4105" s="121">
        <v>1710</v>
      </c>
      <c r="G4105" s="121">
        <v>5</v>
      </c>
      <c r="H4105" s="119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19">
        <v>7818</v>
      </c>
      <c r="B4106" s="120" t="s">
        <v>201</v>
      </c>
      <c r="C4106" s="120" t="s">
        <v>202</v>
      </c>
      <c r="D4106" s="120" t="s">
        <v>73</v>
      </c>
      <c r="E4106" s="120" t="s">
        <v>70</v>
      </c>
      <c r="F4106" s="121">
        <v>52</v>
      </c>
      <c r="G4106" s="121">
        <v>4.421</v>
      </c>
      <c r="H4106" s="119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19">
        <v>7818</v>
      </c>
      <c r="B4107" s="120" t="s">
        <v>201</v>
      </c>
      <c r="C4107" s="120" t="s">
        <v>202</v>
      </c>
      <c r="D4107" s="120" t="s">
        <v>73</v>
      </c>
      <c r="E4107" s="120" t="s">
        <v>38</v>
      </c>
      <c r="F4107" s="121">
        <v>177367</v>
      </c>
      <c r="G4107" s="121">
        <v>15022.579</v>
      </c>
      <c r="H4107" s="119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19">
        <v>7820</v>
      </c>
      <c r="B4108" s="120" t="s">
        <v>201</v>
      </c>
      <c r="C4108" s="120" t="s">
        <v>202</v>
      </c>
      <c r="D4108" s="120" t="s">
        <v>116</v>
      </c>
      <c r="E4108" s="120" t="s">
        <v>170</v>
      </c>
      <c r="F4108" s="121">
        <v>1013708</v>
      </c>
      <c r="G4108" s="121">
        <v>113874</v>
      </c>
      <c r="H4108" s="119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19">
        <v>7821</v>
      </c>
      <c r="B4109" s="120" t="s">
        <v>201</v>
      </c>
      <c r="C4109" s="120" t="s">
        <v>202</v>
      </c>
      <c r="D4109" s="120" t="s">
        <v>116</v>
      </c>
      <c r="E4109" s="120" t="s">
        <v>170</v>
      </c>
      <c r="F4109" s="121">
        <v>123479</v>
      </c>
      <c r="G4109" s="121">
        <v>13871</v>
      </c>
      <c r="H4109" s="119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19">
        <v>7822</v>
      </c>
      <c r="B4110" s="120" t="s">
        <v>201</v>
      </c>
      <c r="C4110" s="120" t="s">
        <v>202</v>
      </c>
      <c r="D4110" s="120" t="s">
        <v>116</v>
      </c>
      <c r="E4110" s="120" t="s">
        <v>170</v>
      </c>
      <c r="F4110" s="121">
        <v>357236</v>
      </c>
      <c r="G4110" s="121">
        <v>40130</v>
      </c>
      <c r="H4110" s="119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19">
        <v>7824</v>
      </c>
      <c r="B4111" s="120" t="s">
        <v>201</v>
      </c>
      <c r="C4111" s="120" t="s">
        <v>202</v>
      </c>
      <c r="D4111" s="120" t="s">
        <v>73</v>
      </c>
      <c r="E4111" s="120" t="s">
        <v>70</v>
      </c>
      <c r="F4111" s="121">
        <v>5046</v>
      </c>
      <c r="G4111" s="121">
        <v>329.52</v>
      </c>
      <c r="H4111" s="119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19">
        <v>7824</v>
      </c>
      <c r="B4112" s="120" t="s">
        <v>201</v>
      </c>
      <c r="C4112" s="120" t="s">
        <v>202</v>
      </c>
      <c r="D4112" s="120" t="s">
        <v>73</v>
      </c>
      <c r="E4112" s="120" t="s">
        <v>38</v>
      </c>
      <c r="F4112" s="121">
        <v>9241</v>
      </c>
      <c r="G4112" s="121">
        <v>603.48</v>
      </c>
      <c r="H4112" s="119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19">
        <v>7825</v>
      </c>
      <c r="B4113" s="120" t="s">
        <v>201</v>
      </c>
      <c r="C4113" s="120" t="s">
        <v>202</v>
      </c>
      <c r="D4113" s="120" t="s">
        <v>73</v>
      </c>
      <c r="E4113" s="120" t="s">
        <v>38</v>
      </c>
      <c r="F4113" s="121">
        <v>1215936</v>
      </c>
      <c r="G4113" s="121">
        <v>118888</v>
      </c>
      <c r="H4113" s="119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19">
        <v>7826</v>
      </c>
      <c r="B4114" s="120" t="s">
        <v>201</v>
      </c>
      <c r="C4114" s="120" t="s">
        <v>206</v>
      </c>
      <c r="D4114" s="120" t="s">
        <v>39</v>
      </c>
      <c r="E4114" s="120" t="s">
        <v>70</v>
      </c>
      <c r="F4114" s="121">
        <v>0</v>
      </c>
      <c r="G4114" s="121">
        <v>0</v>
      </c>
      <c r="H4114" s="119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19">
        <v>7826</v>
      </c>
      <c r="B4115" s="120" t="s">
        <v>201</v>
      </c>
      <c r="C4115" s="120" t="s">
        <v>206</v>
      </c>
      <c r="D4115" s="120" t="s">
        <v>39</v>
      </c>
      <c r="E4115" s="120" t="s">
        <v>38</v>
      </c>
      <c r="F4115" s="121">
        <v>0</v>
      </c>
      <c r="G4115" s="121">
        <v>1456476</v>
      </c>
      <c r="H4115" s="119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19">
        <v>7826</v>
      </c>
      <c r="B4116" s="120" t="s">
        <v>201</v>
      </c>
      <c r="C4116" s="120" t="s">
        <v>206</v>
      </c>
      <c r="D4116" s="120" t="s">
        <v>61</v>
      </c>
      <c r="E4116" s="120" t="s">
        <v>70</v>
      </c>
      <c r="F4116" s="121">
        <v>0</v>
      </c>
      <c r="G4116" s="121">
        <v>0</v>
      </c>
      <c r="H4116" s="119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19">
        <v>7826</v>
      </c>
      <c r="B4117" s="120" t="s">
        <v>201</v>
      </c>
      <c r="C4117" s="120" t="s">
        <v>206</v>
      </c>
      <c r="D4117" s="120" t="s">
        <v>61</v>
      </c>
      <c r="E4117" s="120" t="s">
        <v>38</v>
      </c>
      <c r="F4117" s="121">
        <v>28555247</v>
      </c>
      <c r="G4117" s="121">
        <v>2715536</v>
      </c>
      <c r="H4117" s="119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19">
        <v>7826</v>
      </c>
      <c r="B4118" s="120" t="s">
        <v>201</v>
      </c>
      <c r="C4118" s="120" t="s">
        <v>206</v>
      </c>
      <c r="D4118" s="120" t="s">
        <v>73</v>
      </c>
      <c r="E4118" s="120" t="s">
        <v>70</v>
      </c>
      <c r="F4118" s="121">
        <v>8132</v>
      </c>
      <c r="G4118" s="121">
        <v>696.933</v>
      </c>
      <c r="H4118" s="119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19">
        <v>7826</v>
      </c>
      <c r="B4119" s="120" t="s">
        <v>201</v>
      </c>
      <c r="C4119" s="120" t="s">
        <v>206</v>
      </c>
      <c r="D4119" s="120" t="s">
        <v>73</v>
      </c>
      <c r="E4119" s="120" t="s">
        <v>38</v>
      </c>
      <c r="F4119" s="121">
        <v>5381107</v>
      </c>
      <c r="G4119" s="121">
        <v>497148.07</v>
      </c>
      <c r="H4119" s="119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19">
        <v>7827</v>
      </c>
      <c r="B4120" s="120" t="s">
        <v>201</v>
      </c>
      <c r="C4120" s="120" t="s">
        <v>202</v>
      </c>
      <c r="D4120" s="120" t="s">
        <v>79</v>
      </c>
      <c r="E4120" s="120" t="s">
        <v>70</v>
      </c>
      <c r="F4120" s="121">
        <v>741</v>
      </c>
      <c r="G4120" s="121">
        <v>167</v>
      </c>
      <c r="H4120" s="119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19">
        <v>7828</v>
      </c>
      <c r="B4121" s="120" t="s">
        <v>201</v>
      </c>
      <c r="C4121" s="120" t="s">
        <v>202</v>
      </c>
      <c r="D4121" s="120" t="s">
        <v>79</v>
      </c>
      <c r="E4121" s="120" t="s">
        <v>70</v>
      </c>
      <c r="F4121" s="121">
        <v>943</v>
      </c>
      <c r="G4121" s="121">
        <v>85</v>
      </c>
      <c r="H4121" s="119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19">
        <v>7829</v>
      </c>
      <c r="B4122" s="120" t="s">
        <v>201</v>
      </c>
      <c r="C4122" s="120" t="s">
        <v>202</v>
      </c>
      <c r="D4122" s="120" t="s">
        <v>73</v>
      </c>
      <c r="E4122" s="120" t="s">
        <v>38</v>
      </c>
      <c r="F4122" s="121">
        <v>3307395</v>
      </c>
      <c r="G4122" s="121">
        <v>274270</v>
      </c>
      <c r="H4122" s="119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19">
        <v>7831</v>
      </c>
      <c r="B4123" s="120" t="s">
        <v>201</v>
      </c>
      <c r="C4123" s="120" t="s">
        <v>202</v>
      </c>
      <c r="D4123" s="120" t="s">
        <v>79</v>
      </c>
      <c r="E4123" s="120" t="s">
        <v>70</v>
      </c>
      <c r="F4123" s="121">
        <v>2707</v>
      </c>
      <c r="G4123" s="121">
        <v>97</v>
      </c>
      <c r="H4123" s="119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19">
        <v>7832</v>
      </c>
      <c r="B4124" s="120" t="s">
        <v>201</v>
      </c>
      <c r="C4124" s="120" t="s">
        <v>202</v>
      </c>
      <c r="D4124" s="120" t="s">
        <v>39</v>
      </c>
      <c r="E4124" s="120" t="s">
        <v>90</v>
      </c>
      <c r="F4124" s="121">
        <v>0</v>
      </c>
      <c r="G4124" s="121">
        <v>0</v>
      </c>
      <c r="H4124" s="119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19">
        <v>7832</v>
      </c>
      <c r="B4125" s="120" t="s">
        <v>201</v>
      </c>
      <c r="C4125" s="120" t="s">
        <v>202</v>
      </c>
      <c r="D4125" s="120" t="s">
        <v>61</v>
      </c>
      <c r="E4125" s="120" t="s">
        <v>90</v>
      </c>
      <c r="F4125" s="121">
        <v>0</v>
      </c>
      <c r="G4125" s="121">
        <v>0</v>
      </c>
      <c r="H4125" s="119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19">
        <v>7832</v>
      </c>
      <c r="B4126" s="120" t="s">
        <v>201</v>
      </c>
      <c r="C4126" s="120" t="s">
        <v>202</v>
      </c>
      <c r="D4126" s="120" t="s">
        <v>79</v>
      </c>
      <c r="E4126" s="120" t="s">
        <v>90</v>
      </c>
      <c r="F4126" s="121">
        <v>0</v>
      </c>
      <c r="G4126" s="121">
        <v>0</v>
      </c>
      <c r="H4126" s="119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19">
        <v>7834</v>
      </c>
      <c r="B4127" s="120" t="s">
        <v>201</v>
      </c>
      <c r="C4127" s="120" t="s">
        <v>202</v>
      </c>
      <c r="D4127" s="120" t="s">
        <v>39</v>
      </c>
      <c r="E4127" s="120" t="s">
        <v>70</v>
      </c>
      <c r="F4127" s="121">
        <v>0</v>
      </c>
      <c r="G4127" s="121">
        <v>0</v>
      </c>
      <c r="H4127" s="119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19">
        <v>7834</v>
      </c>
      <c r="B4128" s="120" t="s">
        <v>201</v>
      </c>
      <c r="C4128" s="120" t="s">
        <v>202</v>
      </c>
      <c r="D4128" s="120" t="s">
        <v>39</v>
      </c>
      <c r="E4128" s="120" t="s">
        <v>38</v>
      </c>
      <c r="F4128" s="121">
        <v>0</v>
      </c>
      <c r="G4128" s="121">
        <v>1418235</v>
      </c>
      <c r="H4128" s="119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19">
        <v>7834</v>
      </c>
      <c r="B4129" s="120" t="s">
        <v>201</v>
      </c>
      <c r="C4129" s="120" t="s">
        <v>202</v>
      </c>
      <c r="D4129" s="120" t="s">
        <v>61</v>
      </c>
      <c r="E4129" s="120" t="s">
        <v>70</v>
      </c>
      <c r="F4129" s="121">
        <v>0</v>
      </c>
      <c r="G4129" s="121">
        <v>0</v>
      </c>
      <c r="H4129" s="119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19">
        <v>7834</v>
      </c>
      <c r="B4130" s="120" t="s">
        <v>201</v>
      </c>
      <c r="C4130" s="120" t="s">
        <v>202</v>
      </c>
      <c r="D4130" s="120" t="s">
        <v>61</v>
      </c>
      <c r="E4130" s="120" t="s">
        <v>38</v>
      </c>
      <c r="F4130" s="121">
        <v>27059929</v>
      </c>
      <c r="G4130" s="121">
        <v>2429707</v>
      </c>
      <c r="H4130" s="119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19">
        <v>7834</v>
      </c>
      <c r="B4131" s="120" t="s">
        <v>201</v>
      </c>
      <c r="C4131" s="120" t="s">
        <v>202</v>
      </c>
      <c r="D4131" s="120" t="s">
        <v>73</v>
      </c>
      <c r="E4131" s="120" t="s">
        <v>70</v>
      </c>
      <c r="F4131" s="121">
        <v>0</v>
      </c>
      <c r="G4131" s="121">
        <v>0</v>
      </c>
      <c r="H4131" s="119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19">
        <v>7834</v>
      </c>
      <c r="B4132" s="120" t="s">
        <v>201</v>
      </c>
      <c r="C4132" s="120" t="s">
        <v>202</v>
      </c>
      <c r="D4132" s="120" t="s">
        <v>73</v>
      </c>
      <c r="E4132" s="120" t="s">
        <v>38</v>
      </c>
      <c r="F4132" s="121">
        <v>19405334</v>
      </c>
      <c r="G4132" s="121">
        <v>1734100</v>
      </c>
      <c r="H4132" s="119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19">
        <v>7835</v>
      </c>
      <c r="B4133" s="120" t="s">
        <v>201</v>
      </c>
      <c r="C4133" s="120" t="s">
        <v>206</v>
      </c>
      <c r="D4133" s="120" t="s">
        <v>73</v>
      </c>
      <c r="E4133" s="120" t="s">
        <v>38</v>
      </c>
      <c r="F4133" s="121">
        <v>819189</v>
      </c>
      <c r="G4133" s="121">
        <v>76846</v>
      </c>
      <c r="H4133" s="119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19">
        <v>7836</v>
      </c>
      <c r="B4134" s="120" t="s">
        <v>201</v>
      </c>
      <c r="C4134" s="120" t="s">
        <v>202</v>
      </c>
      <c r="D4134" s="120" t="s">
        <v>73</v>
      </c>
      <c r="E4134" s="120" t="s">
        <v>70</v>
      </c>
      <c r="F4134" s="121">
        <v>18074</v>
      </c>
      <c r="G4134" s="121">
        <v>1677.42</v>
      </c>
      <c r="H4134" s="119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19">
        <v>7836</v>
      </c>
      <c r="B4135" s="120" t="s">
        <v>201</v>
      </c>
      <c r="C4135" s="120" t="s">
        <v>202</v>
      </c>
      <c r="D4135" s="120" t="s">
        <v>73</v>
      </c>
      <c r="E4135" s="120" t="s">
        <v>38</v>
      </c>
      <c r="F4135" s="121">
        <v>7614609</v>
      </c>
      <c r="G4135" s="121">
        <v>706664.58</v>
      </c>
      <c r="H4135" s="119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19">
        <v>7837</v>
      </c>
      <c r="B4136" s="120" t="s">
        <v>201</v>
      </c>
      <c r="C4136" s="120" t="s">
        <v>202</v>
      </c>
      <c r="D4136" s="120" t="s">
        <v>73</v>
      </c>
      <c r="E4136" s="120" t="s">
        <v>70</v>
      </c>
      <c r="F4136" s="121">
        <v>12925</v>
      </c>
      <c r="G4136" s="121">
        <v>1085.83</v>
      </c>
      <c r="H4136" s="119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19">
        <v>7837</v>
      </c>
      <c r="B4137" s="120" t="s">
        <v>201</v>
      </c>
      <c r="C4137" s="120" t="s">
        <v>202</v>
      </c>
      <c r="D4137" s="120" t="s">
        <v>73</v>
      </c>
      <c r="E4137" s="120" t="s">
        <v>38</v>
      </c>
      <c r="F4137" s="121">
        <v>5780757</v>
      </c>
      <c r="G4137" s="121">
        <v>485706.17</v>
      </c>
      <c r="H4137" s="119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19">
        <v>7838</v>
      </c>
      <c r="B4138" s="120" t="s">
        <v>201</v>
      </c>
      <c r="C4138" s="120" t="s">
        <v>202</v>
      </c>
      <c r="D4138" s="120" t="s">
        <v>73</v>
      </c>
      <c r="E4138" s="120" t="s">
        <v>70</v>
      </c>
      <c r="F4138" s="121">
        <v>51065</v>
      </c>
      <c r="G4138" s="121">
        <v>5106.339</v>
      </c>
      <c r="H4138" s="119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19">
        <v>7838</v>
      </c>
      <c r="B4139" s="120" t="s">
        <v>201</v>
      </c>
      <c r="C4139" s="120" t="s">
        <v>202</v>
      </c>
      <c r="D4139" s="120" t="s">
        <v>73</v>
      </c>
      <c r="E4139" s="120" t="s">
        <v>38</v>
      </c>
      <c r="F4139" s="121">
        <v>2892571</v>
      </c>
      <c r="G4139" s="121">
        <v>289250.66</v>
      </c>
      <c r="H4139" s="119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19">
        <v>7839</v>
      </c>
      <c r="B4140" s="120" t="s">
        <v>201</v>
      </c>
      <c r="C4140" s="120" t="s">
        <v>202</v>
      </c>
      <c r="D4140" s="120" t="s">
        <v>73</v>
      </c>
      <c r="E4140" s="120" t="s">
        <v>70</v>
      </c>
      <c r="F4140" s="121">
        <v>159570</v>
      </c>
      <c r="G4140" s="121">
        <v>15154.27</v>
      </c>
      <c r="H4140" s="119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19">
        <v>7839</v>
      </c>
      <c r="B4141" s="120" t="s">
        <v>201</v>
      </c>
      <c r="C4141" s="120" t="s">
        <v>202</v>
      </c>
      <c r="D4141" s="120" t="s">
        <v>73</v>
      </c>
      <c r="E4141" s="120" t="s">
        <v>38</v>
      </c>
      <c r="F4141" s="121">
        <v>6267939</v>
      </c>
      <c r="G4141" s="121">
        <v>640884.73</v>
      </c>
      <c r="H4141" s="119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19">
        <v>7841</v>
      </c>
      <c r="B4142" s="120" t="s">
        <v>205</v>
      </c>
      <c r="C4142" s="120" t="s">
        <v>202</v>
      </c>
      <c r="D4142" s="120" t="s">
        <v>73</v>
      </c>
      <c r="E4142" s="120" t="s">
        <v>81</v>
      </c>
      <c r="F4142" s="121">
        <v>0</v>
      </c>
      <c r="G4142" s="121">
        <v>0</v>
      </c>
      <c r="H4142" s="119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19">
        <v>7841</v>
      </c>
      <c r="B4143" s="120" t="s">
        <v>205</v>
      </c>
      <c r="C4143" s="120" t="s">
        <v>202</v>
      </c>
      <c r="D4143" s="120" t="s">
        <v>73</v>
      </c>
      <c r="E4143" s="120" t="s">
        <v>183</v>
      </c>
      <c r="F4143" s="121">
        <v>172001</v>
      </c>
      <c r="G4143" s="121">
        <v>17823</v>
      </c>
      <c r="H4143" s="119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19">
        <v>7842</v>
      </c>
      <c r="B4144" s="120" t="s">
        <v>201</v>
      </c>
      <c r="C4144" s="120" t="s">
        <v>202</v>
      </c>
      <c r="D4144" s="120" t="s">
        <v>73</v>
      </c>
      <c r="E4144" s="120" t="s">
        <v>38</v>
      </c>
      <c r="F4144" s="121">
        <v>1577</v>
      </c>
      <c r="G4144" s="121">
        <v>156</v>
      </c>
      <c r="H4144" s="119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19">
        <v>7843</v>
      </c>
      <c r="B4145" s="120" t="s">
        <v>201</v>
      </c>
      <c r="C4145" s="120" t="s">
        <v>202</v>
      </c>
      <c r="D4145" s="120" t="s">
        <v>73</v>
      </c>
      <c r="E4145" s="120" t="s">
        <v>70</v>
      </c>
      <c r="F4145" s="121">
        <v>40019</v>
      </c>
      <c r="G4145" s="121">
        <v>3413.785</v>
      </c>
      <c r="H4145" s="119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19">
        <v>7843</v>
      </c>
      <c r="B4146" s="120" t="s">
        <v>201</v>
      </c>
      <c r="C4146" s="120" t="s">
        <v>202</v>
      </c>
      <c r="D4146" s="120" t="s">
        <v>73</v>
      </c>
      <c r="E4146" s="120" t="s">
        <v>38</v>
      </c>
      <c r="F4146" s="121">
        <v>432205</v>
      </c>
      <c r="G4146" s="121">
        <v>36868.215</v>
      </c>
      <c r="H4146" s="119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19">
        <v>7844</v>
      </c>
      <c r="B4147" s="120" t="s">
        <v>201</v>
      </c>
      <c r="C4147" s="120" t="s">
        <v>202</v>
      </c>
      <c r="D4147" s="120" t="s">
        <v>73</v>
      </c>
      <c r="E4147" s="120" t="s">
        <v>70</v>
      </c>
      <c r="F4147" s="121">
        <v>0</v>
      </c>
      <c r="G4147" s="121">
        <v>0</v>
      </c>
      <c r="H4147" s="119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19">
        <v>7844</v>
      </c>
      <c r="B4148" s="120" t="s">
        <v>201</v>
      </c>
      <c r="C4148" s="120" t="s">
        <v>202</v>
      </c>
      <c r="D4148" s="120" t="s">
        <v>73</v>
      </c>
      <c r="E4148" s="120" t="s">
        <v>38</v>
      </c>
      <c r="F4148" s="121">
        <v>2188</v>
      </c>
      <c r="G4148" s="121">
        <v>201</v>
      </c>
      <c r="H4148" s="119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19">
        <v>7845</v>
      </c>
      <c r="B4149" s="120" t="s">
        <v>201</v>
      </c>
      <c r="C4149" s="120" t="s">
        <v>202</v>
      </c>
      <c r="D4149" s="120" t="s">
        <v>39</v>
      </c>
      <c r="E4149" s="120" t="s">
        <v>38</v>
      </c>
      <c r="F4149" s="121">
        <v>8657217</v>
      </c>
      <c r="G4149" s="121">
        <v>1252915</v>
      </c>
      <c r="H4149" s="119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19">
        <v>7845</v>
      </c>
      <c r="B4150" s="120" t="s">
        <v>201</v>
      </c>
      <c r="C4150" s="120" t="s">
        <v>202</v>
      </c>
      <c r="D4150" s="120" t="s">
        <v>61</v>
      </c>
      <c r="E4150" s="120" t="s">
        <v>38</v>
      </c>
      <c r="F4150" s="121">
        <v>13076572</v>
      </c>
      <c r="G4150" s="121">
        <v>1892478</v>
      </c>
      <c r="H4150" s="119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19">
        <v>7845</v>
      </c>
      <c r="B4151" s="120" t="s">
        <v>201</v>
      </c>
      <c r="C4151" s="120" t="s">
        <v>202</v>
      </c>
      <c r="D4151" s="120" t="s">
        <v>73</v>
      </c>
      <c r="E4151" s="120" t="s">
        <v>70</v>
      </c>
      <c r="F4151" s="121">
        <v>31516</v>
      </c>
      <c r="G4151" s="121">
        <v>2641.708</v>
      </c>
      <c r="H4151" s="119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19">
        <v>7845</v>
      </c>
      <c r="B4152" s="120" t="s">
        <v>201</v>
      </c>
      <c r="C4152" s="120" t="s">
        <v>202</v>
      </c>
      <c r="D4152" s="120" t="s">
        <v>73</v>
      </c>
      <c r="E4152" s="120" t="s">
        <v>38</v>
      </c>
      <c r="F4152" s="121">
        <v>5031980</v>
      </c>
      <c r="G4152" s="121">
        <v>426005.29</v>
      </c>
      <c r="H4152" s="119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19">
        <v>7846</v>
      </c>
      <c r="B4153" s="120" t="s">
        <v>201</v>
      </c>
      <c r="C4153" s="120" t="s">
        <v>202</v>
      </c>
      <c r="D4153" s="120" t="s">
        <v>39</v>
      </c>
      <c r="E4153" s="120" t="s">
        <v>70</v>
      </c>
      <c r="F4153" s="121">
        <v>0</v>
      </c>
      <c r="G4153" s="121">
        <v>0</v>
      </c>
      <c r="H4153" s="119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19">
        <v>7846</v>
      </c>
      <c r="B4154" s="120" t="s">
        <v>201</v>
      </c>
      <c r="C4154" s="120" t="s">
        <v>202</v>
      </c>
      <c r="D4154" s="120" t="s">
        <v>39</v>
      </c>
      <c r="E4154" s="120" t="s">
        <v>38</v>
      </c>
      <c r="F4154" s="121">
        <v>153816</v>
      </c>
      <c r="G4154" s="121">
        <v>1201372</v>
      </c>
      <c r="H4154" s="119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19">
        <v>7846</v>
      </c>
      <c r="B4155" s="120" t="s">
        <v>201</v>
      </c>
      <c r="C4155" s="120" t="s">
        <v>202</v>
      </c>
      <c r="D4155" s="120" t="s">
        <v>61</v>
      </c>
      <c r="E4155" s="120" t="s">
        <v>70</v>
      </c>
      <c r="F4155" s="121">
        <v>0</v>
      </c>
      <c r="G4155" s="121">
        <v>0</v>
      </c>
      <c r="H4155" s="119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19">
        <v>7846</v>
      </c>
      <c r="B4156" s="120" t="s">
        <v>201</v>
      </c>
      <c r="C4156" s="120" t="s">
        <v>202</v>
      </c>
      <c r="D4156" s="120" t="s">
        <v>61</v>
      </c>
      <c r="E4156" s="120" t="s">
        <v>38</v>
      </c>
      <c r="F4156" s="121">
        <v>24411450</v>
      </c>
      <c r="G4156" s="121">
        <v>2400086</v>
      </c>
      <c r="H4156" s="119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19">
        <v>7846</v>
      </c>
      <c r="B4157" s="120" t="s">
        <v>201</v>
      </c>
      <c r="C4157" s="120" t="s">
        <v>202</v>
      </c>
      <c r="D4157" s="120" t="s">
        <v>73</v>
      </c>
      <c r="E4157" s="120" t="s">
        <v>70</v>
      </c>
      <c r="F4157" s="121">
        <v>5196</v>
      </c>
      <c r="G4157" s="121">
        <v>407.506</v>
      </c>
      <c r="H4157" s="119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19">
        <v>7846</v>
      </c>
      <c r="B4158" s="120" t="s">
        <v>201</v>
      </c>
      <c r="C4158" s="120" t="s">
        <v>202</v>
      </c>
      <c r="D4158" s="120" t="s">
        <v>73</v>
      </c>
      <c r="E4158" s="120" t="s">
        <v>38</v>
      </c>
      <c r="F4158" s="121">
        <v>1714428</v>
      </c>
      <c r="G4158" s="121">
        <v>152944.49</v>
      </c>
      <c r="H4158" s="119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19">
        <v>7847</v>
      </c>
      <c r="B4159" s="120" t="s">
        <v>201</v>
      </c>
      <c r="C4159" s="120" t="s">
        <v>202</v>
      </c>
      <c r="D4159" s="120" t="s">
        <v>79</v>
      </c>
      <c r="E4159" s="120" t="s">
        <v>70</v>
      </c>
      <c r="F4159" s="121">
        <v>1379</v>
      </c>
      <c r="G4159" s="121">
        <v>145</v>
      </c>
      <c r="H4159" s="119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19">
        <v>7848</v>
      </c>
      <c r="B4160" s="120" t="s">
        <v>201</v>
      </c>
      <c r="C4160" s="120" t="s">
        <v>202</v>
      </c>
      <c r="D4160" s="120" t="s">
        <v>73</v>
      </c>
      <c r="E4160" s="120" t="s">
        <v>70</v>
      </c>
      <c r="F4160" s="121">
        <v>4116</v>
      </c>
      <c r="G4160" s="121">
        <v>337.957</v>
      </c>
      <c r="H4160" s="119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19">
        <v>7848</v>
      </c>
      <c r="B4161" s="120" t="s">
        <v>201</v>
      </c>
      <c r="C4161" s="120" t="s">
        <v>202</v>
      </c>
      <c r="D4161" s="120" t="s">
        <v>73</v>
      </c>
      <c r="E4161" s="120" t="s">
        <v>38</v>
      </c>
      <c r="F4161" s="121">
        <v>2047043</v>
      </c>
      <c r="G4161" s="121">
        <v>168079.04</v>
      </c>
      <c r="H4161" s="119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19">
        <v>7849</v>
      </c>
      <c r="B4162" s="120" t="s">
        <v>201</v>
      </c>
      <c r="C4162" s="120" t="s">
        <v>202</v>
      </c>
      <c r="D4162" s="120" t="s">
        <v>79</v>
      </c>
      <c r="E4162" s="120" t="s">
        <v>70</v>
      </c>
      <c r="F4162" s="121">
        <v>1720</v>
      </c>
      <c r="G4162" s="121">
        <v>177</v>
      </c>
      <c r="H4162" s="119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19">
        <v>7850</v>
      </c>
      <c r="B4163" s="120" t="s">
        <v>201</v>
      </c>
      <c r="C4163" s="120" t="s">
        <v>202</v>
      </c>
      <c r="D4163" s="120" t="s">
        <v>79</v>
      </c>
      <c r="E4163" s="120" t="s">
        <v>70</v>
      </c>
      <c r="F4163" s="121">
        <v>4815</v>
      </c>
      <c r="G4163" s="121">
        <v>462</v>
      </c>
      <c r="H4163" s="119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19">
        <v>7850</v>
      </c>
      <c r="B4164" s="120" t="s">
        <v>201</v>
      </c>
      <c r="C4164" s="120" t="s">
        <v>202</v>
      </c>
      <c r="D4164" s="120" t="s">
        <v>79</v>
      </c>
      <c r="E4164" s="120" t="s">
        <v>38</v>
      </c>
      <c r="F4164" s="121">
        <v>0</v>
      </c>
      <c r="G4164" s="121">
        <v>0</v>
      </c>
      <c r="H4164" s="119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19">
        <v>7851</v>
      </c>
      <c r="B4165" s="120" t="s">
        <v>201</v>
      </c>
      <c r="C4165" s="120" t="s">
        <v>202</v>
      </c>
      <c r="D4165" s="120" t="s">
        <v>79</v>
      </c>
      <c r="E4165" s="120" t="s">
        <v>70</v>
      </c>
      <c r="F4165" s="121">
        <v>1080</v>
      </c>
      <c r="G4165" s="121">
        <v>111</v>
      </c>
      <c r="H4165" s="119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19">
        <v>7854</v>
      </c>
      <c r="B4166" s="120" t="s">
        <v>201</v>
      </c>
      <c r="C4166" s="120" t="s">
        <v>202</v>
      </c>
      <c r="D4166" s="120" t="s">
        <v>79</v>
      </c>
      <c r="E4166" s="120" t="s">
        <v>70</v>
      </c>
      <c r="F4166" s="121">
        <v>899</v>
      </c>
      <c r="G4166" s="121">
        <v>90</v>
      </c>
      <c r="H4166" s="119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19">
        <v>7855</v>
      </c>
      <c r="B4167" s="120" t="s">
        <v>201</v>
      </c>
      <c r="C4167" s="120" t="s">
        <v>202</v>
      </c>
      <c r="D4167" s="120" t="s">
        <v>128</v>
      </c>
      <c r="E4167" s="120" t="s">
        <v>180</v>
      </c>
      <c r="F4167" s="121">
        <v>14733</v>
      </c>
      <c r="G4167" s="121">
        <v>1655</v>
      </c>
      <c r="H4167" s="119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19">
        <v>7856</v>
      </c>
      <c r="B4168" s="120" t="s">
        <v>201</v>
      </c>
      <c r="C4168" s="120" t="s">
        <v>202</v>
      </c>
      <c r="D4168" s="120" t="s">
        <v>79</v>
      </c>
      <c r="E4168" s="120" t="s">
        <v>70</v>
      </c>
      <c r="F4168" s="121">
        <v>720</v>
      </c>
      <c r="G4168" s="121">
        <v>69</v>
      </c>
      <c r="H4168" s="119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19">
        <v>7857</v>
      </c>
      <c r="B4169" s="120" t="s">
        <v>201</v>
      </c>
      <c r="C4169" s="120" t="s">
        <v>202</v>
      </c>
      <c r="D4169" s="120" t="s">
        <v>79</v>
      </c>
      <c r="E4169" s="120" t="s">
        <v>70</v>
      </c>
      <c r="F4169" s="121">
        <v>150</v>
      </c>
      <c r="G4169" s="121">
        <v>12</v>
      </c>
      <c r="H4169" s="119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19">
        <v>7858</v>
      </c>
      <c r="B4170" s="120" t="s">
        <v>201</v>
      </c>
      <c r="C4170" s="120" t="s">
        <v>206</v>
      </c>
      <c r="D4170" s="120" t="s">
        <v>73</v>
      </c>
      <c r="E4170" s="120" t="s">
        <v>38</v>
      </c>
      <c r="F4170" s="121">
        <v>104487</v>
      </c>
      <c r="G4170" s="121">
        <v>7646</v>
      </c>
      <c r="H4170" s="119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19">
        <v>7860</v>
      </c>
      <c r="B4171" s="120" t="s">
        <v>201</v>
      </c>
      <c r="C4171" s="120" t="s">
        <v>202</v>
      </c>
      <c r="D4171" s="120" t="s">
        <v>79</v>
      </c>
      <c r="E4171" s="120" t="s">
        <v>70</v>
      </c>
      <c r="F4171" s="121">
        <v>109</v>
      </c>
      <c r="G4171" s="121">
        <v>8</v>
      </c>
      <c r="H4171" s="119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19">
        <v>7862</v>
      </c>
      <c r="B4172" s="120" t="s">
        <v>201</v>
      </c>
      <c r="C4172" s="120" t="s">
        <v>202</v>
      </c>
      <c r="D4172" s="120" t="s">
        <v>116</v>
      </c>
      <c r="E4172" s="120" t="s">
        <v>170</v>
      </c>
      <c r="F4172" s="121">
        <v>147950</v>
      </c>
      <c r="G4172" s="121">
        <v>16620</v>
      </c>
      <c r="H4172" s="119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19">
        <v>7863</v>
      </c>
      <c r="B4173" s="120" t="s">
        <v>201</v>
      </c>
      <c r="C4173" s="120" t="s">
        <v>202</v>
      </c>
      <c r="D4173" s="120" t="s">
        <v>73</v>
      </c>
      <c r="E4173" s="120" t="s">
        <v>70</v>
      </c>
      <c r="F4173" s="121">
        <v>5304</v>
      </c>
      <c r="G4173" s="121">
        <v>265.236</v>
      </c>
      <c r="H4173" s="119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19">
        <v>7863</v>
      </c>
      <c r="B4174" s="120" t="s">
        <v>201</v>
      </c>
      <c r="C4174" s="120" t="s">
        <v>202</v>
      </c>
      <c r="D4174" s="120" t="s">
        <v>73</v>
      </c>
      <c r="E4174" s="120" t="s">
        <v>38</v>
      </c>
      <c r="F4174" s="121">
        <v>34629</v>
      </c>
      <c r="G4174" s="121">
        <v>1731.764</v>
      </c>
      <c r="H4174" s="119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19">
        <v>7865</v>
      </c>
      <c r="B4175" s="120" t="s">
        <v>201</v>
      </c>
      <c r="C4175" s="120" t="s">
        <v>202</v>
      </c>
      <c r="D4175" s="120" t="s">
        <v>79</v>
      </c>
      <c r="E4175" s="120" t="s">
        <v>70</v>
      </c>
      <c r="F4175" s="121">
        <v>96</v>
      </c>
      <c r="G4175" s="121">
        <v>10</v>
      </c>
      <c r="H4175" s="119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19">
        <v>7867</v>
      </c>
      <c r="B4176" s="120" t="s">
        <v>201</v>
      </c>
      <c r="C4176" s="120" t="s">
        <v>202</v>
      </c>
      <c r="D4176" s="120" t="s">
        <v>116</v>
      </c>
      <c r="E4176" s="120" t="s">
        <v>170</v>
      </c>
      <c r="F4176" s="121">
        <v>1223047</v>
      </c>
      <c r="G4176" s="121">
        <v>137390</v>
      </c>
      <c r="H4176" s="119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19">
        <v>7869</v>
      </c>
      <c r="B4177" s="120" t="s">
        <v>201</v>
      </c>
      <c r="C4177" s="120" t="s">
        <v>202</v>
      </c>
      <c r="D4177" s="120" t="s">
        <v>73</v>
      </c>
      <c r="E4177" s="120" t="s">
        <v>70</v>
      </c>
      <c r="F4177" s="121">
        <v>0</v>
      </c>
      <c r="G4177" s="121">
        <v>0</v>
      </c>
      <c r="H4177" s="119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19">
        <v>7869</v>
      </c>
      <c r="B4178" s="120" t="s">
        <v>201</v>
      </c>
      <c r="C4178" s="120" t="s">
        <v>202</v>
      </c>
      <c r="D4178" s="120" t="s">
        <v>73</v>
      </c>
      <c r="E4178" s="120" t="s">
        <v>86</v>
      </c>
      <c r="F4178" s="121">
        <v>2200</v>
      </c>
      <c r="G4178" s="121">
        <v>215.977</v>
      </c>
      <c r="H4178" s="119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19">
        <v>7869</v>
      </c>
      <c r="B4179" s="120" t="s">
        <v>201</v>
      </c>
      <c r="C4179" s="120" t="s">
        <v>202</v>
      </c>
      <c r="D4179" s="120" t="s">
        <v>73</v>
      </c>
      <c r="E4179" s="120" t="s">
        <v>38</v>
      </c>
      <c r="F4179" s="121">
        <v>813483</v>
      </c>
      <c r="G4179" s="121">
        <v>79877.023</v>
      </c>
      <c r="H4179" s="119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19">
        <v>7870</v>
      </c>
      <c r="B4180" s="120" t="s">
        <v>201</v>
      </c>
      <c r="C4180" s="120" t="s">
        <v>202</v>
      </c>
      <c r="D4180" s="120" t="s">
        <v>39</v>
      </c>
      <c r="E4180" s="120" t="s">
        <v>70</v>
      </c>
      <c r="F4180" s="121">
        <v>0</v>
      </c>
      <c r="G4180" s="121">
        <v>0</v>
      </c>
      <c r="H4180" s="119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19">
        <v>7870</v>
      </c>
      <c r="B4181" s="120" t="s">
        <v>201</v>
      </c>
      <c r="C4181" s="120" t="s">
        <v>202</v>
      </c>
      <c r="D4181" s="120" t="s">
        <v>39</v>
      </c>
      <c r="E4181" s="120" t="s">
        <v>38</v>
      </c>
      <c r="F4181" s="121">
        <v>0</v>
      </c>
      <c r="G4181" s="121">
        <v>132664</v>
      </c>
      <c r="H4181" s="119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19">
        <v>7870</v>
      </c>
      <c r="B4182" s="120" t="s">
        <v>201</v>
      </c>
      <c r="C4182" s="120" t="s">
        <v>202</v>
      </c>
      <c r="D4182" s="120" t="s">
        <v>61</v>
      </c>
      <c r="E4182" s="120" t="s">
        <v>70</v>
      </c>
      <c r="F4182" s="121">
        <v>0</v>
      </c>
      <c r="G4182" s="121">
        <v>0</v>
      </c>
      <c r="H4182" s="119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19">
        <v>7870</v>
      </c>
      <c r="B4183" s="120" t="s">
        <v>201</v>
      </c>
      <c r="C4183" s="120" t="s">
        <v>202</v>
      </c>
      <c r="D4183" s="120" t="s">
        <v>61</v>
      </c>
      <c r="E4183" s="120" t="s">
        <v>38</v>
      </c>
      <c r="F4183" s="121">
        <v>3704847</v>
      </c>
      <c r="G4183" s="121">
        <v>268626</v>
      </c>
      <c r="H4183" s="119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19">
        <v>7872</v>
      </c>
      <c r="B4184" s="120" t="s">
        <v>201</v>
      </c>
      <c r="C4184" s="120" t="s">
        <v>202</v>
      </c>
      <c r="D4184" s="120" t="s">
        <v>73</v>
      </c>
      <c r="E4184" s="120" t="s">
        <v>70</v>
      </c>
      <c r="F4184" s="121">
        <v>8908</v>
      </c>
      <c r="G4184" s="121">
        <v>824.093</v>
      </c>
      <c r="H4184" s="119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19">
        <v>7872</v>
      </c>
      <c r="B4185" s="120" t="s">
        <v>201</v>
      </c>
      <c r="C4185" s="120" t="s">
        <v>202</v>
      </c>
      <c r="D4185" s="120" t="s">
        <v>73</v>
      </c>
      <c r="E4185" s="120" t="s">
        <v>38</v>
      </c>
      <c r="F4185" s="121">
        <v>1487564</v>
      </c>
      <c r="G4185" s="121">
        <v>137608.91</v>
      </c>
      <c r="H4185" s="119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19">
        <v>7873</v>
      </c>
      <c r="B4186" s="120" t="s">
        <v>201</v>
      </c>
      <c r="C4186" s="120" t="s">
        <v>202</v>
      </c>
      <c r="D4186" s="120" t="s">
        <v>39</v>
      </c>
      <c r="E4186" s="120" t="s">
        <v>38</v>
      </c>
      <c r="F4186" s="121">
        <v>0</v>
      </c>
      <c r="G4186" s="121">
        <v>2763725</v>
      </c>
      <c r="H4186" s="119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19">
        <v>7873</v>
      </c>
      <c r="B4187" s="120" t="s">
        <v>201</v>
      </c>
      <c r="C4187" s="120" t="s">
        <v>202</v>
      </c>
      <c r="D4187" s="120" t="s">
        <v>61</v>
      </c>
      <c r="E4187" s="120" t="s">
        <v>38</v>
      </c>
      <c r="F4187" s="121">
        <v>58069095</v>
      </c>
      <c r="G4187" s="121">
        <v>5077588</v>
      </c>
      <c r="H4187" s="119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19">
        <v>7873</v>
      </c>
      <c r="B4188" s="120" t="s">
        <v>201</v>
      </c>
      <c r="C4188" s="120" t="s">
        <v>202</v>
      </c>
      <c r="D4188" s="120" t="s">
        <v>73</v>
      </c>
      <c r="E4188" s="120" t="s">
        <v>38</v>
      </c>
      <c r="F4188" s="121">
        <v>239634</v>
      </c>
      <c r="G4188" s="121">
        <v>21206</v>
      </c>
      <c r="H4188" s="119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19">
        <v>7874</v>
      </c>
      <c r="B4189" s="120" t="s">
        <v>201</v>
      </c>
      <c r="C4189" s="120" t="s">
        <v>202</v>
      </c>
      <c r="D4189" s="120" t="s">
        <v>79</v>
      </c>
      <c r="E4189" s="120" t="s">
        <v>70</v>
      </c>
      <c r="F4189" s="121">
        <v>1783</v>
      </c>
      <c r="G4189" s="121">
        <v>80</v>
      </c>
      <c r="H4189" s="119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19">
        <v>7878</v>
      </c>
      <c r="B4190" s="120" t="s">
        <v>201</v>
      </c>
      <c r="C4190" s="120" t="s">
        <v>202</v>
      </c>
      <c r="D4190" s="120" t="s">
        <v>79</v>
      </c>
      <c r="E4190" s="120" t="s">
        <v>70</v>
      </c>
      <c r="F4190" s="121">
        <v>238</v>
      </c>
      <c r="G4190" s="121">
        <v>23</v>
      </c>
      <c r="H4190" s="119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19">
        <v>7883</v>
      </c>
      <c r="B4191" s="120" t="s">
        <v>201</v>
      </c>
      <c r="C4191" s="120" t="s">
        <v>202</v>
      </c>
      <c r="D4191" s="120" t="s">
        <v>79</v>
      </c>
      <c r="E4191" s="120" t="s">
        <v>70</v>
      </c>
      <c r="F4191" s="121">
        <v>682</v>
      </c>
      <c r="G4191" s="121">
        <v>64</v>
      </c>
      <c r="H4191" s="119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19">
        <v>7884</v>
      </c>
      <c r="B4192" s="120" t="s">
        <v>201</v>
      </c>
      <c r="C4192" s="120" t="s">
        <v>207</v>
      </c>
      <c r="D4192" s="120" t="s">
        <v>79</v>
      </c>
      <c r="E4192" s="120" t="s">
        <v>70</v>
      </c>
      <c r="F4192" s="121">
        <v>0</v>
      </c>
      <c r="G4192" s="121">
        <v>0</v>
      </c>
      <c r="H4192" s="119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19">
        <v>7886</v>
      </c>
      <c r="B4193" s="120" t="s">
        <v>201</v>
      </c>
      <c r="C4193" s="120" t="s">
        <v>202</v>
      </c>
      <c r="D4193" s="120" t="s">
        <v>128</v>
      </c>
      <c r="E4193" s="120" t="s">
        <v>180</v>
      </c>
      <c r="F4193" s="121">
        <v>142228</v>
      </c>
      <c r="G4193" s="121">
        <v>15977</v>
      </c>
      <c r="H4193" s="119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19">
        <v>7887</v>
      </c>
      <c r="B4194" s="120" t="s">
        <v>201</v>
      </c>
      <c r="C4194" s="120" t="s">
        <v>202</v>
      </c>
      <c r="D4194" s="120" t="s">
        <v>39</v>
      </c>
      <c r="E4194" s="120" t="s">
        <v>70</v>
      </c>
      <c r="F4194" s="121">
        <v>0</v>
      </c>
      <c r="G4194" s="121">
        <v>0</v>
      </c>
      <c r="H4194" s="119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19">
        <v>7887</v>
      </c>
      <c r="B4195" s="120" t="s">
        <v>201</v>
      </c>
      <c r="C4195" s="120" t="s">
        <v>202</v>
      </c>
      <c r="D4195" s="120" t="s">
        <v>39</v>
      </c>
      <c r="E4195" s="120" t="s">
        <v>38</v>
      </c>
      <c r="F4195" s="121">
        <v>0</v>
      </c>
      <c r="G4195" s="121">
        <v>10456</v>
      </c>
      <c r="H4195" s="119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19">
        <v>7887</v>
      </c>
      <c r="B4196" s="120" t="s">
        <v>201</v>
      </c>
      <c r="C4196" s="120" t="s">
        <v>202</v>
      </c>
      <c r="D4196" s="120" t="s">
        <v>61</v>
      </c>
      <c r="E4196" s="120" t="s">
        <v>70</v>
      </c>
      <c r="F4196" s="121">
        <v>0</v>
      </c>
      <c r="G4196" s="121">
        <v>0</v>
      </c>
      <c r="H4196" s="119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19">
        <v>7887</v>
      </c>
      <c r="B4197" s="120" t="s">
        <v>201</v>
      </c>
      <c r="C4197" s="120" t="s">
        <v>202</v>
      </c>
      <c r="D4197" s="120" t="s">
        <v>61</v>
      </c>
      <c r="E4197" s="120" t="s">
        <v>38</v>
      </c>
      <c r="F4197" s="121">
        <v>453517</v>
      </c>
      <c r="G4197" s="121">
        <v>43357</v>
      </c>
      <c r="H4197" s="119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19">
        <v>7887</v>
      </c>
      <c r="B4198" s="120" t="s">
        <v>201</v>
      </c>
      <c r="C4198" s="120" t="s">
        <v>202</v>
      </c>
      <c r="D4198" s="120" t="s">
        <v>73</v>
      </c>
      <c r="E4198" s="120" t="s">
        <v>70</v>
      </c>
      <c r="F4198" s="121">
        <v>1139</v>
      </c>
      <c r="G4198" s="121">
        <v>100.504</v>
      </c>
      <c r="H4198" s="119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19">
        <v>7887</v>
      </c>
      <c r="B4199" s="120" t="s">
        <v>201</v>
      </c>
      <c r="C4199" s="120" t="s">
        <v>202</v>
      </c>
      <c r="D4199" s="120" t="s">
        <v>73</v>
      </c>
      <c r="E4199" s="120" t="s">
        <v>38</v>
      </c>
      <c r="F4199" s="121">
        <v>1312292</v>
      </c>
      <c r="G4199" s="121">
        <v>117938.5</v>
      </c>
      <c r="H4199" s="119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19">
        <v>7887</v>
      </c>
      <c r="B4200" s="120" t="s">
        <v>201</v>
      </c>
      <c r="C4200" s="120" t="s">
        <v>202</v>
      </c>
      <c r="D4200" s="120" t="s">
        <v>79</v>
      </c>
      <c r="E4200" s="120" t="s">
        <v>70</v>
      </c>
      <c r="F4200" s="121">
        <v>247</v>
      </c>
      <c r="G4200" s="121">
        <v>27.075</v>
      </c>
      <c r="H4200" s="119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19">
        <v>7887</v>
      </c>
      <c r="B4201" s="120" t="s">
        <v>201</v>
      </c>
      <c r="C4201" s="120" t="s">
        <v>202</v>
      </c>
      <c r="D4201" s="120" t="s">
        <v>79</v>
      </c>
      <c r="E4201" s="120" t="s">
        <v>90</v>
      </c>
      <c r="F4201" s="121">
        <v>226117</v>
      </c>
      <c r="G4201" s="121">
        <v>25504.925</v>
      </c>
      <c r="H4201" s="119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19">
        <v>7897</v>
      </c>
      <c r="B4202" s="120" t="s">
        <v>201</v>
      </c>
      <c r="C4202" s="120" t="s">
        <v>206</v>
      </c>
      <c r="D4202" s="120" t="s">
        <v>39</v>
      </c>
      <c r="E4202" s="120" t="s">
        <v>38</v>
      </c>
      <c r="F4202" s="121">
        <v>2673135</v>
      </c>
      <c r="G4202" s="121">
        <v>1710794</v>
      </c>
      <c r="H4202" s="119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19">
        <v>7897</v>
      </c>
      <c r="B4203" s="120" t="s">
        <v>201</v>
      </c>
      <c r="C4203" s="120" t="s">
        <v>206</v>
      </c>
      <c r="D4203" s="120" t="s">
        <v>61</v>
      </c>
      <c r="E4203" s="120" t="s">
        <v>38</v>
      </c>
      <c r="F4203" s="121">
        <v>28343666</v>
      </c>
      <c r="G4203" s="121">
        <v>2693611</v>
      </c>
      <c r="H4203" s="119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19">
        <v>7900</v>
      </c>
      <c r="B4204" s="120" t="s">
        <v>201</v>
      </c>
      <c r="C4204" s="120" t="s">
        <v>202</v>
      </c>
      <c r="D4204" s="120" t="s">
        <v>39</v>
      </c>
      <c r="E4204" s="120" t="s">
        <v>38</v>
      </c>
      <c r="F4204" s="121">
        <v>278612</v>
      </c>
      <c r="G4204" s="121">
        <v>440823</v>
      </c>
      <c r="H4204" s="119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19">
        <v>7900</v>
      </c>
      <c r="B4205" s="120" t="s">
        <v>201</v>
      </c>
      <c r="C4205" s="120" t="s">
        <v>202</v>
      </c>
      <c r="D4205" s="120" t="s">
        <v>61</v>
      </c>
      <c r="E4205" s="120" t="s">
        <v>38</v>
      </c>
      <c r="F4205" s="121">
        <v>9278807</v>
      </c>
      <c r="G4205" s="121">
        <v>761368</v>
      </c>
      <c r="H4205" s="119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19">
        <v>7900</v>
      </c>
      <c r="B4206" s="120" t="s">
        <v>201</v>
      </c>
      <c r="C4206" s="120" t="s">
        <v>202</v>
      </c>
      <c r="D4206" s="120" t="s">
        <v>73</v>
      </c>
      <c r="E4206" s="120" t="s">
        <v>38</v>
      </c>
      <c r="F4206" s="121">
        <v>3122945</v>
      </c>
      <c r="G4206" s="121">
        <v>315311</v>
      </c>
      <c r="H4206" s="119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19">
        <v>7901</v>
      </c>
      <c r="B4207" s="120" t="s">
        <v>201</v>
      </c>
      <c r="C4207" s="120" t="s">
        <v>202</v>
      </c>
      <c r="D4207" s="120" t="s">
        <v>128</v>
      </c>
      <c r="E4207" s="120" t="s">
        <v>180</v>
      </c>
      <c r="F4207" s="121">
        <v>8404</v>
      </c>
      <c r="G4207" s="121">
        <v>944</v>
      </c>
      <c r="H4207" s="119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19">
        <v>7902</v>
      </c>
      <c r="B4208" s="120" t="s">
        <v>201</v>
      </c>
      <c r="C4208" s="120" t="s">
        <v>202</v>
      </c>
      <c r="D4208" s="120" t="s">
        <v>68</v>
      </c>
      <c r="E4208" s="120" t="s">
        <v>95</v>
      </c>
      <c r="F4208" s="121">
        <v>32887518</v>
      </c>
      <c r="G4208" s="121">
        <v>3060229.7</v>
      </c>
      <c r="H4208" s="119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19">
        <v>7902</v>
      </c>
      <c r="B4209" s="120" t="s">
        <v>201</v>
      </c>
      <c r="C4209" s="120" t="s">
        <v>202</v>
      </c>
      <c r="D4209" s="120" t="s">
        <v>68</v>
      </c>
      <c r="E4209" s="120" t="s">
        <v>38</v>
      </c>
      <c r="F4209" s="121">
        <v>118568</v>
      </c>
      <c r="G4209" s="121">
        <v>10923.348</v>
      </c>
      <c r="H4209" s="119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19">
        <v>7903</v>
      </c>
      <c r="B4210" s="120" t="s">
        <v>201</v>
      </c>
      <c r="C4210" s="120" t="s">
        <v>202</v>
      </c>
      <c r="D4210" s="120" t="s">
        <v>73</v>
      </c>
      <c r="E4210" s="120" t="s">
        <v>38</v>
      </c>
      <c r="F4210" s="121">
        <v>1164086</v>
      </c>
      <c r="G4210" s="121">
        <v>98485</v>
      </c>
      <c r="H4210" s="119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19">
        <v>7907</v>
      </c>
      <c r="B4211" s="120" t="s">
        <v>201</v>
      </c>
      <c r="C4211" s="120" t="s">
        <v>202</v>
      </c>
      <c r="D4211" s="120" t="s">
        <v>116</v>
      </c>
      <c r="E4211" s="120" t="s">
        <v>170</v>
      </c>
      <c r="F4211" s="121">
        <v>6360978</v>
      </c>
      <c r="G4211" s="121">
        <v>714556</v>
      </c>
      <c r="H4211" s="119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19">
        <v>7909</v>
      </c>
      <c r="B4212" s="120" t="s">
        <v>201</v>
      </c>
      <c r="C4212" s="120" t="s">
        <v>202</v>
      </c>
      <c r="D4212" s="120" t="s">
        <v>73</v>
      </c>
      <c r="E4212" s="120" t="s">
        <v>38</v>
      </c>
      <c r="F4212" s="121">
        <v>386285</v>
      </c>
      <c r="G4212" s="121">
        <v>32038</v>
      </c>
      <c r="H4212" s="119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19">
        <v>7910</v>
      </c>
      <c r="B4213" s="120" t="s">
        <v>201</v>
      </c>
      <c r="C4213" s="120" t="s">
        <v>202</v>
      </c>
      <c r="D4213" s="120" t="s">
        <v>73</v>
      </c>
      <c r="E4213" s="120" t="s">
        <v>38</v>
      </c>
      <c r="F4213" s="121">
        <v>826166</v>
      </c>
      <c r="G4213" s="121">
        <v>72966</v>
      </c>
      <c r="H4213" s="119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19">
        <v>7911</v>
      </c>
      <c r="B4214" s="120" t="s">
        <v>201</v>
      </c>
      <c r="C4214" s="120" t="s">
        <v>202</v>
      </c>
      <c r="D4214" s="120" t="s">
        <v>116</v>
      </c>
      <c r="E4214" s="120" t="s">
        <v>170</v>
      </c>
      <c r="F4214" s="121">
        <v>0</v>
      </c>
      <c r="G4214" s="121">
        <v>0</v>
      </c>
      <c r="H4214" s="119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19">
        <v>7912</v>
      </c>
      <c r="B4215" s="120" t="s">
        <v>201</v>
      </c>
      <c r="C4215" s="120" t="s">
        <v>202</v>
      </c>
      <c r="D4215" s="120" t="s">
        <v>73</v>
      </c>
      <c r="E4215" s="120" t="s">
        <v>38</v>
      </c>
      <c r="F4215" s="121">
        <v>558409</v>
      </c>
      <c r="G4215" s="121">
        <v>50423</v>
      </c>
      <c r="H4215" s="119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19">
        <v>7913</v>
      </c>
      <c r="B4216" s="120" t="s">
        <v>201</v>
      </c>
      <c r="C4216" s="120" t="s">
        <v>202</v>
      </c>
      <c r="D4216" s="120" t="s">
        <v>73</v>
      </c>
      <c r="E4216" s="120" t="s">
        <v>38</v>
      </c>
      <c r="F4216" s="121">
        <v>308042</v>
      </c>
      <c r="G4216" s="121">
        <v>24911</v>
      </c>
      <c r="H4216" s="119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19">
        <v>7914</v>
      </c>
      <c r="B4217" s="120" t="s">
        <v>201</v>
      </c>
      <c r="C4217" s="120" t="s">
        <v>202</v>
      </c>
      <c r="D4217" s="120" t="s">
        <v>73</v>
      </c>
      <c r="E4217" s="120" t="s">
        <v>38</v>
      </c>
      <c r="F4217" s="121">
        <v>315609</v>
      </c>
      <c r="G4217" s="121">
        <v>25345</v>
      </c>
      <c r="H4217" s="119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19">
        <v>7915</v>
      </c>
      <c r="B4218" s="120" t="s">
        <v>201</v>
      </c>
      <c r="C4218" s="120" t="s">
        <v>202</v>
      </c>
      <c r="D4218" s="120" t="s">
        <v>73</v>
      </c>
      <c r="E4218" s="120" t="s">
        <v>38</v>
      </c>
      <c r="F4218" s="121">
        <v>826166</v>
      </c>
      <c r="G4218" s="121">
        <v>29372</v>
      </c>
      <c r="H4218" s="119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19">
        <v>7916</v>
      </c>
      <c r="B4219" s="120" t="s">
        <v>201</v>
      </c>
      <c r="C4219" s="120" t="s">
        <v>202</v>
      </c>
      <c r="D4219" s="120" t="s">
        <v>73</v>
      </c>
      <c r="E4219" s="120" t="s">
        <v>70</v>
      </c>
      <c r="F4219" s="121">
        <v>3943</v>
      </c>
      <c r="G4219" s="121">
        <v>335.329</v>
      </c>
      <c r="H4219" s="119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19">
        <v>7916</v>
      </c>
      <c r="B4220" s="120" t="s">
        <v>201</v>
      </c>
      <c r="C4220" s="120" t="s">
        <v>202</v>
      </c>
      <c r="D4220" s="120" t="s">
        <v>73</v>
      </c>
      <c r="E4220" s="120" t="s">
        <v>38</v>
      </c>
      <c r="F4220" s="121">
        <v>5793412</v>
      </c>
      <c r="G4220" s="121">
        <v>492570.67</v>
      </c>
      <c r="H4220" s="119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19">
        <v>7917</v>
      </c>
      <c r="B4221" s="120" t="s">
        <v>201</v>
      </c>
      <c r="C4221" s="120" t="s">
        <v>202</v>
      </c>
      <c r="D4221" s="120" t="s">
        <v>39</v>
      </c>
      <c r="E4221" s="120" t="s">
        <v>38</v>
      </c>
      <c r="F4221" s="121">
        <v>60676</v>
      </c>
      <c r="G4221" s="121">
        <v>1176135</v>
      </c>
      <c r="H4221" s="119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19">
        <v>7917</v>
      </c>
      <c r="B4222" s="120" t="s">
        <v>201</v>
      </c>
      <c r="C4222" s="120" t="s">
        <v>202</v>
      </c>
      <c r="D4222" s="120" t="s">
        <v>61</v>
      </c>
      <c r="E4222" s="120" t="s">
        <v>38</v>
      </c>
      <c r="F4222" s="121">
        <v>23006852</v>
      </c>
      <c r="G4222" s="121">
        <v>2151210</v>
      </c>
      <c r="H4222" s="119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19">
        <v>7918</v>
      </c>
      <c r="B4223" s="120" t="s">
        <v>201</v>
      </c>
      <c r="C4223" s="120" t="s">
        <v>202</v>
      </c>
      <c r="D4223" s="120" t="s">
        <v>79</v>
      </c>
      <c r="E4223" s="120" t="s">
        <v>70</v>
      </c>
      <c r="F4223" s="121">
        <v>1783</v>
      </c>
      <c r="G4223" s="121">
        <v>180</v>
      </c>
      <c r="H4223" s="119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19">
        <v>7919</v>
      </c>
      <c r="B4224" s="120" t="s">
        <v>201</v>
      </c>
      <c r="C4224" s="120" t="s">
        <v>202</v>
      </c>
      <c r="D4224" s="120" t="s">
        <v>79</v>
      </c>
      <c r="E4224" s="120" t="s">
        <v>70</v>
      </c>
      <c r="F4224" s="121">
        <v>1658</v>
      </c>
      <c r="G4224" s="121">
        <v>167</v>
      </c>
      <c r="H4224" s="119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19">
        <v>7920</v>
      </c>
      <c r="B4225" s="120" t="s">
        <v>201</v>
      </c>
      <c r="C4225" s="120" t="s">
        <v>202</v>
      </c>
      <c r="D4225" s="120" t="s">
        <v>79</v>
      </c>
      <c r="E4225" s="120" t="s">
        <v>70</v>
      </c>
      <c r="F4225" s="121">
        <v>300</v>
      </c>
      <c r="G4225" s="121">
        <v>-92</v>
      </c>
      <c r="H4225" s="119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19">
        <v>7921</v>
      </c>
      <c r="B4226" s="120" t="s">
        <v>201</v>
      </c>
      <c r="C4226" s="120" t="s">
        <v>202</v>
      </c>
      <c r="D4226" s="120" t="s">
        <v>79</v>
      </c>
      <c r="E4226" s="120" t="s">
        <v>70</v>
      </c>
      <c r="F4226" s="121">
        <v>0</v>
      </c>
      <c r="G4226" s="121">
        <v>-233</v>
      </c>
      <c r="H4226" s="119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19">
        <v>7924</v>
      </c>
      <c r="B4227" s="120" t="s">
        <v>201</v>
      </c>
      <c r="C4227" s="120" t="s">
        <v>202</v>
      </c>
      <c r="D4227" s="120" t="s">
        <v>79</v>
      </c>
      <c r="E4227" s="120" t="s">
        <v>70</v>
      </c>
      <c r="F4227" s="121">
        <v>0</v>
      </c>
      <c r="G4227" s="121">
        <v>0</v>
      </c>
      <c r="H4227" s="119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19">
        <v>7925</v>
      </c>
      <c r="B4228" s="120" t="s">
        <v>201</v>
      </c>
      <c r="C4228" s="120" t="s">
        <v>202</v>
      </c>
      <c r="D4228" s="120" t="s">
        <v>73</v>
      </c>
      <c r="E4228" s="120" t="s">
        <v>70</v>
      </c>
      <c r="F4228" s="121">
        <v>10450</v>
      </c>
      <c r="G4228" s="121">
        <v>810.357</v>
      </c>
      <c r="H4228" s="119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19">
        <v>7925</v>
      </c>
      <c r="B4229" s="120" t="s">
        <v>201</v>
      </c>
      <c r="C4229" s="120" t="s">
        <v>202</v>
      </c>
      <c r="D4229" s="120" t="s">
        <v>73</v>
      </c>
      <c r="E4229" s="120" t="s">
        <v>38</v>
      </c>
      <c r="F4229" s="121">
        <v>765723</v>
      </c>
      <c r="G4229" s="121">
        <v>59389.643</v>
      </c>
      <c r="H4229" s="119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19">
        <v>7925</v>
      </c>
      <c r="B4230" s="120" t="s">
        <v>201</v>
      </c>
      <c r="C4230" s="120" t="s">
        <v>202</v>
      </c>
      <c r="D4230" s="120" t="s">
        <v>79</v>
      </c>
      <c r="E4230" s="120" t="s">
        <v>70</v>
      </c>
      <c r="F4230" s="121">
        <v>0</v>
      </c>
      <c r="G4230" s="121">
        <v>0</v>
      </c>
      <c r="H4230" s="119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19">
        <v>7926</v>
      </c>
      <c r="B4231" s="120" t="s">
        <v>201</v>
      </c>
      <c r="C4231" s="120" t="s">
        <v>202</v>
      </c>
      <c r="D4231" s="120" t="s">
        <v>79</v>
      </c>
      <c r="E4231" s="120" t="s">
        <v>70</v>
      </c>
      <c r="F4231" s="121">
        <v>207</v>
      </c>
      <c r="G4231" s="121">
        <v>21</v>
      </c>
      <c r="H4231" s="119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19">
        <v>7927</v>
      </c>
      <c r="B4232" s="120" t="s">
        <v>201</v>
      </c>
      <c r="C4232" s="120" t="s">
        <v>202</v>
      </c>
      <c r="D4232" s="120" t="s">
        <v>128</v>
      </c>
      <c r="E4232" s="120" t="s">
        <v>180</v>
      </c>
      <c r="F4232" s="121">
        <v>0</v>
      </c>
      <c r="G4232" s="121">
        <v>0</v>
      </c>
      <c r="H4232" s="119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19">
        <v>7928</v>
      </c>
      <c r="B4233" s="120" t="s">
        <v>201</v>
      </c>
      <c r="C4233" s="120" t="s">
        <v>202</v>
      </c>
      <c r="D4233" s="120" t="s">
        <v>73</v>
      </c>
      <c r="E4233" s="120" t="s">
        <v>38</v>
      </c>
      <c r="F4233" s="121">
        <v>348333</v>
      </c>
      <c r="G4233" s="121">
        <v>26103</v>
      </c>
      <c r="H4233" s="119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19">
        <v>7929</v>
      </c>
      <c r="B4234" s="120" t="s">
        <v>201</v>
      </c>
      <c r="C4234" s="120" t="s">
        <v>202</v>
      </c>
      <c r="D4234" s="120" t="s">
        <v>73</v>
      </c>
      <c r="E4234" s="120" t="s">
        <v>38</v>
      </c>
      <c r="F4234" s="121">
        <v>1764340</v>
      </c>
      <c r="G4234" s="121">
        <v>134606</v>
      </c>
      <c r="H4234" s="119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19">
        <v>7930</v>
      </c>
      <c r="B4235" s="120" t="s">
        <v>205</v>
      </c>
      <c r="C4235" s="120" t="s">
        <v>202</v>
      </c>
      <c r="D4235" s="120" t="s">
        <v>73</v>
      </c>
      <c r="E4235" s="120" t="s">
        <v>70</v>
      </c>
      <c r="F4235" s="121">
        <v>0</v>
      </c>
      <c r="G4235" s="121">
        <v>0</v>
      </c>
      <c r="H4235" s="119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19">
        <v>7930</v>
      </c>
      <c r="B4236" s="120" t="s">
        <v>205</v>
      </c>
      <c r="C4236" s="120" t="s">
        <v>202</v>
      </c>
      <c r="D4236" s="120" t="s">
        <v>73</v>
      </c>
      <c r="E4236" s="120" t="s">
        <v>38</v>
      </c>
      <c r="F4236" s="121">
        <v>14718</v>
      </c>
      <c r="G4236" s="121">
        <v>1229</v>
      </c>
      <c r="H4236" s="119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19">
        <v>7931</v>
      </c>
      <c r="B4237" s="120" t="s">
        <v>201</v>
      </c>
      <c r="C4237" s="120" t="s">
        <v>202</v>
      </c>
      <c r="D4237" s="120" t="s">
        <v>39</v>
      </c>
      <c r="E4237" s="120" t="s">
        <v>38</v>
      </c>
      <c r="F4237" s="121">
        <v>6213</v>
      </c>
      <c r="G4237" s="121">
        <v>660363</v>
      </c>
      <c r="H4237" s="119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19">
        <v>7931</v>
      </c>
      <c r="B4238" s="120" t="s">
        <v>201</v>
      </c>
      <c r="C4238" s="120" t="s">
        <v>202</v>
      </c>
      <c r="D4238" s="120" t="s">
        <v>61</v>
      </c>
      <c r="E4238" s="120" t="s">
        <v>38</v>
      </c>
      <c r="F4238" s="121">
        <v>13008515</v>
      </c>
      <c r="G4238" s="121">
        <v>1229653</v>
      </c>
      <c r="H4238" s="119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19">
        <v>7932</v>
      </c>
      <c r="B4239" s="120" t="s">
        <v>201</v>
      </c>
      <c r="C4239" s="120" t="s">
        <v>202</v>
      </c>
      <c r="D4239" s="120" t="s">
        <v>73</v>
      </c>
      <c r="E4239" s="120" t="s">
        <v>38</v>
      </c>
      <c r="F4239" s="121">
        <v>948420</v>
      </c>
      <c r="G4239" s="121">
        <v>65925</v>
      </c>
      <c r="H4239" s="119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19">
        <v>7934</v>
      </c>
      <c r="B4240" s="120" t="s">
        <v>201</v>
      </c>
      <c r="C4240" s="120" t="s">
        <v>202</v>
      </c>
      <c r="D4240" s="120" t="s">
        <v>79</v>
      </c>
      <c r="E4240" s="120" t="s">
        <v>70</v>
      </c>
      <c r="F4240" s="121">
        <v>3918</v>
      </c>
      <c r="G4240" s="121">
        <v>390</v>
      </c>
      <c r="H4240" s="119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19">
        <v>7935</v>
      </c>
      <c r="B4241" s="120" t="s">
        <v>201</v>
      </c>
      <c r="C4241" s="120" t="s">
        <v>202</v>
      </c>
      <c r="D4241" s="120" t="s">
        <v>79</v>
      </c>
      <c r="E4241" s="120" t="s">
        <v>70</v>
      </c>
      <c r="F4241" s="121">
        <v>1005</v>
      </c>
      <c r="G4241" s="121">
        <v>81</v>
      </c>
      <c r="H4241" s="119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19">
        <v>7936</v>
      </c>
      <c r="B4242" s="120" t="s">
        <v>201</v>
      </c>
      <c r="C4242" s="120" t="s">
        <v>202</v>
      </c>
      <c r="D4242" s="120" t="s">
        <v>128</v>
      </c>
      <c r="E4242" s="120" t="s">
        <v>180</v>
      </c>
      <c r="F4242" s="121">
        <v>1749813</v>
      </c>
      <c r="G4242" s="121">
        <v>196564</v>
      </c>
      <c r="H4242" s="119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19">
        <v>7940</v>
      </c>
      <c r="B4243" s="120" t="s">
        <v>201</v>
      </c>
      <c r="C4243" s="120" t="s">
        <v>202</v>
      </c>
      <c r="D4243" s="120" t="s">
        <v>79</v>
      </c>
      <c r="E4243" s="120" t="s">
        <v>70</v>
      </c>
      <c r="F4243" s="121">
        <v>3811</v>
      </c>
      <c r="G4243" s="121">
        <v>398</v>
      </c>
      <c r="H4243" s="119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19">
        <v>7941</v>
      </c>
      <c r="B4244" s="120" t="s">
        <v>201</v>
      </c>
      <c r="C4244" s="120" t="s">
        <v>202</v>
      </c>
      <c r="D4244" s="120" t="s">
        <v>79</v>
      </c>
      <c r="E4244" s="120" t="s">
        <v>70</v>
      </c>
      <c r="F4244" s="121">
        <v>5009</v>
      </c>
      <c r="G4244" s="121">
        <v>516</v>
      </c>
      <c r="H4244" s="119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19">
        <v>7942</v>
      </c>
      <c r="B4245" s="120" t="s">
        <v>201</v>
      </c>
      <c r="C4245" s="120" t="s">
        <v>202</v>
      </c>
      <c r="D4245" s="120" t="s">
        <v>116</v>
      </c>
      <c r="E4245" s="120" t="s">
        <v>170</v>
      </c>
      <c r="F4245" s="121">
        <v>161161</v>
      </c>
      <c r="G4245" s="121">
        <v>18104</v>
      </c>
      <c r="H4245" s="119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19">
        <v>7946</v>
      </c>
      <c r="B4246" s="120" t="s">
        <v>201</v>
      </c>
      <c r="C4246" s="120" t="s">
        <v>202</v>
      </c>
      <c r="D4246" s="120" t="s">
        <v>39</v>
      </c>
      <c r="E4246" s="120" t="s">
        <v>38</v>
      </c>
      <c r="F4246" s="121">
        <v>1017676</v>
      </c>
      <c r="G4246" s="121">
        <v>1169500</v>
      </c>
      <c r="H4246" s="119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19">
        <v>7946</v>
      </c>
      <c r="B4247" s="120" t="s">
        <v>201</v>
      </c>
      <c r="C4247" s="120" t="s">
        <v>202</v>
      </c>
      <c r="D4247" s="120" t="s">
        <v>61</v>
      </c>
      <c r="E4247" s="120" t="s">
        <v>38</v>
      </c>
      <c r="F4247" s="121">
        <v>20947206</v>
      </c>
      <c r="G4247" s="121">
        <v>1900269</v>
      </c>
      <c r="H4247" s="119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19">
        <v>7947</v>
      </c>
      <c r="B4248" s="120" t="s">
        <v>201</v>
      </c>
      <c r="C4248" s="120" t="s">
        <v>202</v>
      </c>
      <c r="D4248" s="120" t="s">
        <v>73</v>
      </c>
      <c r="E4248" s="120" t="s">
        <v>70</v>
      </c>
      <c r="F4248" s="121">
        <v>0</v>
      </c>
      <c r="G4248" s="121">
        <v>0</v>
      </c>
      <c r="H4248" s="119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19">
        <v>7947</v>
      </c>
      <c r="B4249" s="120" t="s">
        <v>201</v>
      </c>
      <c r="C4249" s="120" t="s">
        <v>202</v>
      </c>
      <c r="D4249" s="120" t="s">
        <v>73</v>
      </c>
      <c r="E4249" s="120" t="s">
        <v>38</v>
      </c>
      <c r="F4249" s="121">
        <v>533955</v>
      </c>
      <c r="G4249" s="121">
        <v>52970</v>
      </c>
      <c r="H4249" s="119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19">
        <v>7947</v>
      </c>
      <c r="B4250" s="120" t="s">
        <v>201</v>
      </c>
      <c r="C4250" s="120" t="s">
        <v>202</v>
      </c>
      <c r="D4250" s="120" t="s">
        <v>79</v>
      </c>
      <c r="E4250" s="120" t="s">
        <v>70</v>
      </c>
      <c r="F4250" s="121">
        <v>24</v>
      </c>
      <c r="G4250" s="121">
        <v>0</v>
      </c>
      <c r="H4250" s="119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19">
        <v>7948</v>
      </c>
      <c r="B4251" s="120" t="s">
        <v>201</v>
      </c>
      <c r="C4251" s="120" t="s">
        <v>202</v>
      </c>
      <c r="D4251" s="120" t="s">
        <v>73</v>
      </c>
      <c r="E4251" s="120" t="s">
        <v>38</v>
      </c>
      <c r="F4251" s="121">
        <v>458012</v>
      </c>
      <c r="G4251" s="121">
        <v>40349</v>
      </c>
      <c r="H4251" s="119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19">
        <v>7953</v>
      </c>
      <c r="B4252" s="120" t="s">
        <v>201</v>
      </c>
      <c r="C4252" s="120" t="s">
        <v>202</v>
      </c>
      <c r="D4252" s="120" t="s">
        <v>73</v>
      </c>
      <c r="E4252" s="120" t="s">
        <v>38</v>
      </c>
      <c r="F4252" s="121">
        <v>3150362</v>
      </c>
      <c r="G4252" s="121">
        <v>294755</v>
      </c>
      <c r="H4252" s="119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19">
        <v>7954</v>
      </c>
      <c r="B4253" s="120" t="s">
        <v>201</v>
      </c>
      <c r="C4253" s="120" t="s">
        <v>202</v>
      </c>
      <c r="D4253" s="120" t="s">
        <v>73</v>
      </c>
      <c r="E4253" s="120" t="s">
        <v>70</v>
      </c>
      <c r="F4253" s="121">
        <v>1183</v>
      </c>
      <c r="G4253" s="121">
        <v>-150</v>
      </c>
      <c r="H4253" s="119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19">
        <v>7955</v>
      </c>
      <c r="B4254" s="120" t="s">
        <v>201</v>
      </c>
      <c r="C4254" s="120" t="s">
        <v>202</v>
      </c>
      <c r="D4254" s="120" t="s">
        <v>79</v>
      </c>
      <c r="E4254" s="120" t="s">
        <v>90</v>
      </c>
      <c r="F4254" s="121">
        <v>553878</v>
      </c>
      <c r="G4254" s="121">
        <v>45681</v>
      </c>
      <c r="H4254" s="119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19">
        <v>7957</v>
      </c>
      <c r="B4255" s="120" t="s">
        <v>201</v>
      </c>
      <c r="C4255" s="120" t="s">
        <v>202</v>
      </c>
      <c r="D4255" s="120" t="s">
        <v>79</v>
      </c>
      <c r="E4255" s="120" t="s">
        <v>70</v>
      </c>
      <c r="F4255" s="121">
        <v>1710</v>
      </c>
      <c r="G4255" s="121">
        <v>3</v>
      </c>
      <c r="H4255" s="119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19">
        <v>7958</v>
      </c>
      <c r="B4256" s="120" t="s">
        <v>201</v>
      </c>
      <c r="C4256" s="120" t="s">
        <v>202</v>
      </c>
      <c r="D4256" s="120" t="s">
        <v>79</v>
      </c>
      <c r="E4256" s="120" t="s">
        <v>90</v>
      </c>
      <c r="F4256" s="121">
        <v>112948</v>
      </c>
      <c r="G4256" s="121">
        <v>10592</v>
      </c>
      <c r="H4256" s="119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19">
        <v>7960</v>
      </c>
      <c r="B4257" s="120" t="s">
        <v>201</v>
      </c>
      <c r="C4257" s="120" t="s">
        <v>202</v>
      </c>
      <c r="D4257" s="120" t="s">
        <v>73</v>
      </c>
      <c r="E4257" s="120" t="s">
        <v>70</v>
      </c>
      <c r="F4257" s="121">
        <v>0</v>
      </c>
      <c r="G4257" s="121">
        <v>0</v>
      </c>
      <c r="H4257" s="119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19">
        <v>7960</v>
      </c>
      <c r="B4258" s="120" t="s">
        <v>201</v>
      </c>
      <c r="C4258" s="120" t="s">
        <v>202</v>
      </c>
      <c r="D4258" s="120" t="s">
        <v>73</v>
      </c>
      <c r="E4258" s="120" t="s">
        <v>38</v>
      </c>
      <c r="F4258" s="121">
        <v>3510667</v>
      </c>
      <c r="G4258" s="121">
        <v>244737</v>
      </c>
      <c r="H4258" s="119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19">
        <v>7962</v>
      </c>
      <c r="B4259" s="120" t="s">
        <v>201</v>
      </c>
      <c r="C4259" s="120" t="s">
        <v>202</v>
      </c>
      <c r="D4259" s="120" t="s">
        <v>73</v>
      </c>
      <c r="E4259" s="120" t="s">
        <v>70</v>
      </c>
      <c r="F4259" s="121">
        <v>3367</v>
      </c>
      <c r="G4259" s="121">
        <v>255.042</v>
      </c>
      <c r="H4259" s="119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19">
        <v>7962</v>
      </c>
      <c r="B4260" s="120" t="s">
        <v>201</v>
      </c>
      <c r="C4260" s="120" t="s">
        <v>202</v>
      </c>
      <c r="D4260" s="120" t="s">
        <v>73</v>
      </c>
      <c r="E4260" s="120" t="s">
        <v>38</v>
      </c>
      <c r="F4260" s="121">
        <v>328724</v>
      </c>
      <c r="G4260" s="121">
        <v>28351.958</v>
      </c>
      <c r="H4260" s="119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19">
        <v>7964</v>
      </c>
      <c r="B4261" s="120" t="s">
        <v>201</v>
      </c>
      <c r="C4261" s="120" t="s">
        <v>202</v>
      </c>
      <c r="D4261" s="120" t="s">
        <v>73</v>
      </c>
      <c r="E4261" s="120" t="s">
        <v>70</v>
      </c>
      <c r="F4261" s="121">
        <v>0</v>
      </c>
      <c r="G4261" s="121">
        <v>0</v>
      </c>
      <c r="H4261" s="119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19">
        <v>7964</v>
      </c>
      <c r="B4262" s="120" t="s">
        <v>201</v>
      </c>
      <c r="C4262" s="120" t="s">
        <v>202</v>
      </c>
      <c r="D4262" s="120" t="s">
        <v>73</v>
      </c>
      <c r="E4262" s="120" t="s">
        <v>38</v>
      </c>
      <c r="F4262" s="121">
        <v>726850</v>
      </c>
      <c r="G4262" s="121">
        <v>64525</v>
      </c>
      <c r="H4262" s="119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19">
        <v>7965</v>
      </c>
      <c r="B4263" s="120" t="s">
        <v>201</v>
      </c>
      <c r="C4263" s="120" t="s">
        <v>202</v>
      </c>
      <c r="D4263" s="120" t="s">
        <v>128</v>
      </c>
      <c r="E4263" s="120" t="s">
        <v>180</v>
      </c>
      <c r="F4263" s="121">
        <v>21035</v>
      </c>
      <c r="G4263" s="121">
        <v>2363</v>
      </c>
      <c r="H4263" s="119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19">
        <v>7966</v>
      </c>
      <c r="B4264" s="120" t="s">
        <v>201</v>
      </c>
      <c r="C4264" s="120" t="s">
        <v>202</v>
      </c>
      <c r="D4264" s="120" t="s">
        <v>128</v>
      </c>
      <c r="E4264" s="120" t="s">
        <v>180</v>
      </c>
      <c r="F4264" s="121">
        <v>39044</v>
      </c>
      <c r="G4264" s="121">
        <v>4386</v>
      </c>
      <c r="H4264" s="119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19">
        <v>7967</v>
      </c>
      <c r="B4265" s="120" t="s">
        <v>201</v>
      </c>
      <c r="C4265" s="120" t="s">
        <v>202</v>
      </c>
      <c r="D4265" s="120" t="s">
        <v>73</v>
      </c>
      <c r="E4265" s="120" t="s">
        <v>38</v>
      </c>
      <c r="F4265" s="121">
        <v>238131</v>
      </c>
      <c r="G4265" s="121">
        <v>19816</v>
      </c>
      <c r="H4265" s="119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19">
        <v>7971</v>
      </c>
      <c r="B4266" s="120" t="s">
        <v>201</v>
      </c>
      <c r="C4266" s="120" t="s">
        <v>202</v>
      </c>
      <c r="D4266" s="120" t="s">
        <v>79</v>
      </c>
      <c r="E4266" s="120" t="s">
        <v>70</v>
      </c>
      <c r="F4266" s="121">
        <v>2987</v>
      </c>
      <c r="G4266" s="121">
        <v>272</v>
      </c>
      <c r="H4266" s="119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19">
        <v>7972</v>
      </c>
      <c r="B4267" s="120" t="s">
        <v>201</v>
      </c>
      <c r="C4267" s="120" t="s">
        <v>202</v>
      </c>
      <c r="D4267" s="120" t="s">
        <v>73</v>
      </c>
      <c r="E4267" s="120" t="s">
        <v>38</v>
      </c>
      <c r="F4267" s="121">
        <v>3582589</v>
      </c>
      <c r="G4267" s="121">
        <v>275053</v>
      </c>
      <c r="H4267" s="119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19">
        <v>7973</v>
      </c>
      <c r="B4268" s="120" t="s">
        <v>201</v>
      </c>
      <c r="C4268" s="120" t="s">
        <v>202</v>
      </c>
      <c r="D4268" s="120" t="s">
        <v>79</v>
      </c>
      <c r="E4268" s="120" t="s">
        <v>70</v>
      </c>
      <c r="F4268" s="121">
        <v>19357</v>
      </c>
      <c r="G4268" s="121">
        <v>1819</v>
      </c>
      <c r="H4268" s="119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19">
        <v>7974</v>
      </c>
      <c r="B4269" s="120" t="s">
        <v>201</v>
      </c>
      <c r="C4269" s="120" t="s">
        <v>202</v>
      </c>
      <c r="D4269" s="120" t="s">
        <v>128</v>
      </c>
      <c r="E4269" s="120" t="s">
        <v>180</v>
      </c>
      <c r="F4269" s="121">
        <v>13940</v>
      </c>
      <c r="G4269" s="121">
        <v>1566</v>
      </c>
      <c r="H4269" s="119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19">
        <v>7976</v>
      </c>
      <c r="B4270" s="120" t="s">
        <v>201</v>
      </c>
      <c r="C4270" s="120" t="s">
        <v>202</v>
      </c>
      <c r="D4270" s="120" t="s">
        <v>79</v>
      </c>
      <c r="E4270" s="120" t="s">
        <v>70</v>
      </c>
      <c r="F4270" s="121">
        <v>480</v>
      </c>
      <c r="G4270" s="121">
        <v>24</v>
      </c>
      <c r="H4270" s="119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19">
        <v>7977</v>
      </c>
      <c r="B4271" s="120" t="s">
        <v>201</v>
      </c>
      <c r="C4271" s="120" t="s">
        <v>202</v>
      </c>
      <c r="D4271" s="120" t="s">
        <v>79</v>
      </c>
      <c r="E4271" s="120" t="s">
        <v>70</v>
      </c>
      <c r="F4271" s="121">
        <v>135</v>
      </c>
      <c r="G4271" s="121">
        <v>0</v>
      </c>
      <c r="H4271" s="119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19">
        <v>7981</v>
      </c>
      <c r="B4272" s="120" t="s">
        <v>201</v>
      </c>
      <c r="C4272" s="120" t="s">
        <v>202</v>
      </c>
      <c r="D4272" s="120" t="s">
        <v>73</v>
      </c>
      <c r="E4272" s="120" t="s">
        <v>70</v>
      </c>
      <c r="F4272" s="121">
        <v>8723</v>
      </c>
      <c r="G4272" s="121">
        <v>650.653</v>
      </c>
      <c r="H4272" s="119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19">
        <v>7981</v>
      </c>
      <c r="B4273" s="120" t="s">
        <v>201</v>
      </c>
      <c r="C4273" s="120" t="s">
        <v>202</v>
      </c>
      <c r="D4273" s="120" t="s">
        <v>73</v>
      </c>
      <c r="E4273" s="120" t="s">
        <v>38</v>
      </c>
      <c r="F4273" s="121">
        <v>971280</v>
      </c>
      <c r="G4273" s="121">
        <v>72450.347</v>
      </c>
      <c r="H4273" s="119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19">
        <v>7982</v>
      </c>
      <c r="B4274" s="120" t="s">
        <v>201</v>
      </c>
      <c r="C4274" s="120" t="s">
        <v>202</v>
      </c>
      <c r="D4274" s="120" t="s">
        <v>79</v>
      </c>
      <c r="E4274" s="120" t="s">
        <v>70</v>
      </c>
      <c r="F4274" s="121">
        <v>693</v>
      </c>
      <c r="G4274" s="121">
        <v>144</v>
      </c>
      <c r="H4274" s="119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19">
        <v>7984</v>
      </c>
      <c r="B4275" s="120" t="s">
        <v>201</v>
      </c>
      <c r="C4275" s="120" t="s">
        <v>202</v>
      </c>
      <c r="D4275" s="120" t="s">
        <v>73</v>
      </c>
      <c r="E4275" s="120" t="s">
        <v>38</v>
      </c>
      <c r="F4275" s="121">
        <v>249909</v>
      </c>
      <c r="G4275" s="121">
        <v>25391</v>
      </c>
      <c r="H4275" s="119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19">
        <v>7985</v>
      </c>
      <c r="B4276" s="120" t="s">
        <v>201</v>
      </c>
      <c r="C4276" s="120" t="s">
        <v>202</v>
      </c>
      <c r="D4276" s="120" t="s">
        <v>39</v>
      </c>
      <c r="E4276" s="120" t="s">
        <v>38</v>
      </c>
      <c r="F4276" s="121">
        <v>0</v>
      </c>
      <c r="G4276" s="121">
        <v>162939</v>
      </c>
      <c r="H4276" s="119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19">
        <v>7985</v>
      </c>
      <c r="B4277" s="120" t="s">
        <v>201</v>
      </c>
      <c r="C4277" s="120" t="s">
        <v>202</v>
      </c>
      <c r="D4277" s="120" t="s">
        <v>61</v>
      </c>
      <c r="E4277" s="120" t="s">
        <v>38</v>
      </c>
      <c r="F4277" s="121">
        <v>3273667</v>
      </c>
      <c r="G4277" s="121">
        <v>275703</v>
      </c>
      <c r="H4277" s="119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19">
        <v>7987</v>
      </c>
      <c r="B4278" s="120" t="s">
        <v>201</v>
      </c>
      <c r="C4278" s="120" t="s">
        <v>202</v>
      </c>
      <c r="D4278" s="120" t="s">
        <v>73</v>
      </c>
      <c r="E4278" s="120" t="s">
        <v>38</v>
      </c>
      <c r="F4278" s="121">
        <v>169044</v>
      </c>
      <c r="G4278" s="121">
        <v>15995</v>
      </c>
      <c r="H4278" s="119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19">
        <v>7987</v>
      </c>
      <c r="B4279" s="120" t="s">
        <v>201</v>
      </c>
      <c r="C4279" s="120" t="s">
        <v>202</v>
      </c>
      <c r="D4279" s="120" t="s">
        <v>73</v>
      </c>
      <c r="E4279" s="120" t="s">
        <v>130</v>
      </c>
      <c r="F4279" s="121">
        <v>0</v>
      </c>
      <c r="G4279" s="121">
        <v>0</v>
      </c>
      <c r="H4279" s="119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19">
        <v>7988</v>
      </c>
      <c r="B4280" s="120" t="s">
        <v>201</v>
      </c>
      <c r="C4280" s="120" t="s">
        <v>202</v>
      </c>
      <c r="D4280" s="120" t="s">
        <v>73</v>
      </c>
      <c r="E4280" s="120" t="s">
        <v>38</v>
      </c>
      <c r="F4280" s="121">
        <v>574332</v>
      </c>
      <c r="G4280" s="121">
        <v>45629</v>
      </c>
      <c r="H4280" s="119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19">
        <v>7989</v>
      </c>
      <c r="B4281" s="120" t="s">
        <v>201</v>
      </c>
      <c r="C4281" s="120" t="s">
        <v>202</v>
      </c>
      <c r="D4281" s="120" t="s">
        <v>73</v>
      </c>
      <c r="E4281" s="120" t="s">
        <v>38</v>
      </c>
      <c r="F4281" s="121">
        <v>2016273</v>
      </c>
      <c r="G4281" s="121">
        <v>199541</v>
      </c>
      <c r="H4281" s="119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19">
        <v>7990</v>
      </c>
      <c r="B4282" s="120" t="s">
        <v>201</v>
      </c>
      <c r="C4282" s="120" t="s">
        <v>202</v>
      </c>
      <c r="D4282" s="120" t="s">
        <v>79</v>
      </c>
      <c r="E4282" s="120" t="s">
        <v>70</v>
      </c>
      <c r="F4282" s="121">
        <v>754</v>
      </c>
      <c r="G4282" s="121">
        <v>71</v>
      </c>
      <c r="H4282" s="119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19">
        <v>7991</v>
      </c>
      <c r="B4283" s="120" t="s">
        <v>205</v>
      </c>
      <c r="C4283" s="120" t="s">
        <v>202</v>
      </c>
      <c r="D4283" s="120" t="s">
        <v>39</v>
      </c>
      <c r="E4283" s="120" t="s">
        <v>70</v>
      </c>
      <c r="F4283" s="121">
        <v>0</v>
      </c>
      <c r="G4283" s="121">
        <v>246.508</v>
      </c>
      <c r="H4283" s="119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19">
        <v>7991</v>
      </c>
      <c r="B4284" s="120" t="s">
        <v>205</v>
      </c>
      <c r="C4284" s="120" t="s">
        <v>202</v>
      </c>
      <c r="D4284" s="120" t="s">
        <v>39</v>
      </c>
      <c r="E4284" s="120" t="s">
        <v>38</v>
      </c>
      <c r="F4284" s="121">
        <v>560884</v>
      </c>
      <c r="G4284" s="121">
        <v>110557.49</v>
      </c>
      <c r="H4284" s="119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19">
        <v>7991</v>
      </c>
      <c r="B4285" s="120" t="s">
        <v>205</v>
      </c>
      <c r="C4285" s="120" t="s">
        <v>202</v>
      </c>
      <c r="D4285" s="120" t="s">
        <v>61</v>
      </c>
      <c r="E4285" s="120" t="s">
        <v>70</v>
      </c>
      <c r="F4285" s="121">
        <v>15969</v>
      </c>
      <c r="G4285" s="121">
        <v>1623.266</v>
      </c>
      <c r="H4285" s="119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19">
        <v>7991</v>
      </c>
      <c r="B4286" s="120" t="s">
        <v>205</v>
      </c>
      <c r="C4286" s="120" t="s">
        <v>202</v>
      </c>
      <c r="D4286" s="120" t="s">
        <v>61</v>
      </c>
      <c r="E4286" s="120" t="s">
        <v>38</v>
      </c>
      <c r="F4286" s="121">
        <v>2689958</v>
      </c>
      <c r="G4286" s="121">
        <v>257477.73</v>
      </c>
      <c r="H4286" s="119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19">
        <v>7995</v>
      </c>
      <c r="B4287" s="120" t="s">
        <v>201</v>
      </c>
      <c r="C4287" s="120" t="s">
        <v>202</v>
      </c>
      <c r="D4287" s="120" t="s">
        <v>79</v>
      </c>
      <c r="E4287" s="120" t="s">
        <v>70</v>
      </c>
      <c r="F4287" s="121">
        <v>1040</v>
      </c>
      <c r="G4287" s="121">
        <v>-249</v>
      </c>
      <c r="H4287" s="119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19">
        <v>7997</v>
      </c>
      <c r="B4288" s="120" t="s">
        <v>201</v>
      </c>
      <c r="C4288" s="120" t="s">
        <v>202</v>
      </c>
      <c r="D4288" s="120" t="s">
        <v>79</v>
      </c>
      <c r="E4288" s="120" t="s">
        <v>70</v>
      </c>
      <c r="F4288" s="121">
        <v>4555</v>
      </c>
      <c r="G4288" s="121">
        <v>0</v>
      </c>
      <c r="H4288" s="119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19">
        <v>7999</v>
      </c>
      <c r="B4289" s="120" t="s">
        <v>201</v>
      </c>
      <c r="C4289" s="120" t="s">
        <v>206</v>
      </c>
      <c r="D4289" s="120" t="s">
        <v>39</v>
      </c>
      <c r="E4289" s="120" t="s">
        <v>38</v>
      </c>
      <c r="F4289" s="121">
        <v>0</v>
      </c>
      <c r="G4289" s="121">
        <v>1358418</v>
      </c>
      <c r="H4289" s="119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19">
        <v>7999</v>
      </c>
      <c r="B4290" s="120" t="s">
        <v>201</v>
      </c>
      <c r="C4290" s="120" t="s">
        <v>206</v>
      </c>
      <c r="D4290" s="120" t="s">
        <v>61</v>
      </c>
      <c r="E4290" s="120" t="s">
        <v>38</v>
      </c>
      <c r="F4290" s="121">
        <v>26624729</v>
      </c>
      <c r="G4290" s="121">
        <v>2048678</v>
      </c>
      <c r="H4290" s="119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19">
        <v>8000</v>
      </c>
      <c r="B4291" s="120" t="s">
        <v>201</v>
      </c>
      <c r="C4291" s="120" t="s">
        <v>202</v>
      </c>
      <c r="D4291" s="120" t="s">
        <v>39</v>
      </c>
      <c r="E4291" s="120" t="s">
        <v>38</v>
      </c>
      <c r="F4291" s="121">
        <v>12588</v>
      </c>
      <c r="G4291" s="121">
        <v>238374</v>
      </c>
      <c r="H4291" s="119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19">
        <v>8000</v>
      </c>
      <c r="B4292" s="120" t="s">
        <v>201</v>
      </c>
      <c r="C4292" s="120" t="s">
        <v>202</v>
      </c>
      <c r="D4292" s="120" t="s">
        <v>61</v>
      </c>
      <c r="E4292" s="120" t="s">
        <v>38</v>
      </c>
      <c r="F4292" s="121">
        <v>5258586</v>
      </c>
      <c r="G4292" s="121">
        <v>399000</v>
      </c>
      <c r="H4292" s="119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19">
        <v>8002</v>
      </c>
      <c r="B4293" s="120" t="s">
        <v>201</v>
      </c>
      <c r="C4293" s="120" t="s">
        <v>202</v>
      </c>
      <c r="D4293" s="120" t="s">
        <v>68</v>
      </c>
      <c r="E4293" s="120" t="s">
        <v>70</v>
      </c>
      <c r="F4293" s="121">
        <v>4612</v>
      </c>
      <c r="G4293" s="121">
        <v>206.563</v>
      </c>
      <c r="H4293" s="119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19">
        <v>8002</v>
      </c>
      <c r="B4294" s="120" t="s">
        <v>201</v>
      </c>
      <c r="C4294" s="120" t="s">
        <v>202</v>
      </c>
      <c r="D4294" s="120" t="s">
        <v>68</v>
      </c>
      <c r="E4294" s="120" t="s">
        <v>38</v>
      </c>
      <c r="F4294" s="121">
        <v>62400</v>
      </c>
      <c r="G4294" s="121">
        <v>4143.162</v>
      </c>
      <c r="H4294" s="119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19">
        <v>8002</v>
      </c>
      <c r="B4295" s="120" t="s">
        <v>201</v>
      </c>
      <c r="C4295" s="120" t="s">
        <v>202</v>
      </c>
      <c r="D4295" s="120" t="s">
        <v>68</v>
      </c>
      <c r="E4295" s="120" t="s">
        <v>152</v>
      </c>
      <c r="F4295" s="121">
        <v>15007</v>
      </c>
      <c r="G4295" s="121">
        <v>1430.275</v>
      </c>
      <c r="H4295" s="119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19">
        <v>8004</v>
      </c>
      <c r="B4296" s="120" t="s">
        <v>201</v>
      </c>
      <c r="C4296" s="120" t="s">
        <v>206</v>
      </c>
      <c r="D4296" s="120" t="s">
        <v>116</v>
      </c>
      <c r="E4296" s="120" t="s">
        <v>170</v>
      </c>
      <c r="F4296" s="121">
        <v>268093</v>
      </c>
      <c r="G4296" s="121">
        <v>30116</v>
      </c>
      <c r="H4296" s="119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19">
        <v>8005</v>
      </c>
      <c r="B4297" s="120" t="s">
        <v>201</v>
      </c>
      <c r="C4297" s="120" t="s">
        <v>206</v>
      </c>
      <c r="D4297" s="120" t="s">
        <v>57</v>
      </c>
      <c r="E4297" s="120" t="s">
        <v>170</v>
      </c>
      <c r="F4297" s="121">
        <v>0</v>
      </c>
      <c r="G4297" s="121">
        <v>-163741</v>
      </c>
      <c r="H4297" s="119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19">
        <v>8006</v>
      </c>
      <c r="B4298" s="120" t="s">
        <v>201</v>
      </c>
      <c r="C4298" s="120" t="s">
        <v>206</v>
      </c>
      <c r="D4298" s="120" t="s">
        <v>68</v>
      </c>
      <c r="E4298" s="120" t="s">
        <v>70</v>
      </c>
      <c r="F4298" s="121">
        <v>0</v>
      </c>
      <c r="G4298" s="121">
        <v>0</v>
      </c>
      <c r="H4298" s="119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19">
        <v>8006</v>
      </c>
      <c r="B4299" s="120" t="s">
        <v>201</v>
      </c>
      <c r="C4299" s="120" t="s">
        <v>206</v>
      </c>
      <c r="D4299" s="120" t="s">
        <v>68</v>
      </c>
      <c r="E4299" s="120" t="s">
        <v>38</v>
      </c>
      <c r="F4299" s="121">
        <v>1709879</v>
      </c>
      <c r="G4299" s="121">
        <v>138283.53</v>
      </c>
      <c r="H4299" s="119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19">
        <v>8006</v>
      </c>
      <c r="B4300" s="120" t="s">
        <v>201</v>
      </c>
      <c r="C4300" s="120" t="s">
        <v>206</v>
      </c>
      <c r="D4300" s="120" t="s">
        <v>68</v>
      </c>
      <c r="E4300" s="120" t="s">
        <v>152</v>
      </c>
      <c r="F4300" s="121">
        <v>64518</v>
      </c>
      <c r="G4300" s="121">
        <v>5391.472</v>
      </c>
      <c r="H4300" s="119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19">
        <v>8007</v>
      </c>
      <c r="B4301" s="120" t="s">
        <v>201</v>
      </c>
      <c r="C4301" s="120" t="s">
        <v>202</v>
      </c>
      <c r="D4301" s="120" t="s">
        <v>73</v>
      </c>
      <c r="E4301" s="120" t="s">
        <v>70</v>
      </c>
      <c r="F4301" s="121">
        <v>0</v>
      </c>
      <c r="G4301" s="121">
        <v>0</v>
      </c>
      <c r="H4301" s="119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19">
        <v>8007</v>
      </c>
      <c r="B4302" s="120" t="s">
        <v>201</v>
      </c>
      <c r="C4302" s="120" t="s">
        <v>202</v>
      </c>
      <c r="D4302" s="120" t="s">
        <v>73</v>
      </c>
      <c r="E4302" s="120" t="s">
        <v>86</v>
      </c>
      <c r="F4302" s="121">
        <v>325696</v>
      </c>
      <c r="G4302" s="121">
        <v>19721</v>
      </c>
      <c r="H4302" s="119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19">
        <v>8008</v>
      </c>
      <c r="B4303" s="120" t="s">
        <v>201</v>
      </c>
      <c r="C4303" s="120" t="s">
        <v>206</v>
      </c>
      <c r="D4303" s="120" t="s">
        <v>73</v>
      </c>
      <c r="E4303" s="120" t="s">
        <v>38</v>
      </c>
      <c r="F4303" s="121">
        <v>1732</v>
      </c>
      <c r="G4303" s="121">
        <v>59</v>
      </c>
      <c r="H4303" s="119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19">
        <v>8009</v>
      </c>
      <c r="B4304" s="120" t="s">
        <v>201</v>
      </c>
      <c r="C4304" s="120" t="s">
        <v>202</v>
      </c>
      <c r="D4304" s="120" t="s">
        <v>73</v>
      </c>
      <c r="E4304" s="120" t="s">
        <v>38</v>
      </c>
      <c r="F4304" s="121">
        <v>285</v>
      </c>
      <c r="G4304" s="121">
        <v>29</v>
      </c>
      <c r="H4304" s="119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19">
        <v>8010</v>
      </c>
      <c r="B4305" s="120" t="s">
        <v>201</v>
      </c>
      <c r="C4305" s="120" t="s">
        <v>202</v>
      </c>
      <c r="D4305" s="120" t="s">
        <v>73</v>
      </c>
      <c r="E4305" s="120" t="s">
        <v>38</v>
      </c>
      <c r="F4305" s="121">
        <v>69313</v>
      </c>
      <c r="G4305" s="121">
        <v>5824</v>
      </c>
      <c r="H4305" s="119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19">
        <v>8011</v>
      </c>
      <c r="B4306" s="120" t="s">
        <v>201</v>
      </c>
      <c r="C4306" s="120" t="s">
        <v>206</v>
      </c>
      <c r="D4306" s="120" t="s">
        <v>68</v>
      </c>
      <c r="E4306" s="120" t="s">
        <v>125</v>
      </c>
      <c r="F4306" s="121">
        <v>0</v>
      </c>
      <c r="G4306" s="121">
        <v>5214196</v>
      </c>
      <c r="H4306" s="119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19">
        <v>8012</v>
      </c>
      <c r="B4307" s="120" t="s">
        <v>201</v>
      </c>
      <c r="C4307" s="120" t="s">
        <v>206</v>
      </c>
      <c r="D4307" s="120" t="s">
        <v>73</v>
      </c>
      <c r="E4307" s="120" t="s">
        <v>70</v>
      </c>
      <c r="F4307" s="121">
        <v>34306</v>
      </c>
      <c r="G4307" s="121">
        <v>2650</v>
      </c>
      <c r="H4307" s="119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19">
        <v>8013</v>
      </c>
      <c r="B4308" s="120" t="s">
        <v>201</v>
      </c>
      <c r="C4308" s="120" t="s">
        <v>202</v>
      </c>
      <c r="D4308" s="120" t="s">
        <v>79</v>
      </c>
      <c r="E4308" s="120" t="s">
        <v>70</v>
      </c>
      <c r="F4308" s="121">
        <v>695</v>
      </c>
      <c r="G4308" s="121">
        <v>-38</v>
      </c>
      <c r="H4308" s="119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19">
        <v>8015</v>
      </c>
      <c r="B4309" s="120" t="s">
        <v>201</v>
      </c>
      <c r="C4309" s="120" t="s">
        <v>202</v>
      </c>
      <c r="D4309" s="120" t="s">
        <v>79</v>
      </c>
      <c r="E4309" s="120" t="s">
        <v>38</v>
      </c>
      <c r="F4309" s="121">
        <v>4733</v>
      </c>
      <c r="G4309" s="121">
        <v>473</v>
      </c>
      <c r="H4309" s="119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19">
        <v>8016</v>
      </c>
      <c r="B4310" s="120" t="s">
        <v>201</v>
      </c>
      <c r="C4310" s="120" t="s">
        <v>202</v>
      </c>
      <c r="D4310" s="120" t="s">
        <v>73</v>
      </c>
      <c r="E4310" s="120" t="s">
        <v>70</v>
      </c>
      <c r="F4310" s="121">
        <v>11389</v>
      </c>
      <c r="G4310" s="121">
        <v>859</v>
      </c>
      <c r="H4310" s="119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19">
        <v>8019</v>
      </c>
      <c r="B4311" s="120" t="s">
        <v>201</v>
      </c>
      <c r="C4311" s="120" t="s">
        <v>202</v>
      </c>
      <c r="D4311" s="120" t="s">
        <v>73</v>
      </c>
      <c r="E4311" s="120" t="s">
        <v>70</v>
      </c>
      <c r="F4311" s="121">
        <v>0</v>
      </c>
      <c r="G4311" s="121">
        <v>-61</v>
      </c>
      <c r="H4311" s="119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19">
        <v>8020</v>
      </c>
      <c r="B4312" s="120" t="s">
        <v>201</v>
      </c>
      <c r="C4312" s="120" t="s">
        <v>202</v>
      </c>
      <c r="D4312" s="120" t="s">
        <v>79</v>
      </c>
      <c r="E4312" s="120" t="s">
        <v>70</v>
      </c>
      <c r="F4312" s="121">
        <v>775</v>
      </c>
      <c r="G4312" s="121">
        <v>74.224</v>
      </c>
      <c r="H4312" s="119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19">
        <v>8020</v>
      </c>
      <c r="B4313" s="120" t="s">
        <v>201</v>
      </c>
      <c r="C4313" s="120" t="s">
        <v>202</v>
      </c>
      <c r="D4313" s="120" t="s">
        <v>79</v>
      </c>
      <c r="E4313" s="120" t="s">
        <v>38</v>
      </c>
      <c r="F4313" s="121">
        <v>697</v>
      </c>
      <c r="G4313" s="121">
        <v>66.776</v>
      </c>
      <c r="H4313" s="119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19">
        <v>8022</v>
      </c>
      <c r="B4314" s="120" t="s">
        <v>201</v>
      </c>
      <c r="C4314" s="120" t="s">
        <v>202</v>
      </c>
      <c r="D4314" s="120" t="s">
        <v>79</v>
      </c>
      <c r="E4314" s="120" t="s">
        <v>38</v>
      </c>
      <c r="F4314" s="121">
        <v>606186</v>
      </c>
      <c r="G4314" s="121">
        <v>66910</v>
      </c>
      <c r="H4314" s="119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19">
        <v>8023</v>
      </c>
      <c r="B4315" s="120" t="s">
        <v>201</v>
      </c>
      <c r="C4315" s="120" t="s">
        <v>202</v>
      </c>
      <c r="D4315" s="120" t="s">
        <v>68</v>
      </c>
      <c r="E4315" s="120" t="s">
        <v>70</v>
      </c>
      <c r="F4315" s="121">
        <v>35566</v>
      </c>
      <c r="G4315" s="121">
        <v>3369.286</v>
      </c>
      <c r="H4315" s="119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19">
        <v>8023</v>
      </c>
      <c r="B4316" s="120" t="s">
        <v>201</v>
      </c>
      <c r="C4316" s="120" t="s">
        <v>202</v>
      </c>
      <c r="D4316" s="120" t="s">
        <v>68</v>
      </c>
      <c r="E4316" s="120" t="s">
        <v>150</v>
      </c>
      <c r="F4316" s="121">
        <v>56777578</v>
      </c>
      <c r="G4316" s="121">
        <v>5363193.7</v>
      </c>
      <c r="H4316" s="119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19">
        <v>8023</v>
      </c>
      <c r="B4317" s="120" t="s">
        <v>201</v>
      </c>
      <c r="C4317" s="120" t="s">
        <v>202</v>
      </c>
      <c r="D4317" s="120" t="s">
        <v>68</v>
      </c>
      <c r="E4317" s="120" t="s">
        <v>162</v>
      </c>
      <c r="F4317" s="121">
        <v>0</v>
      </c>
      <c r="G4317" s="121">
        <v>0</v>
      </c>
      <c r="H4317" s="119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19">
        <v>8026</v>
      </c>
      <c r="B4318" s="120" t="s">
        <v>201</v>
      </c>
      <c r="C4318" s="120" t="s">
        <v>202</v>
      </c>
      <c r="D4318" s="120" t="s">
        <v>73</v>
      </c>
      <c r="E4318" s="120" t="s">
        <v>38</v>
      </c>
      <c r="F4318" s="121">
        <v>3534</v>
      </c>
      <c r="G4318" s="121">
        <v>231</v>
      </c>
      <c r="H4318" s="119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19">
        <v>8027</v>
      </c>
      <c r="B4319" s="120" t="s">
        <v>201</v>
      </c>
      <c r="C4319" s="120" t="s">
        <v>202</v>
      </c>
      <c r="D4319" s="120" t="s">
        <v>73</v>
      </c>
      <c r="E4319" s="120" t="s">
        <v>70</v>
      </c>
      <c r="F4319" s="121">
        <v>35122</v>
      </c>
      <c r="G4319" s="121">
        <v>3040.507</v>
      </c>
      <c r="H4319" s="119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19">
        <v>8027</v>
      </c>
      <c r="B4320" s="120" t="s">
        <v>201</v>
      </c>
      <c r="C4320" s="120" t="s">
        <v>202</v>
      </c>
      <c r="D4320" s="120" t="s">
        <v>73</v>
      </c>
      <c r="E4320" s="120" t="s">
        <v>38</v>
      </c>
      <c r="F4320" s="121">
        <v>738844</v>
      </c>
      <c r="G4320" s="121">
        <v>63960.493</v>
      </c>
      <c r="H4320" s="119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19">
        <v>8028</v>
      </c>
      <c r="B4321" s="120" t="s">
        <v>201</v>
      </c>
      <c r="C4321" s="120" t="s">
        <v>202</v>
      </c>
      <c r="D4321" s="120" t="s">
        <v>73</v>
      </c>
      <c r="E4321" s="120" t="s">
        <v>38</v>
      </c>
      <c r="F4321" s="121">
        <v>3205</v>
      </c>
      <c r="G4321" s="121">
        <v>156</v>
      </c>
      <c r="H4321" s="119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19">
        <v>8029</v>
      </c>
      <c r="B4322" s="120" t="s">
        <v>201</v>
      </c>
      <c r="C4322" s="120" t="s">
        <v>202</v>
      </c>
      <c r="D4322" s="120" t="s">
        <v>73</v>
      </c>
      <c r="E4322" s="120" t="s">
        <v>70</v>
      </c>
      <c r="F4322" s="121">
        <v>0</v>
      </c>
      <c r="G4322" s="121">
        <v>0</v>
      </c>
      <c r="H4322" s="119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19">
        <v>8029</v>
      </c>
      <c r="B4323" s="120" t="s">
        <v>201</v>
      </c>
      <c r="C4323" s="120" t="s">
        <v>202</v>
      </c>
      <c r="D4323" s="120" t="s">
        <v>73</v>
      </c>
      <c r="E4323" s="120" t="s">
        <v>38</v>
      </c>
      <c r="F4323" s="121">
        <v>34091</v>
      </c>
      <c r="G4323" s="121">
        <v>1327</v>
      </c>
      <c r="H4323" s="119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19">
        <v>8030</v>
      </c>
      <c r="B4324" s="120" t="s">
        <v>201</v>
      </c>
      <c r="C4324" s="120" t="s">
        <v>202</v>
      </c>
      <c r="D4324" s="120" t="s">
        <v>73</v>
      </c>
      <c r="E4324" s="120" t="s">
        <v>38</v>
      </c>
      <c r="F4324" s="121">
        <v>2592</v>
      </c>
      <c r="G4324" s="121">
        <v>133</v>
      </c>
      <c r="H4324" s="119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19">
        <v>8031</v>
      </c>
      <c r="B4325" s="120" t="s">
        <v>201</v>
      </c>
      <c r="C4325" s="120" t="s">
        <v>202</v>
      </c>
      <c r="D4325" s="120" t="s">
        <v>39</v>
      </c>
      <c r="E4325" s="120" t="s">
        <v>38</v>
      </c>
      <c r="F4325" s="121">
        <v>0</v>
      </c>
      <c r="G4325" s="121">
        <v>1026223</v>
      </c>
      <c r="H4325" s="119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19">
        <v>8031</v>
      </c>
      <c r="B4326" s="120" t="s">
        <v>201</v>
      </c>
      <c r="C4326" s="120" t="s">
        <v>202</v>
      </c>
      <c r="D4326" s="120" t="s">
        <v>61</v>
      </c>
      <c r="E4326" s="120" t="s">
        <v>38</v>
      </c>
      <c r="F4326" s="121">
        <v>18212424</v>
      </c>
      <c r="G4326" s="121">
        <v>1535671</v>
      </c>
      <c r="H4326" s="119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19">
        <v>8034</v>
      </c>
      <c r="B4327" s="120" t="s">
        <v>201</v>
      </c>
      <c r="C4327" s="120" t="s">
        <v>202</v>
      </c>
      <c r="D4327" s="120" t="s">
        <v>79</v>
      </c>
      <c r="E4327" s="120" t="s">
        <v>70</v>
      </c>
      <c r="F4327" s="121">
        <v>471</v>
      </c>
      <c r="G4327" s="121">
        <v>-323</v>
      </c>
      <c r="H4327" s="119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19">
        <v>8034</v>
      </c>
      <c r="B4328" s="120" t="s">
        <v>201</v>
      </c>
      <c r="C4328" s="120" t="s">
        <v>202</v>
      </c>
      <c r="D4328" s="120" t="s">
        <v>79</v>
      </c>
      <c r="E4328" s="120" t="s">
        <v>38</v>
      </c>
      <c r="F4328" s="121">
        <v>0</v>
      </c>
      <c r="G4328" s="121">
        <v>0</v>
      </c>
      <c r="H4328" s="119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19">
        <v>8036</v>
      </c>
      <c r="B4329" s="120" t="s">
        <v>201</v>
      </c>
      <c r="C4329" s="120" t="s">
        <v>202</v>
      </c>
      <c r="D4329" s="120" t="s">
        <v>68</v>
      </c>
      <c r="E4329" s="120" t="s">
        <v>125</v>
      </c>
      <c r="F4329" s="121">
        <v>0</v>
      </c>
      <c r="G4329" s="121">
        <v>6951600</v>
      </c>
      <c r="H4329" s="119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19">
        <v>8037</v>
      </c>
      <c r="B4330" s="120" t="s">
        <v>201</v>
      </c>
      <c r="C4330" s="120" t="s">
        <v>202</v>
      </c>
      <c r="D4330" s="120" t="s">
        <v>73</v>
      </c>
      <c r="E4330" s="120" t="s">
        <v>38</v>
      </c>
      <c r="F4330" s="121">
        <v>145603</v>
      </c>
      <c r="G4330" s="121">
        <v>5093</v>
      </c>
      <c r="H4330" s="119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19">
        <v>8037</v>
      </c>
      <c r="B4331" s="120" t="s">
        <v>201</v>
      </c>
      <c r="C4331" s="120" t="s">
        <v>202</v>
      </c>
      <c r="D4331" s="120" t="s">
        <v>79</v>
      </c>
      <c r="E4331" s="120" t="s">
        <v>70</v>
      </c>
      <c r="F4331" s="121">
        <v>114</v>
      </c>
      <c r="G4331" s="121">
        <v>10</v>
      </c>
      <c r="H4331" s="119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19">
        <v>8042</v>
      </c>
      <c r="B4332" s="120" t="s">
        <v>201</v>
      </c>
      <c r="C4332" s="120" t="s">
        <v>202</v>
      </c>
      <c r="D4332" s="120" t="s">
        <v>68</v>
      </c>
      <c r="E4332" s="120" t="s">
        <v>54</v>
      </c>
      <c r="F4332" s="121">
        <v>66231100</v>
      </c>
      <c r="G4332" s="121">
        <v>7071307.8</v>
      </c>
      <c r="H4332" s="119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19">
        <v>8042</v>
      </c>
      <c r="B4333" s="120" t="s">
        <v>201</v>
      </c>
      <c r="C4333" s="120" t="s">
        <v>202</v>
      </c>
      <c r="D4333" s="120" t="s">
        <v>68</v>
      </c>
      <c r="E4333" s="120" t="s">
        <v>70</v>
      </c>
      <c r="F4333" s="121">
        <v>492977</v>
      </c>
      <c r="G4333" s="121">
        <v>52334.156</v>
      </c>
      <c r="H4333" s="119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19">
        <v>8048</v>
      </c>
      <c r="B4334" s="120" t="s">
        <v>201</v>
      </c>
      <c r="C4334" s="120" t="s">
        <v>202</v>
      </c>
      <c r="D4334" s="120" t="s">
        <v>68</v>
      </c>
      <c r="E4334" s="120" t="s">
        <v>70</v>
      </c>
      <c r="F4334" s="121">
        <v>0</v>
      </c>
      <c r="G4334" s="121">
        <v>0</v>
      </c>
      <c r="H4334" s="119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19">
        <v>8048</v>
      </c>
      <c r="B4335" s="120" t="s">
        <v>201</v>
      </c>
      <c r="C4335" s="120" t="s">
        <v>202</v>
      </c>
      <c r="D4335" s="120" t="s">
        <v>68</v>
      </c>
      <c r="E4335" s="120" t="s">
        <v>38</v>
      </c>
      <c r="F4335" s="121">
        <v>25640356</v>
      </c>
      <c r="G4335" s="121">
        <v>2278498</v>
      </c>
      <c r="H4335" s="119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19">
        <v>8048</v>
      </c>
      <c r="B4336" s="120" t="s">
        <v>201</v>
      </c>
      <c r="C4336" s="120" t="s">
        <v>202</v>
      </c>
      <c r="D4336" s="120" t="s">
        <v>68</v>
      </c>
      <c r="E4336" s="120" t="s">
        <v>152</v>
      </c>
      <c r="F4336" s="121">
        <v>0</v>
      </c>
      <c r="G4336" s="121">
        <v>0</v>
      </c>
      <c r="H4336" s="119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19">
        <v>8049</v>
      </c>
      <c r="B4337" s="120" t="s">
        <v>201</v>
      </c>
      <c r="C4337" s="120" t="s">
        <v>202</v>
      </c>
      <c r="D4337" s="120" t="s">
        <v>73</v>
      </c>
      <c r="E4337" s="120" t="s">
        <v>54</v>
      </c>
      <c r="F4337" s="121">
        <v>0</v>
      </c>
      <c r="G4337" s="121">
        <v>0</v>
      </c>
      <c r="H4337" s="119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19">
        <v>8049</v>
      </c>
      <c r="B4338" s="120" t="s">
        <v>201</v>
      </c>
      <c r="C4338" s="120" t="s">
        <v>202</v>
      </c>
      <c r="D4338" s="120" t="s">
        <v>73</v>
      </c>
      <c r="E4338" s="120" t="s">
        <v>70</v>
      </c>
      <c r="F4338" s="121">
        <v>178414</v>
      </c>
      <c r="G4338" s="121">
        <v>13501.61</v>
      </c>
      <c r="H4338" s="119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19">
        <v>8049</v>
      </c>
      <c r="B4339" s="120" t="s">
        <v>201</v>
      </c>
      <c r="C4339" s="120" t="s">
        <v>202</v>
      </c>
      <c r="D4339" s="120" t="s">
        <v>73</v>
      </c>
      <c r="E4339" s="120" t="s">
        <v>38</v>
      </c>
      <c r="F4339" s="121">
        <v>4585752</v>
      </c>
      <c r="G4339" s="121">
        <v>346720.39</v>
      </c>
      <c r="H4339" s="119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19">
        <v>8053</v>
      </c>
      <c r="B4340" s="120" t="s">
        <v>201</v>
      </c>
      <c r="C4340" s="120" t="s">
        <v>202</v>
      </c>
      <c r="D4340" s="120" t="s">
        <v>73</v>
      </c>
      <c r="E4340" s="120" t="s">
        <v>38</v>
      </c>
      <c r="F4340" s="121">
        <v>826166</v>
      </c>
      <c r="G4340" s="121">
        <v>47443</v>
      </c>
      <c r="H4340" s="119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19">
        <v>8055</v>
      </c>
      <c r="B4341" s="120" t="s">
        <v>201</v>
      </c>
      <c r="C4341" s="120" t="s">
        <v>202</v>
      </c>
      <c r="D4341" s="120" t="s">
        <v>68</v>
      </c>
      <c r="E4341" s="120" t="s">
        <v>125</v>
      </c>
      <c r="F4341" s="121">
        <v>0</v>
      </c>
      <c r="G4341" s="121">
        <v>6440098</v>
      </c>
      <c r="H4341" s="119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19">
        <v>8055</v>
      </c>
      <c r="B4342" s="120" t="s">
        <v>201</v>
      </c>
      <c r="C4342" s="120" t="s">
        <v>202</v>
      </c>
      <c r="D4342" s="120" t="s">
        <v>68</v>
      </c>
      <c r="E4342" s="120" t="s">
        <v>125</v>
      </c>
      <c r="F4342" s="121">
        <v>0</v>
      </c>
      <c r="G4342" s="121">
        <v>7134849</v>
      </c>
      <c r="H4342" s="119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19">
        <v>8056</v>
      </c>
      <c r="B4343" s="120" t="s">
        <v>201</v>
      </c>
      <c r="C4343" s="120" t="s">
        <v>202</v>
      </c>
      <c r="D4343" s="120" t="s">
        <v>73</v>
      </c>
      <c r="E4343" s="120" t="s">
        <v>70</v>
      </c>
      <c r="F4343" s="121">
        <v>121730</v>
      </c>
      <c r="G4343" s="121">
        <v>8625.96</v>
      </c>
      <c r="H4343" s="119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19">
        <v>8056</v>
      </c>
      <c r="B4344" s="120" t="s">
        <v>201</v>
      </c>
      <c r="C4344" s="120" t="s">
        <v>202</v>
      </c>
      <c r="D4344" s="120" t="s">
        <v>68</v>
      </c>
      <c r="E4344" s="120" t="s">
        <v>38</v>
      </c>
      <c r="F4344" s="121">
        <v>7108712</v>
      </c>
      <c r="G4344" s="121">
        <v>664383</v>
      </c>
      <c r="H4344" s="119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19">
        <v>8056</v>
      </c>
      <c r="B4345" s="120" t="s">
        <v>201</v>
      </c>
      <c r="C4345" s="120" t="s">
        <v>202</v>
      </c>
      <c r="D4345" s="120" t="s">
        <v>68</v>
      </c>
      <c r="E4345" s="120" t="s">
        <v>152</v>
      </c>
      <c r="F4345" s="121">
        <v>0</v>
      </c>
      <c r="G4345" s="121">
        <v>0</v>
      </c>
      <c r="H4345" s="119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19">
        <v>8063</v>
      </c>
      <c r="B4346" s="120" t="s">
        <v>201</v>
      </c>
      <c r="C4346" s="120" t="s">
        <v>206</v>
      </c>
      <c r="D4346" s="120" t="s">
        <v>73</v>
      </c>
      <c r="E4346" s="120" t="s">
        <v>70</v>
      </c>
      <c r="F4346" s="121">
        <v>6318</v>
      </c>
      <c r="G4346" s="121">
        <v>430.394</v>
      </c>
      <c r="H4346" s="119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19">
        <v>8063</v>
      </c>
      <c r="B4347" s="120" t="s">
        <v>201</v>
      </c>
      <c r="C4347" s="120" t="s">
        <v>206</v>
      </c>
      <c r="D4347" s="120" t="s">
        <v>73</v>
      </c>
      <c r="E4347" s="120" t="s">
        <v>38</v>
      </c>
      <c r="F4347" s="121">
        <v>328095</v>
      </c>
      <c r="G4347" s="121">
        <v>22351.606</v>
      </c>
      <c r="H4347" s="119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19">
        <v>8066</v>
      </c>
      <c r="B4348" s="120" t="s">
        <v>201</v>
      </c>
      <c r="C4348" s="120" t="s">
        <v>202</v>
      </c>
      <c r="D4348" s="120" t="s">
        <v>68</v>
      </c>
      <c r="E4348" s="120" t="s">
        <v>70</v>
      </c>
      <c r="F4348" s="121">
        <v>98072</v>
      </c>
      <c r="G4348" s="121">
        <v>9141.372</v>
      </c>
      <c r="H4348" s="119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19">
        <v>8066</v>
      </c>
      <c r="B4349" s="120" t="s">
        <v>201</v>
      </c>
      <c r="C4349" s="120" t="s">
        <v>202</v>
      </c>
      <c r="D4349" s="120" t="s">
        <v>68</v>
      </c>
      <c r="E4349" s="120" t="s">
        <v>162</v>
      </c>
      <c r="F4349" s="121">
        <v>118843321</v>
      </c>
      <c r="G4349" s="121">
        <v>11245848</v>
      </c>
      <c r="H4349" s="119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19">
        <v>8067</v>
      </c>
      <c r="B4350" s="120" t="s">
        <v>201</v>
      </c>
      <c r="C4350" s="120" t="s">
        <v>202</v>
      </c>
      <c r="D4350" s="120" t="s">
        <v>73</v>
      </c>
      <c r="E4350" s="120" t="s">
        <v>70</v>
      </c>
      <c r="F4350" s="121">
        <v>2136</v>
      </c>
      <c r="G4350" s="121">
        <v>128.241</v>
      </c>
      <c r="H4350" s="119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19">
        <v>8067</v>
      </c>
      <c r="B4351" s="120" t="s">
        <v>201</v>
      </c>
      <c r="C4351" s="120" t="s">
        <v>202</v>
      </c>
      <c r="D4351" s="120" t="s">
        <v>73</v>
      </c>
      <c r="E4351" s="120" t="s">
        <v>38</v>
      </c>
      <c r="F4351" s="121">
        <v>131965</v>
      </c>
      <c r="G4351" s="121">
        <v>7918.759</v>
      </c>
      <c r="H4351" s="119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19">
        <v>8068</v>
      </c>
      <c r="B4352" s="120" t="s">
        <v>201</v>
      </c>
      <c r="C4352" s="120" t="s">
        <v>202</v>
      </c>
      <c r="D4352" s="120" t="s">
        <v>39</v>
      </c>
      <c r="E4352" s="120" t="s">
        <v>38</v>
      </c>
      <c r="F4352" s="121">
        <v>4304755</v>
      </c>
      <c r="G4352" s="121">
        <v>2112312</v>
      </c>
      <c r="H4352" s="119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19">
        <v>8068</v>
      </c>
      <c r="B4353" s="120" t="s">
        <v>201</v>
      </c>
      <c r="C4353" s="120" t="s">
        <v>202</v>
      </c>
      <c r="D4353" s="120" t="s">
        <v>56</v>
      </c>
      <c r="E4353" s="120" t="s">
        <v>38</v>
      </c>
      <c r="F4353" s="121">
        <v>9162752</v>
      </c>
      <c r="G4353" s="121">
        <v>1012368</v>
      </c>
      <c r="H4353" s="119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19">
        <v>8068</v>
      </c>
      <c r="B4354" s="120" t="s">
        <v>201</v>
      </c>
      <c r="C4354" s="120" t="s">
        <v>202</v>
      </c>
      <c r="D4354" s="120" t="s">
        <v>61</v>
      </c>
      <c r="E4354" s="120" t="s">
        <v>38</v>
      </c>
      <c r="F4354" s="121">
        <v>33621523</v>
      </c>
      <c r="G4354" s="121">
        <v>2988943</v>
      </c>
      <c r="H4354" s="119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19">
        <v>8069</v>
      </c>
      <c r="B4355" s="120" t="s">
        <v>201</v>
      </c>
      <c r="C4355" s="120" t="s">
        <v>202</v>
      </c>
      <c r="D4355" s="120" t="s">
        <v>68</v>
      </c>
      <c r="E4355" s="120" t="s">
        <v>54</v>
      </c>
      <c r="F4355" s="121">
        <v>52127106</v>
      </c>
      <c r="G4355" s="121">
        <v>4893984.6</v>
      </c>
      <c r="H4355" s="119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19">
        <v>8069</v>
      </c>
      <c r="B4356" s="120" t="s">
        <v>201</v>
      </c>
      <c r="C4356" s="120" t="s">
        <v>202</v>
      </c>
      <c r="D4356" s="120" t="s">
        <v>68</v>
      </c>
      <c r="E4356" s="120" t="s">
        <v>70</v>
      </c>
      <c r="F4356" s="121">
        <v>37779</v>
      </c>
      <c r="G4356" s="121">
        <v>3540.393</v>
      </c>
      <c r="H4356" s="119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19">
        <v>8076</v>
      </c>
      <c r="B4357" s="120" t="s">
        <v>201</v>
      </c>
      <c r="C4357" s="120" t="s">
        <v>206</v>
      </c>
      <c r="D4357" s="120" t="s">
        <v>73</v>
      </c>
      <c r="E4357" s="120" t="s">
        <v>38</v>
      </c>
      <c r="F4357" s="121">
        <v>52803</v>
      </c>
      <c r="G4357" s="121">
        <v>3533</v>
      </c>
      <c r="H4357" s="119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19">
        <v>8083</v>
      </c>
      <c r="B4358" s="120" t="s">
        <v>201</v>
      </c>
      <c r="C4358" s="120" t="s">
        <v>202</v>
      </c>
      <c r="D4358" s="120" t="s">
        <v>39</v>
      </c>
      <c r="E4358" s="120" t="s">
        <v>70</v>
      </c>
      <c r="F4358" s="121">
        <v>0</v>
      </c>
      <c r="G4358" s="121">
        <v>60408</v>
      </c>
      <c r="H4358" s="119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19">
        <v>8083</v>
      </c>
      <c r="B4359" s="120" t="s">
        <v>201</v>
      </c>
      <c r="C4359" s="120" t="s">
        <v>202</v>
      </c>
      <c r="D4359" s="120" t="s">
        <v>61</v>
      </c>
      <c r="E4359" s="120" t="s">
        <v>70</v>
      </c>
      <c r="F4359" s="121">
        <v>2883745</v>
      </c>
      <c r="G4359" s="121">
        <v>235550</v>
      </c>
      <c r="H4359" s="119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19">
        <v>8083</v>
      </c>
      <c r="B4360" s="120" t="s">
        <v>201</v>
      </c>
      <c r="C4360" s="120" t="s">
        <v>202</v>
      </c>
      <c r="D4360" s="120" t="s">
        <v>73</v>
      </c>
      <c r="E4360" s="120" t="s">
        <v>70</v>
      </c>
      <c r="F4360" s="121">
        <v>83398</v>
      </c>
      <c r="G4360" s="121">
        <v>4797</v>
      </c>
      <c r="H4360" s="119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19">
        <v>8083</v>
      </c>
      <c r="B4361" s="120" t="s">
        <v>201</v>
      </c>
      <c r="C4361" s="120" t="s">
        <v>202</v>
      </c>
      <c r="D4361" s="120" t="s">
        <v>79</v>
      </c>
      <c r="E4361" s="120" t="s">
        <v>70</v>
      </c>
      <c r="F4361" s="121">
        <v>11747</v>
      </c>
      <c r="G4361" s="121">
        <v>1126</v>
      </c>
      <c r="H4361" s="119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19">
        <v>8100</v>
      </c>
      <c r="B4362" s="120" t="s">
        <v>201</v>
      </c>
      <c r="C4362" s="120" t="s">
        <v>202</v>
      </c>
      <c r="D4362" s="120" t="s">
        <v>79</v>
      </c>
      <c r="E4362" s="120" t="s">
        <v>70</v>
      </c>
      <c r="F4362" s="121">
        <v>0</v>
      </c>
      <c r="G4362" s="121">
        <v>0</v>
      </c>
      <c r="H4362" s="119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19">
        <v>8100</v>
      </c>
      <c r="B4363" s="120" t="s">
        <v>201</v>
      </c>
      <c r="C4363" s="120" t="s">
        <v>202</v>
      </c>
      <c r="D4363" s="120" t="s">
        <v>79</v>
      </c>
      <c r="E4363" s="120" t="s">
        <v>38</v>
      </c>
      <c r="F4363" s="121">
        <v>0</v>
      </c>
      <c r="G4363" s="121">
        <v>0</v>
      </c>
      <c r="H4363" s="119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19">
        <v>8102</v>
      </c>
      <c r="B4364" s="120" t="s">
        <v>201</v>
      </c>
      <c r="C4364" s="120" t="s">
        <v>206</v>
      </c>
      <c r="D4364" s="120" t="s">
        <v>68</v>
      </c>
      <c r="E4364" s="120" t="s">
        <v>54</v>
      </c>
      <c r="F4364" s="121">
        <v>0</v>
      </c>
      <c r="G4364" s="121">
        <v>0</v>
      </c>
      <c r="H4364" s="119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19">
        <v>8102</v>
      </c>
      <c r="B4365" s="120" t="s">
        <v>201</v>
      </c>
      <c r="C4365" s="120" t="s">
        <v>206</v>
      </c>
      <c r="D4365" s="120" t="s">
        <v>68</v>
      </c>
      <c r="E4365" s="120" t="s">
        <v>70</v>
      </c>
      <c r="F4365" s="121">
        <v>261271</v>
      </c>
      <c r="G4365" s="121">
        <v>26255.782</v>
      </c>
      <c r="H4365" s="119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19">
        <v>8102</v>
      </c>
      <c r="B4366" s="120" t="s">
        <v>201</v>
      </c>
      <c r="C4366" s="120" t="s">
        <v>206</v>
      </c>
      <c r="D4366" s="120" t="s">
        <v>68</v>
      </c>
      <c r="E4366" s="120" t="s">
        <v>150</v>
      </c>
      <c r="F4366" s="121">
        <v>138593084</v>
      </c>
      <c r="G4366" s="121">
        <v>13867855</v>
      </c>
      <c r="H4366" s="119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19">
        <v>8105</v>
      </c>
      <c r="B4367" s="120" t="s">
        <v>201</v>
      </c>
      <c r="C4367" s="120" t="s">
        <v>202</v>
      </c>
      <c r="D4367" s="120" t="s">
        <v>79</v>
      </c>
      <c r="E4367" s="120" t="s">
        <v>70</v>
      </c>
      <c r="F4367" s="121">
        <v>240</v>
      </c>
      <c r="G4367" s="121">
        <v>10</v>
      </c>
      <c r="H4367" s="119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19">
        <v>8106</v>
      </c>
      <c r="B4368" s="120" t="s">
        <v>201</v>
      </c>
      <c r="C4368" s="120" t="s">
        <v>202</v>
      </c>
      <c r="D4368" s="120" t="s">
        <v>79</v>
      </c>
      <c r="E4368" s="120" t="s">
        <v>70</v>
      </c>
      <c r="F4368" s="121">
        <v>721</v>
      </c>
      <c r="G4368" s="121">
        <v>102.362</v>
      </c>
      <c r="H4368" s="119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19">
        <v>8106</v>
      </c>
      <c r="B4369" s="120" t="s">
        <v>201</v>
      </c>
      <c r="C4369" s="120" t="s">
        <v>202</v>
      </c>
      <c r="D4369" s="120" t="s">
        <v>79</v>
      </c>
      <c r="E4369" s="120" t="s">
        <v>38</v>
      </c>
      <c r="F4369" s="121">
        <v>12</v>
      </c>
      <c r="G4369" s="121">
        <v>1.638</v>
      </c>
      <c r="H4369" s="119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19">
        <v>8108</v>
      </c>
      <c r="B4370" s="120" t="s">
        <v>201</v>
      </c>
      <c r="C4370" s="120" t="s">
        <v>202</v>
      </c>
      <c r="D4370" s="120" t="s">
        <v>79</v>
      </c>
      <c r="E4370" s="120" t="s">
        <v>70</v>
      </c>
      <c r="F4370" s="121">
        <v>52</v>
      </c>
      <c r="G4370" s="121">
        <v>5</v>
      </c>
      <c r="H4370" s="119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19">
        <v>8110</v>
      </c>
      <c r="B4371" s="120" t="s">
        <v>201</v>
      </c>
      <c r="C4371" s="120" t="s">
        <v>202</v>
      </c>
      <c r="D4371" s="120" t="s">
        <v>79</v>
      </c>
      <c r="E4371" s="120" t="s">
        <v>70</v>
      </c>
      <c r="F4371" s="121">
        <v>0</v>
      </c>
      <c r="G4371" s="121">
        <v>0</v>
      </c>
      <c r="H4371" s="119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19">
        <v>8110</v>
      </c>
      <c r="B4372" s="120" t="s">
        <v>201</v>
      </c>
      <c r="C4372" s="120" t="s">
        <v>202</v>
      </c>
      <c r="D4372" s="120" t="s">
        <v>79</v>
      </c>
      <c r="E4372" s="120" t="s">
        <v>38</v>
      </c>
      <c r="F4372" s="121">
        <v>0</v>
      </c>
      <c r="G4372" s="121">
        <v>0</v>
      </c>
      <c r="H4372" s="119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19">
        <v>8219</v>
      </c>
      <c r="B4373" s="120" t="s">
        <v>201</v>
      </c>
      <c r="C4373" s="120" t="s">
        <v>202</v>
      </c>
      <c r="D4373" s="120" t="s">
        <v>73</v>
      </c>
      <c r="E4373" s="120" t="s">
        <v>38</v>
      </c>
      <c r="F4373" s="121">
        <v>74727</v>
      </c>
      <c r="G4373" s="121">
        <v>5614</v>
      </c>
      <c r="H4373" s="119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19">
        <v>8219</v>
      </c>
      <c r="B4374" s="120" t="s">
        <v>201</v>
      </c>
      <c r="C4374" s="120" t="s">
        <v>202</v>
      </c>
      <c r="D4374" s="120" t="s">
        <v>68</v>
      </c>
      <c r="E4374" s="120" t="s">
        <v>70</v>
      </c>
      <c r="F4374" s="121">
        <v>23767</v>
      </c>
      <c r="G4374" s="121">
        <v>2011.765</v>
      </c>
      <c r="H4374" s="119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19">
        <v>8219</v>
      </c>
      <c r="B4375" s="120" t="s">
        <v>201</v>
      </c>
      <c r="C4375" s="120" t="s">
        <v>202</v>
      </c>
      <c r="D4375" s="120" t="s">
        <v>68</v>
      </c>
      <c r="E4375" s="120" t="s">
        <v>162</v>
      </c>
      <c r="F4375" s="121">
        <v>13036609</v>
      </c>
      <c r="G4375" s="121">
        <v>1237743.2</v>
      </c>
      <c r="H4375" s="119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19">
        <v>8222</v>
      </c>
      <c r="B4376" s="120" t="s">
        <v>201</v>
      </c>
      <c r="C4376" s="120" t="s">
        <v>202</v>
      </c>
      <c r="D4376" s="120" t="s">
        <v>68</v>
      </c>
      <c r="E4376" s="120" t="s">
        <v>70</v>
      </c>
      <c r="F4376" s="121">
        <v>81300</v>
      </c>
      <c r="G4376" s="121">
        <v>6651.786</v>
      </c>
      <c r="H4376" s="119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19">
        <v>8222</v>
      </c>
      <c r="B4377" s="120" t="s">
        <v>201</v>
      </c>
      <c r="C4377" s="120" t="s">
        <v>202</v>
      </c>
      <c r="D4377" s="120" t="s">
        <v>68</v>
      </c>
      <c r="E4377" s="120" t="s">
        <v>95</v>
      </c>
      <c r="F4377" s="121">
        <v>23803580</v>
      </c>
      <c r="G4377" s="121">
        <v>2055079.2</v>
      </c>
      <c r="H4377" s="119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19">
        <v>8223</v>
      </c>
      <c r="B4378" s="120" t="s">
        <v>201</v>
      </c>
      <c r="C4378" s="120" t="s">
        <v>202</v>
      </c>
      <c r="D4378" s="120" t="s">
        <v>101</v>
      </c>
      <c r="E4378" s="120" t="s">
        <v>92</v>
      </c>
      <c r="F4378" s="121">
        <v>169999</v>
      </c>
      <c r="G4378" s="121">
        <v>19096.6</v>
      </c>
      <c r="H4378" s="119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19">
        <v>8223</v>
      </c>
      <c r="B4379" s="120" t="s">
        <v>201</v>
      </c>
      <c r="C4379" s="120" t="s">
        <v>202</v>
      </c>
      <c r="D4379" s="120" t="s">
        <v>68</v>
      </c>
      <c r="E4379" s="120" t="s">
        <v>70</v>
      </c>
      <c r="F4379" s="121">
        <v>274379</v>
      </c>
      <c r="G4379" s="121">
        <v>25465.863</v>
      </c>
      <c r="H4379" s="119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19">
        <v>8223</v>
      </c>
      <c r="B4380" s="120" t="s">
        <v>201</v>
      </c>
      <c r="C4380" s="120" t="s">
        <v>202</v>
      </c>
      <c r="D4380" s="120" t="s">
        <v>68</v>
      </c>
      <c r="E4380" s="120" t="s">
        <v>162</v>
      </c>
      <c r="F4380" s="121">
        <v>83736868</v>
      </c>
      <c r="G4380" s="121">
        <v>7900771.1</v>
      </c>
      <c r="H4380" s="119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19">
        <v>8224</v>
      </c>
      <c r="B4381" s="120" t="s">
        <v>201</v>
      </c>
      <c r="C4381" s="120" t="s">
        <v>202</v>
      </c>
      <c r="D4381" s="120" t="s">
        <v>68</v>
      </c>
      <c r="E4381" s="120" t="s">
        <v>54</v>
      </c>
      <c r="F4381" s="121">
        <v>10832246</v>
      </c>
      <c r="G4381" s="121">
        <v>919750.88</v>
      </c>
      <c r="H4381" s="119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19">
        <v>8224</v>
      </c>
      <c r="B4382" s="120" t="s">
        <v>201</v>
      </c>
      <c r="C4382" s="120" t="s">
        <v>202</v>
      </c>
      <c r="D4382" s="120" t="s">
        <v>68</v>
      </c>
      <c r="E4382" s="120" t="s">
        <v>70</v>
      </c>
      <c r="F4382" s="121">
        <v>120000</v>
      </c>
      <c r="G4382" s="121">
        <v>10111.434</v>
      </c>
      <c r="H4382" s="119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19">
        <v>8224</v>
      </c>
      <c r="B4383" s="120" t="s">
        <v>201</v>
      </c>
      <c r="C4383" s="120" t="s">
        <v>202</v>
      </c>
      <c r="D4383" s="120" t="s">
        <v>68</v>
      </c>
      <c r="E4383" s="120" t="s">
        <v>162</v>
      </c>
      <c r="F4383" s="121">
        <v>8888397</v>
      </c>
      <c r="G4383" s="121">
        <v>768858.69</v>
      </c>
      <c r="H4383" s="119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19">
        <v>8225</v>
      </c>
      <c r="B4384" s="120" t="s">
        <v>201</v>
      </c>
      <c r="C4384" s="120" t="s">
        <v>206</v>
      </c>
      <c r="D4384" s="120" t="s">
        <v>57</v>
      </c>
      <c r="E4384" s="120" t="s">
        <v>170</v>
      </c>
      <c r="F4384" s="121">
        <v>0</v>
      </c>
      <c r="G4384" s="121">
        <v>-185425</v>
      </c>
      <c r="H4384" s="119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19">
        <v>8226</v>
      </c>
      <c r="B4385" s="120" t="s">
        <v>201</v>
      </c>
      <c r="C4385" s="120" t="s">
        <v>206</v>
      </c>
      <c r="D4385" s="120" t="s">
        <v>68</v>
      </c>
      <c r="E4385" s="120" t="s">
        <v>54</v>
      </c>
      <c r="F4385" s="121">
        <v>9494565</v>
      </c>
      <c r="G4385" s="121">
        <v>773197.37</v>
      </c>
      <c r="H4385" s="119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19">
        <v>8226</v>
      </c>
      <c r="B4386" s="120" t="s">
        <v>201</v>
      </c>
      <c r="C4386" s="120" t="s">
        <v>206</v>
      </c>
      <c r="D4386" s="120" t="s">
        <v>68</v>
      </c>
      <c r="E4386" s="120" t="s">
        <v>38</v>
      </c>
      <c r="F4386" s="121">
        <v>201801</v>
      </c>
      <c r="G4386" s="121">
        <v>16631.628</v>
      </c>
      <c r="H4386" s="119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19">
        <v>8809</v>
      </c>
      <c r="B4387" s="120" t="s">
        <v>201</v>
      </c>
      <c r="C4387" s="120" t="s">
        <v>202</v>
      </c>
      <c r="D4387" s="120" t="s">
        <v>68</v>
      </c>
      <c r="E4387" s="120" t="s">
        <v>54</v>
      </c>
      <c r="F4387" s="121">
        <v>0</v>
      </c>
      <c r="G4387" s="121">
        <v>0</v>
      </c>
      <c r="H4387" s="119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19">
        <v>8812</v>
      </c>
      <c r="B4388" s="120" t="s">
        <v>201</v>
      </c>
      <c r="C4388" s="120" t="s">
        <v>202</v>
      </c>
      <c r="D4388" s="120" t="s">
        <v>68</v>
      </c>
      <c r="E4388" s="120" t="s">
        <v>54</v>
      </c>
      <c r="F4388" s="121">
        <v>0</v>
      </c>
      <c r="G4388" s="121">
        <v>0</v>
      </c>
      <c r="H4388" s="119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19">
        <v>8812</v>
      </c>
      <c r="B4389" s="120" t="s">
        <v>201</v>
      </c>
      <c r="C4389" s="120" t="s">
        <v>202</v>
      </c>
      <c r="D4389" s="120" t="s">
        <v>68</v>
      </c>
      <c r="E4389" s="120" t="s">
        <v>70</v>
      </c>
      <c r="F4389" s="121">
        <v>0</v>
      </c>
      <c r="G4389" s="121">
        <v>0</v>
      </c>
      <c r="H4389" s="119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19">
        <v>8816</v>
      </c>
      <c r="B4390" s="120" t="s">
        <v>201</v>
      </c>
      <c r="C4390" s="120" t="s">
        <v>202</v>
      </c>
      <c r="D4390" s="120" t="s">
        <v>68</v>
      </c>
      <c r="E4390" s="120" t="s">
        <v>54</v>
      </c>
      <c r="F4390" s="121">
        <v>0</v>
      </c>
      <c r="G4390" s="121">
        <v>0</v>
      </c>
      <c r="H4390" s="119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19">
        <v>8816</v>
      </c>
      <c r="B4391" s="120" t="s">
        <v>201</v>
      </c>
      <c r="C4391" s="120" t="s">
        <v>202</v>
      </c>
      <c r="D4391" s="120" t="s">
        <v>68</v>
      </c>
      <c r="E4391" s="120" t="s">
        <v>144</v>
      </c>
      <c r="F4391" s="121">
        <v>0</v>
      </c>
      <c r="G4391" s="121">
        <v>0</v>
      </c>
      <c r="H4391" s="119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19">
        <v>8816</v>
      </c>
      <c r="B4392" s="120" t="s">
        <v>201</v>
      </c>
      <c r="C4392" s="120" t="s">
        <v>202</v>
      </c>
      <c r="D4392" s="120" t="s">
        <v>68</v>
      </c>
      <c r="E4392" s="120" t="s">
        <v>162</v>
      </c>
      <c r="F4392" s="121">
        <v>0</v>
      </c>
      <c r="G4392" s="121">
        <v>0</v>
      </c>
      <c r="H4392" s="119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19">
        <v>8823</v>
      </c>
      <c r="B4393" s="120" t="s">
        <v>201</v>
      </c>
      <c r="C4393" s="120" t="s">
        <v>202</v>
      </c>
      <c r="D4393" s="120" t="s">
        <v>68</v>
      </c>
      <c r="E4393" s="120" t="s">
        <v>70</v>
      </c>
      <c r="F4393" s="121">
        <v>0</v>
      </c>
      <c r="G4393" s="121">
        <v>0</v>
      </c>
      <c r="H4393" s="119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19">
        <v>8823</v>
      </c>
      <c r="B4394" s="120" t="s">
        <v>201</v>
      </c>
      <c r="C4394" s="120" t="s">
        <v>202</v>
      </c>
      <c r="D4394" s="120" t="s">
        <v>68</v>
      </c>
      <c r="E4394" s="120" t="s">
        <v>152</v>
      </c>
      <c r="F4394" s="121">
        <v>0</v>
      </c>
      <c r="G4394" s="121">
        <v>0</v>
      </c>
      <c r="H4394" s="119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19">
        <v>8824</v>
      </c>
      <c r="B4395" s="120" t="s">
        <v>201</v>
      </c>
      <c r="C4395" s="120" t="s">
        <v>202</v>
      </c>
      <c r="D4395" s="120" t="s">
        <v>68</v>
      </c>
      <c r="E4395" s="120" t="s">
        <v>152</v>
      </c>
      <c r="F4395" s="121">
        <v>0</v>
      </c>
      <c r="G4395" s="121">
        <v>0</v>
      </c>
      <c r="H4395" s="119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19">
        <v>8825</v>
      </c>
      <c r="B4396" s="120" t="s">
        <v>201</v>
      </c>
      <c r="C4396" s="120" t="s">
        <v>202</v>
      </c>
      <c r="D4396" s="120" t="s">
        <v>68</v>
      </c>
      <c r="E4396" s="120" t="s">
        <v>152</v>
      </c>
      <c r="F4396" s="121">
        <v>0</v>
      </c>
      <c r="G4396" s="121">
        <v>0</v>
      </c>
      <c r="H4396" s="119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19">
        <v>8827</v>
      </c>
      <c r="B4397" s="120" t="s">
        <v>201</v>
      </c>
      <c r="C4397" s="120" t="s">
        <v>202</v>
      </c>
      <c r="D4397" s="120" t="s">
        <v>68</v>
      </c>
      <c r="E4397" s="120" t="s">
        <v>54</v>
      </c>
      <c r="F4397" s="121">
        <v>0</v>
      </c>
      <c r="G4397" s="121">
        <v>0</v>
      </c>
      <c r="H4397" s="119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19">
        <v>8828</v>
      </c>
      <c r="B4398" s="120" t="s">
        <v>201</v>
      </c>
      <c r="C4398" s="120" t="s">
        <v>202</v>
      </c>
      <c r="D4398" s="120" t="s">
        <v>68</v>
      </c>
      <c r="E4398" s="120" t="s">
        <v>70</v>
      </c>
      <c r="F4398" s="121">
        <v>0</v>
      </c>
      <c r="G4398" s="121">
        <v>0</v>
      </c>
      <c r="H4398" s="119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19">
        <v>8829</v>
      </c>
      <c r="B4399" s="120" t="s">
        <v>201</v>
      </c>
      <c r="C4399" s="120" t="s">
        <v>202</v>
      </c>
      <c r="D4399" s="120" t="s">
        <v>68</v>
      </c>
      <c r="E4399" s="120" t="s">
        <v>54</v>
      </c>
      <c r="F4399" s="121">
        <v>0</v>
      </c>
      <c r="G4399" s="121">
        <v>0</v>
      </c>
      <c r="H4399" s="119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19">
        <v>8831</v>
      </c>
      <c r="B4400" s="120" t="s">
        <v>201</v>
      </c>
      <c r="C4400" s="120" t="s">
        <v>202</v>
      </c>
      <c r="D4400" s="120" t="s">
        <v>68</v>
      </c>
      <c r="E4400" s="120" t="s">
        <v>38</v>
      </c>
      <c r="F4400" s="121">
        <v>0</v>
      </c>
      <c r="G4400" s="121">
        <v>0</v>
      </c>
      <c r="H4400" s="119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19">
        <v>8832</v>
      </c>
      <c r="B4401" s="120" t="s">
        <v>201</v>
      </c>
      <c r="C4401" s="120" t="s">
        <v>202</v>
      </c>
      <c r="D4401" s="120" t="s">
        <v>68</v>
      </c>
      <c r="E4401" s="120" t="s">
        <v>38</v>
      </c>
      <c r="F4401" s="121">
        <v>0</v>
      </c>
      <c r="G4401" s="121">
        <v>0</v>
      </c>
      <c r="H4401" s="119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19">
        <v>8834</v>
      </c>
      <c r="B4402" s="120" t="s">
        <v>201</v>
      </c>
      <c r="C4402" s="120" t="s">
        <v>202</v>
      </c>
      <c r="D4402" s="120" t="s">
        <v>68</v>
      </c>
      <c r="E4402" s="120" t="s">
        <v>54</v>
      </c>
      <c r="F4402" s="121">
        <v>0</v>
      </c>
      <c r="G4402" s="121">
        <v>0</v>
      </c>
      <c r="H4402" s="119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19">
        <v>8834</v>
      </c>
      <c r="B4403" s="120" t="s">
        <v>201</v>
      </c>
      <c r="C4403" s="120" t="s">
        <v>202</v>
      </c>
      <c r="D4403" s="120" t="s">
        <v>68</v>
      </c>
      <c r="E4403" s="120" t="s">
        <v>162</v>
      </c>
      <c r="F4403" s="121">
        <v>0</v>
      </c>
      <c r="G4403" s="121">
        <v>0</v>
      </c>
      <c r="H4403" s="119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19">
        <v>8835</v>
      </c>
      <c r="B4404" s="120" t="s">
        <v>201</v>
      </c>
      <c r="C4404" s="120" t="s">
        <v>202</v>
      </c>
      <c r="D4404" s="120" t="s">
        <v>68</v>
      </c>
      <c r="E4404" s="120" t="s">
        <v>54</v>
      </c>
      <c r="F4404" s="121">
        <v>0</v>
      </c>
      <c r="G4404" s="121">
        <v>0</v>
      </c>
      <c r="H4404" s="119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19">
        <v>8835</v>
      </c>
      <c r="B4405" s="120" t="s">
        <v>201</v>
      </c>
      <c r="C4405" s="120" t="s">
        <v>202</v>
      </c>
      <c r="D4405" s="120" t="s">
        <v>68</v>
      </c>
      <c r="E4405" s="120" t="s">
        <v>162</v>
      </c>
      <c r="F4405" s="121">
        <v>0</v>
      </c>
      <c r="G4405" s="121">
        <v>0</v>
      </c>
      <c r="H4405" s="119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19">
        <v>8837</v>
      </c>
      <c r="B4406" s="120" t="s">
        <v>201</v>
      </c>
      <c r="C4406" s="120" t="s">
        <v>202</v>
      </c>
      <c r="D4406" s="120" t="s">
        <v>68</v>
      </c>
      <c r="E4406" s="120" t="s">
        <v>54</v>
      </c>
      <c r="F4406" s="121">
        <v>0</v>
      </c>
      <c r="G4406" s="121">
        <v>0</v>
      </c>
      <c r="H4406" s="119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19">
        <v>8837</v>
      </c>
      <c r="B4407" s="120" t="s">
        <v>201</v>
      </c>
      <c r="C4407" s="120" t="s">
        <v>202</v>
      </c>
      <c r="D4407" s="120" t="s">
        <v>68</v>
      </c>
      <c r="E4407" s="120" t="s">
        <v>162</v>
      </c>
      <c r="F4407" s="121">
        <v>0</v>
      </c>
      <c r="G4407" s="121">
        <v>0</v>
      </c>
      <c r="H4407" s="119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19">
        <v>8838</v>
      </c>
      <c r="B4408" s="120" t="s">
        <v>201</v>
      </c>
      <c r="C4408" s="120" t="s">
        <v>202</v>
      </c>
      <c r="D4408" s="120" t="s">
        <v>68</v>
      </c>
      <c r="E4408" s="120" t="s">
        <v>54</v>
      </c>
      <c r="F4408" s="121">
        <v>0</v>
      </c>
      <c r="G4408" s="121">
        <v>0</v>
      </c>
      <c r="H4408" s="119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19">
        <v>8838</v>
      </c>
      <c r="B4409" s="120" t="s">
        <v>201</v>
      </c>
      <c r="C4409" s="120" t="s">
        <v>202</v>
      </c>
      <c r="D4409" s="120" t="s">
        <v>68</v>
      </c>
      <c r="E4409" s="120" t="s">
        <v>162</v>
      </c>
      <c r="F4409" s="121">
        <v>0</v>
      </c>
      <c r="G4409" s="121">
        <v>0</v>
      </c>
      <c r="H4409" s="119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19">
        <v>8841</v>
      </c>
      <c r="B4410" s="120" t="s">
        <v>201</v>
      </c>
      <c r="C4410" s="120" t="s">
        <v>202</v>
      </c>
      <c r="D4410" s="120" t="s">
        <v>68</v>
      </c>
      <c r="E4410" s="120" t="s">
        <v>54</v>
      </c>
      <c r="F4410" s="121">
        <v>0</v>
      </c>
      <c r="G4410" s="121">
        <v>0</v>
      </c>
      <c r="H4410" s="119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19">
        <v>8841</v>
      </c>
      <c r="B4411" s="120" t="s">
        <v>201</v>
      </c>
      <c r="C4411" s="120" t="s">
        <v>202</v>
      </c>
      <c r="D4411" s="120" t="s">
        <v>68</v>
      </c>
      <c r="E4411" s="120" t="s">
        <v>70</v>
      </c>
      <c r="F4411" s="121">
        <v>0</v>
      </c>
      <c r="G4411" s="121">
        <v>0</v>
      </c>
      <c r="H4411" s="119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19">
        <v>8841</v>
      </c>
      <c r="B4412" s="120" t="s">
        <v>201</v>
      </c>
      <c r="C4412" s="120" t="s">
        <v>202</v>
      </c>
      <c r="D4412" s="120" t="s">
        <v>68</v>
      </c>
      <c r="E4412" s="120" t="s">
        <v>162</v>
      </c>
      <c r="F4412" s="121">
        <v>0</v>
      </c>
      <c r="G4412" s="121">
        <v>0</v>
      </c>
      <c r="H4412" s="119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19">
        <v>8843</v>
      </c>
      <c r="B4413" s="120" t="s">
        <v>201</v>
      </c>
      <c r="C4413" s="120" t="s">
        <v>206</v>
      </c>
      <c r="D4413" s="120" t="s">
        <v>68</v>
      </c>
      <c r="E4413" s="120" t="s">
        <v>54</v>
      </c>
      <c r="F4413" s="121">
        <v>0</v>
      </c>
      <c r="G4413" s="121">
        <v>0</v>
      </c>
      <c r="H4413" s="119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19">
        <v>8843</v>
      </c>
      <c r="B4414" s="120" t="s">
        <v>201</v>
      </c>
      <c r="C4414" s="120" t="s">
        <v>206</v>
      </c>
      <c r="D4414" s="120" t="s">
        <v>68</v>
      </c>
      <c r="E4414" s="120" t="s">
        <v>70</v>
      </c>
      <c r="F4414" s="121">
        <v>0</v>
      </c>
      <c r="G4414" s="121">
        <v>0</v>
      </c>
      <c r="H4414" s="119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19">
        <v>8843</v>
      </c>
      <c r="B4415" s="120" t="s">
        <v>201</v>
      </c>
      <c r="C4415" s="120" t="s">
        <v>206</v>
      </c>
      <c r="D4415" s="120" t="s">
        <v>68</v>
      </c>
      <c r="E4415" s="120" t="s">
        <v>86</v>
      </c>
      <c r="F4415" s="121">
        <v>0</v>
      </c>
      <c r="G4415" s="121">
        <v>0</v>
      </c>
      <c r="H4415" s="119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19">
        <v>8845</v>
      </c>
      <c r="B4416" s="120" t="s">
        <v>201</v>
      </c>
      <c r="C4416" s="120" t="s">
        <v>206</v>
      </c>
      <c r="D4416" s="120" t="s">
        <v>68</v>
      </c>
      <c r="E4416" s="120" t="s">
        <v>54</v>
      </c>
      <c r="F4416" s="121">
        <v>0</v>
      </c>
      <c r="G4416" s="121">
        <v>0</v>
      </c>
      <c r="H4416" s="119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19">
        <v>8845</v>
      </c>
      <c r="B4417" s="120" t="s">
        <v>201</v>
      </c>
      <c r="C4417" s="120" t="s">
        <v>206</v>
      </c>
      <c r="D4417" s="120" t="s">
        <v>68</v>
      </c>
      <c r="E4417" s="120" t="s">
        <v>172</v>
      </c>
      <c r="F4417" s="121">
        <v>0</v>
      </c>
      <c r="G4417" s="121">
        <v>0</v>
      </c>
      <c r="H4417" s="119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19">
        <v>8846</v>
      </c>
      <c r="B4418" s="120" t="s">
        <v>201</v>
      </c>
      <c r="C4418" s="120" t="s">
        <v>206</v>
      </c>
      <c r="D4418" s="120" t="s">
        <v>68</v>
      </c>
      <c r="E4418" s="120" t="s">
        <v>54</v>
      </c>
      <c r="F4418" s="121">
        <v>0</v>
      </c>
      <c r="G4418" s="121">
        <v>0</v>
      </c>
      <c r="H4418" s="119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19">
        <v>8846</v>
      </c>
      <c r="B4419" s="120" t="s">
        <v>201</v>
      </c>
      <c r="C4419" s="120" t="s">
        <v>206</v>
      </c>
      <c r="D4419" s="120" t="s">
        <v>68</v>
      </c>
      <c r="E4419" s="120" t="s">
        <v>172</v>
      </c>
      <c r="F4419" s="121">
        <v>0</v>
      </c>
      <c r="G4419" s="121">
        <v>0</v>
      </c>
      <c r="H4419" s="119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19">
        <v>8847</v>
      </c>
      <c r="B4420" s="120" t="s">
        <v>201</v>
      </c>
      <c r="C4420" s="120" t="s">
        <v>202</v>
      </c>
      <c r="D4420" s="120" t="s">
        <v>68</v>
      </c>
      <c r="E4420" s="120" t="s">
        <v>54</v>
      </c>
      <c r="F4420" s="121">
        <v>0</v>
      </c>
      <c r="G4420" s="121">
        <v>0</v>
      </c>
      <c r="H4420" s="119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19">
        <v>8847</v>
      </c>
      <c r="B4421" s="120" t="s">
        <v>201</v>
      </c>
      <c r="C4421" s="120" t="s">
        <v>202</v>
      </c>
      <c r="D4421" s="120" t="s">
        <v>68</v>
      </c>
      <c r="E4421" s="120" t="s">
        <v>38</v>
      </c>
      <c r="F4421" s="121">
        <v>0</v>
      </c>
      <c r="G4421" s="121">
        <v>0</v>
      </c>
      <c r="H4421" s="119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19">
        <v>8848</v>
      </c>
      <c r="B4422" s="120" t="s">
        <v>201</v>
      </c>
      <c r="C4422" s="120" t="s">
        <v>202</v>
      </c>
      <c r="D4422" s="120" t="s">
        <v>68</v>
      </c>
      <c r="E4422" s="120" t="s">
        <v>54</v>
      </c>
      <c r="F4422" s="121">
        <v>0</v>
      </c>
      <c r="G4422" s="121">
        <v>0</v>
      </c>
      <c r="H4422" s="119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19">
        <v>8850</v>
      </c>
      <c r="B4423" s="120" t="s">
        <v>201</v>
      </c>
      <c r="C4423" s="120" t="s">
        <v>202</v>
      </c>
      <c r="D4423" s="120" t="s">
        <v>68</v>
      </c>
      <c r="E4423" s="120" t="s">
        <v>54</v>
      </c>
      <c r="F4423" s="121">
        <v>0</v>
      </c>
      <c r="G4423" s="121">
        <v>0</v>
      </c>
      <c r="H4423" s="119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19">
        <v>8851</v>
      </c>
      <c r="B4424" s="120" t="s">
        <v>201</v>
      </c>
      <c r="C4424" s="120" t="s">
        <v>202</v>
      </c>
      <c r="D4424" s="120" t="s">
        <v>68</v>
      </c>
      <c r="E4424" s="120" t="s">
        <v>54</v>
      </c>
      <c r="F4424" s="121">
        <v>0</v>
      </c>
      <c r="G4424" s="121">
        <v>0</v>
      </c>
      <c r="H4424" s="119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19">
        <v>8851</v>
      </c>
      <c r="B4425" s="120" t="s">
        <v>201</v>
      </c>
      <c r="C4425" s="120" t="s">
        <v>202</v>
      </c>
      <c r="D4425" s="120" t="s">
        <v>68</v>
      </c>
      <c r="E4425" s="120" t="s">
        <v>70</v>
      </c>
      <c r="F4425" s="121">
        <v>0</v>
      </c>
      <c r="G4425" s="121">
        <v>0</v>
      </c>
      <c r="H4425" s="119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19">
        <v>8852</v>
      </c>
      <c r="B4426" s="120" t="s">
        <v>201</v>
      </c>
      <c r="C4426" s="120" t="s">
        <v>202</v>
      </c>
      <c r="D4426" s="120" t="s">
        <v>68</v>
      </c>
      <c r="E4426" s="120" t="s">
        <v>54</v>
      </c>
      <c r="F4426" s="121">
        <v>0</v>
      </c>
      <c r="G4426" s="121">
        <v>0</v>
      </c>
      <c r="H4426" s="119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19">
        <v>8852</v>
      </c>
      <c r="B4427" s="120" t="s">
        <v>201</v>
      </c>
      <c r="C4427" s="120" t="s">
        <v>202</v>
      </c>
      <c r="D4427" s="120" t="s">
        <v>68</v>
      </c>
      <c r="E4427" s="120" t="s">
        <v>162</v>
      </c>
      <c r="F4427" s="121">
        <v>0</v>
      </c>
      <c r="G4427" s="121">
        <v>0</v>
      </c>
      <c r="H4427" s="119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19">
        <v>8853</v>
      </c>
      <c r="B4428" s="120" t="s">
        <v>201</v>
      </c>
      <c r="C4428" s="120" t="s">
        <v>202</v>
      </c>
      <c r="D4428" s="120" t="s">
        <v>68</v>
      </c>
      <c r="E4428" s="120" t="s">
        <v>54</v>
      </c>
      <c r="F4428" s="121">
        <v>0</v>
      </c>
      <c r="G4428" s="121">
        <v>0</v>
      </c>
      <c r="H4428" s="119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19">
        <v>8853</v>
      </c>
      <c r="B4429" s="120" t="s">
        <v>201</v>
      </c>
      <c r="C4429" s="120" t="s">
        <v>202</v>
      </c>
      <c r="D4429" s="120" t="s">
        <v>68</v>
      </c>
      <c r="E4429" s="120" t="s">
        <v>38</v>
      </c>
      <c r="F4429" s="121">
        <v>0</v>
      </c>
      <c r="G4429" s="121">
        <v>0</v>
      </c>
      <c r="H4429" s="119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19">
        <v>8857</v>
      </c>
      <c r="B4430" s="120" t="s">
        <v>201</v>
      </c>
      <c r="C4430" s="120" t="s">
        <v>206</v>
      </c>
      <c r="D4430" s="120" t="s">
        <v>68</v>
      </c>
      <c r="E4430" s="120" t="s">
        <v>54</v>
      </c>
      <c r="F4430" s="121">
        <v>0</v>
      </c>
      <c r="G4430" s="121">
        <v>0</v>
      </c>
      <c r="H4430" s="119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19">
        <v>8858</v>
      </c>
      <c r="B4431" s="120" t="s">
        <v>201</v>
      </c>
      <c r="C4431" s="120" t="s">
        <v>206</v>
      </c>
      <c r="D4431" s="120" t="s">
        <v>68</v>
      </c>
      <c r="E4431" s="120" t="s">
        <v>162</v>
      </c>
      <c r="F4431" s="121">
        <v>0</v>
      </c>
      <c r="G4431" s="121">
        <v>0</v>
      </c>
      <c r="H4431" s="119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19">
        <v>8865</v>
      </c>
      <c r="B4432" s="120" t="s">
        <v>201</v>
      </c>
      <c r="C4432" s="120" t="s">
        <v>202</v>
      </c>
      <c r="D4432" s="120" t="s">
        <v>68</v>
      </c>
      <c r="E4432" s="120" t="s">
        <v>54</v>
      </c>
      <c r="F4432" s="121">
        <v>0</v>
      </c>
      <c r="G4432" s="121">
        <v>0</v>
      </c>
      <c r="H4432" s="119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19">
        <v>8866</v>
      </c>
      <c r="B4433" s="120" t="s">
        <v>201</v>
      </c>
      <c r="C4433" s="120" t="s">
        <v>202</v>
      </c>
      <c r="D4433" s="120" t="s">
        <v>68</v>
      </c>
      <c r="E4433" s="120" t="s">
        <v>54</v>
      </c>
      <c r="F4433" s="121">
        <v>0</v>
      </c>
      <c r="G4433" s="121">
        <v>0</v>
      </c>
      <c r="H4433" s="119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19">
        <v>8866</v>
      </c>
      <c r="B4434" s="120" t="s">
        <v>201</v>
      </c>
      <c r="C4434" s="120" t="s">
        <v>202</v>
      </c>
      <c r="D4434" s="120" t="s">
        <v>68</v>
      </c>
      <c r="E4434" s="120" t="s">
        <v>162</v>
      </c>
      <c r="F4434" s="121">
        <v>0</v>
      </c>
      <c r="G4434" s="121">
        <v>0</v>
      </c>
      <c r="H4434" s="119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19">
        <v>8867</v>
      </c>
      <c r="B4435" s="120" t="s">
        <v>201</v>
      </c>
      <c r="C4435" s="120" t="s">
        <v>202</v>
      </c>
      <c r="D4435" s="120" t="s">
        <v>68</v>
      </c>
      <c r="E4435" s="120" t="s">
        <v>54</v>
      </c>
      <c r="F4435" s="121">
        <v>0</v>
      </c>
      <c r="G4435" s="121">
        <v>0</v>
      </c>
      <c r="H4435" s="119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19">
        <v>8867</v>
      </c>
      <c r="B4436" s="120" t="s">
        <v>201</v>
      </c>
      <c r="C4436" s="120" t="s">
        <v>202</v>
      </c>
      <c r="D4436" s="120" t="s">
        <v>68</v>
      </c>
      <c r="E4436" s="120" t="s">
        <v>162</v>
      </c>
      <c r="F4436" s="121">
        <v>0</v>
      </c>
      <c r="G4436" s="121">
        <v>0</v>
      </c>
      <c r="H4436" s="119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19">
        <v>8868</v>
      </c>
      <c r="B4437" s="120" t="s">
        <v>201</v>
      </c>
      <c r="C4437" s="120" t="s">
        <v>202</v>
      </c>
      <c r="D4437" s="120" t="s">
        <v>68</v>
      </c>
      <c r="E4437" s="120" t="s">
        <v>54</v>
      </c>
      <c r="F4437" s="121">
        <v>0</v>
      </c>
      <c r="G4437" s="121">
        <v>0</v>
      </c>
      <c r="H4437" s="119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19">
        <v>8899</v>
      </c>
      <c r="B4438" s="120" t="s">
        <v>201</v>
      </c>
      <c r="C4438" s="120" t="s">
        <v>202</v>
      </c>
      <c r="D4438" s="120" t="s">
        <v>68</v>
      </c>
      <c r="E4438" s="120" t="s">
        <v>54</v>
      </c>
      <c r="F4438" s="121">
        <v>0</v>
      </c>
      <c r="G4438" s="121">
        <v>0</v>
      </c>
      <c r="H4438" s="119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19">
        <v>8899</v>
      </c>
      <c r="B4439" s="120" t="s">
        <v>201</v>
      </c>
      <c r="C4439" s="120" t="s">
        <v>202</v>
      </c>
      <c r="D4439" s="120" t="s">
        <v>68</v>
      </c>
      <c r="E4439" s="120" t="s">
        <v>162</v>
      </c>
      <c r="F4439" s="121">
        <v>0</v>
      </c>
      <c r="G4439" s="121">
        <v>0</v>
      </c>
      <c r="H4439" s="119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19">
        <v>8902</v>
      </c>
      <c r="B4440" s="120" t="s">
        <v>201</v>
      </c>
      <c r="C4440" s="120" t="s">
        <v>202</v>
      </c>
      <c r="D4440" s="120" t="s">
        <v>116</v>
      </c>
      <c r="E4440" s="120" t="s">
        <v>170</v>
      </c>
      <c r="F4440" s="121">
        <v>10292465</v>
      </c>
      <c r="G4440" s="121">
        <v>1156197</v>
      </c>
      <c r="H4440" s="119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19">
        <v>8906</v>
      </c>
      <c r="B4441" s="120" t="s">
        <v>201</v>
      </c>
      <c r="C4441" s="120" t="s">
        <v>206</v>
      </c>
      <c r="D4441" s="120" t="s">
        <v>73</v>
      </c>
      <c r="E4441" s="120" t="s">
        <v>38</v>
      </c>
      <c r="F4441" s="121">
        <v>13077</v>
      </c>
      <c r="G4441" s="121">
        <v>640</v>
      </c>
      <c r="H4441" s="119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19">
        <v>8906</v>
      </c>
      <c r="B4442" s="120" t="s">
        <v>201</v>
      </c>
      <c r="C4442" s="120" t="s">
        <v>206</v>
      </c>
      <c r="D4442" s="120" t="s">
        <v>68</v>
      </c>
      <c r="E4442" s="120" t="s">
        <v>38</v>
      </c>
      <c r="F4442" s="121">
        <v>8025568</v>
      </c>
      <c r="G4442" s="121">
        <v>653752.72</v>
      </c>
      <c r="H4442" s="119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19">
        <v>8906</v>
      </c>
      <c r="B4443" s="120" t="s">
        <v>201</v>
      </c>
      <c r="C4443" s="120" t="s">
        <v>206</v>
      </c>
      <c r="D4443" s="120" t="s">
        <v>68</v>
      </c>
      <c r="E4443" s="120" t="s">
        <v>152</v>
      </c>
      <c r="F4443" s="121">
        <v>134181</v>
      </c>
      <c r="G4443" s="121">
        <v>10415.284</v>
      </c>
      <c r="H4443" s="119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19">
        <v>8907</v>
      </c>
      <c r="B4444" s="120" t="s">
        <v>201</v>
      </c>
      <c r="C4444" s="120" t="s">
        <v>206</v>
      </c>
      <c r="D4444" s="120" t="s">
        <v>68</v>
      </c>
      <c r="E4444" s="120" t="s">
        <v>125</v>
      </c>
      <c r="F4444" s="121">
        <v>0</v>
      </c>
      <c r="G4444" s="121">
        <v>8342898</v>
      </c>
      <c r="H4444" s="119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19">
        <v>9038</v>
      </c>
      <c r="B4445" s="120" t="s">
        <v>201</v>
      </c>
      <c r="C4445" s="120" t="s">
        <v>202</v>
      </c>
      <c r="D4445" s="120" t="s">
        <v>79</v>
      </c>
      <c r="E4445" s="120" t="s">
        <v>70</v>
      </c>
      <c r="F4445" s="121">
        <v>1580</v>
      </c>
      <c r="G4445" s="121">
        <v>166.165</v>
      </c>
      <c r="H4445" s="119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19">
        <v>9038</v>
      </c>
      <c r="B4446" s="120" t="s">
        <v>201</v>
      </c>
      <c r="C4446" s="120" t="s">
        <v>202</v>
      </c>
      <c r="D4446" s="120" t="s">
        <v>79</v>
      </c>
      <c r="E4446" s="120" t="s">
        <v>38</v>
      </c>
      <c r="F4446" s="121">
        <v>817</v>
      </c>
      <c r="G4446" s="121">
        <v>85.835</v>
      </c>
      <c r="H4446" s="119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19">
        <v>9095</v>
      </c>
      <c r="B4447" s="120" t="s">
        <v>201</v>
      </c>
      <c r="C4447" s="120" t="s">
        <v>202</v>
      </c>
      <c r="D4447" s="120" t="s">
        <v>116</v>
      </c>
      <c r="E4447" s="120" t="s">
        <v>170</v>
      </c>
      <c r="F4447" s="121">
        <v>873072</v>
      </c>
      <c r="G4447" s="121">
        <v>98076</v>
      </c>
      <c r="H4447" s="119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19">
        <v>9096</v>
      </c>
      <c r="B4448" s="120" t="s">
        <v>201</v>
      </c>
      <c r="C4448" s="120" t="s">
        <v>202</v>
      </c>
      <c r="D4448" s="120" t="s">
        <v>116</v>
      </c>
      <c r="E4448" s="120" t="s">
        <v>170</v>
      </c>
      <c r="F4448" s="121">
        <v>592322</v>
      </c>
      <c r="G4448" s="121">
        <v>66538</v>
      </c>
      <c r="H4448" s="119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19">
        <v>9674</v>
      </c>
      <c r="B4449" s="120" t="s">
        <v>201</v>
      </c>
      <c r="C4449" s="120" t="s">
        <v>202</v>
      </c>
      <c r="D4449" s="120" t="s">
        <v>73</v>
      </c>
      <c r="E4449" s="120" t="s">
        <v>70</v>
      </c>
      <c r="F4449" s="121">
        <v>0</v>
      </c>
      <c r="G4449" s="121">
        <v>0</v>
      </c>
      <c r="H4449" s="119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19">
        <v>9674</v>
      </c>
      <c r="B4450" s="120" t="s">
        <v>201</v>
      </c>
      <c r="C4450" s="120" t="s">
        <v>202</v>
      </c>
      <c r="D4450" s="120" t="s">
        <v>73</v>
      </c>
      <c r="E4450" s="120" t="s">
        <v>81</v>
      </c>
      <c r="F4450" s="121">
        <v>0</v>
      </c>
      <c r="G4450" s="121">
        <v>0</v>
      </c>
      <c r="H4450" s="119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19">
        <v>9674</v>
      </c>
      <c r="B4451" s="120" t="s">
        <v>201</v>
      </c>
      <c r="C4451" s="120" t="s">
        <v>202</v>
      </c>
      <c r="D4451" s="120" t="s">
        <v>73</v>
      </c>
      <c r="E4451" s="120" t="s">
        <v>38</v>
      </c>
      <c r="F4451" s="121">
        <v>429</v>
      </c>
      <c r="G4451" s="121">
        <v>23</v>
      </c>
      <c r="H4451" s="119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19">
        <v>9842</v>
      </c>
      <c r="B4452" s="120" t="s">
        <v>201</v>
      </c>
      <c r="C4452" s="120" t="s">
        <v>202</v>
      </c>
      <c r="D4452" s="120" t="s">
        <v>116</v>
      </c>
      <c r="E4452" s="120" t="s">
        <v>170</v>
      </c>
      <c r="F4452" s="121">
        <v>0</v>
      </c>
      <c r="G4452" s="121">
        <v>-76</v>
      </c>
      <c r="H4452" s="119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19">
        <v>9864</v>
      </c>
      <c r="B4453" s="120" t="s">
        <v>201</v>
      </c>
      <c r="C4453" s="120" t="s">
        <v>202</v>
      </c>
      <c r="D4453" s="120" t="s">
        <v>116</v>
      </c>
      <c r="E4453" s="120" t="s">
        <v>170</v>
      </c>
      <c r="F4453" s="121">
        <v>46540</v>
      </c>
      <c r="G4453" s="121">
        <v>5228</v>
      </c>
      <c r="H4453" s="119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19">
        <v>9864</v>
      </c>
      <c r="B4454" s="120" t="s">
        <v>201</v>
      </c>
      <c r="C4454" s="120" t="s">
        <v>202</v>
      </c>
      <c r="D4454" s="120" t="s">
        <v>68</v>
      </c>
      <c r="E4454" s="120" t="s">
        <v>70</v>
      </c>
      <c r="F4454" s="121">
        <v>0</v>
      </c>
      <c r="G4454" s="121">
        <v>0</v>
      </c>
      <c r="H4454" s="119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19">
        <v>9864</v>
      </c>
      <c r="B4455" s="120" t="s">
        <v>201</v>
      </c>
      <c r="C4455" s="120" t="s">
        <v>202</v>
      </c>
      <c r="D4455" s="120" t="s">
        <v>68</v>
      </c>
      <c r="E4455" s="120" t="s">
        <v>38</v>
      </c>
      <c r="F4455" s="121">
        <v>0</v>
      </c>
      <c r="G4455" s="121">
        <v>0</v>
      </c>
      <c r="H4455" s="119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19">
        <v>9864</v>
      </c>
      <c r="B4456" s="120" t="s">
        <v>201</v>
      </c>
      <c r="C4456" s="120" t="s">
        <v>202</v>
      </c>
      <c r="D4456" s="120" t="s">
        <v>68</v>
      </c>
      <c r="E4456" s="120" t="s">
        <v>152</v>
      </c>
      <c r="F4456" s="121">
        <v>0</v>
      </c>
      <c r="G4456" s="121">
        <v>0</v>
      </c>
      <c r="H4456" s="119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19">
        <v>10003</v>
      </c>
      <c r="B4457" s="120" t="s">
        <v>205</v>
      </c>
      <c r="C4457" s="120" t="s">
        <v>208</v>
      </c>
      <c r="D4457" s="120" t="s">
        <v>68</v>
      </c>
      <c r="E4457" s="120" t="s">
        <v>54</v>
      </c>
      <c r="F4457" s="121">
        <v>0</v>
      </c>
      <c r="G4457" s="121">
        <v>0</v>
      </c>
      <c r="H4457" s="119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19">
        <v>10003</v>
      </c>
      <c r="B4458" s="120" t="s">
        <v>205</v>
      </c>
      <c r="C4458" s="120" t="s">
        <v>208</v>
      </c>
      <c r="D4458" s="120" t="s">
        <v>68</v>
      </c>
      <c r="E4458" s="120" t="s">
        <v>70</v>
      </c>
      <c r="F4458" s="121">
        <v>0</v>
      </c>
      <c r="G4458" s="121">
        <v>0</v>
      </c>
      <c r="H4458" s="119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19">
        <v>10003</v>
      </c>
      <c r="B4459" s="120" t="s">
        <v>205</v>
      </c>
      <c r="C4459" s="120" t="s">
        <v>208</v>
      </c>
      <c r="D4459" s="120" t="s">
        <v>68</v>
      </c>
      <c r="E4459" s="120" t="s">
        <v>38</v>
      </c>
      <c r="F4459" s="121">
        <v>939266</v>
      </c>
      <c r="G4459" s="121">
        <v>161256.46</v>
      </c>
      <c r="H4459" s="119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19">
        <v>10003</v>
      </c>
      <c r="B4460" s="120" t="s">
        <v>205</v>
      </c>
      <c r="C4460" s="120" t="s">
        <v>208</v>
      </c>
      <c r="D4460" s="120" t="s">
        <v>68</v>
      </c>
      <c r="E4460" s="120" t="s">
        <v>183</v>
      </c>
      <c r="F4460" s="121">
        <v>0</v>
      </c>
      <c r="G4460" s="121">
        <v>0</v>
      </c>
      <c r="H4460" s="119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19">
        <v>10004</v>
      </c>
      <c r="B4461" s="120" t="s">
        <v>205</v>
      </c>
      <c r="C4461" s="120" t="s">
        <v>209</v>
      </c>
      <c r="D4461" s="120" t="s">
        <v>68</v>
      </c>
      <c r="E4461" s="120" t="s">
        <v>178</v>
      </c>
      <c r="F4461" s="121">
        <v>2265950</v>
      </c>
      <c r="G4461" s="121">
        <v>254544</v>
      </c>
      <c r="H4461" s="119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19">
        <v>10005</v>
      </c>
      <c r="B4462" s="120" t="s">
        <v>201</v>
      </c>
      <c r="C4462" s="120" t="s">
        <v>206</v>
      </c>
      <c r="D4462" s="120" t="s">
        <v>128</v>
      </c>
      <c r="E4462" s="120" t="s">
        <v>180</v>
      </c>
      <c r="F4462" s="121">
        <v>124380</v>
      </c>
      <c r="G4462" s="121">
        <v>13972</v>
      </c>
      <c r="H4462" s="119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19">
        <v>10008</v>
      </c>
      <c r="B4463" s="120" t="s">
        <v>205</v>
      </c>
      <c r="C4463" s="120" t="s">
        <v>210</v>
      </c>
      <c r="D4463" s="120" t="s">
        <v>73</v>
      </c>
      <c r="E4463" s="120" t="s">
        <v>70</v>
      </c>
      <c r="F4463" s="121">
        <v>0</v>
      </c>
      <c r="G4463" s="121">
        <v>0</v>
      </c>
      <c r="H4463" s="119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19">
        <v>10008</v>
      </c>
      <c r="B4464" s="120" t="s">
        <v>205</v>
      </c>
      <c r="C4464" s="120" t="s">
        <v>210</v>
      </c>
      <c r="D4464" s="120" t="s">
        <v>73</v>
      </c>
      <c r="E4464" s="120" t="s">
        <v>38</v>
      </c>
      <c r="F4464" s="121">
        <v>108375</v>
      </c>
      <c r="G4464" s="121">
        <v>19058</v>
      </c>
      <c r="H4464" s="119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19">
        <v>10012</v>
      </c>
      <c r="B4465" s="120" t="s">
        <v>201</v>
      </c>
      <c r="C4465" s="120" t="s">
        <v>206</v>
      </c>
      <c r="D4465" s="120" t="s">
        <v>68</v>
      </c>
      <c r="E4465" s="120" t="s">
        <v>70</v>
      </c>
      <c r="F4465" s="121">
        <v>6882</v>
      </c>
      <c r="G4465" s="121">
        <v>299.97</v>
      </c>
      <c r="H4465" s="119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19">
        <v>10012</v>
      </c>
      <c r="B4466" s="120" t="s">
        <v>201</v>
      </c>
      <c r="C4466" s="120" t="s">
        <v>206</v>
      </c>
      <c r="D4466" s="120" t="s">
        <v>68</v>
      </c>
      <c r="E4466" s="120" t="s">
        <v>105</v>
      </c>
      <c r="F4466" s="121">
        <v>75693</v>
      </c>
      <c r="G4466" s="121">
        <v>3489.377</v>
      </c>
      <c r="H4466" s="119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19">
        <v>10012</v>
      </c>
      <c r="B4467" s="120" t="s">
        <v>201</v>
      </c>
      <c r="C4467" s="120" t="s">
        <v>206</v>
      </c>
      <c r="D4467" s="120" t="s">
        <v>68</v>
      </c>
      <c r="E4467" s="120" t="s">
        <v>110</v>
      </c>
      <c r="F4467" s="121">
        <v>92511</v>
      </c>
      <c r="G4467" s="121">
        <v>4264.653</v>
      </c>
      <c r="H4467" s="119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19">
        <v>10013</v>
      </c>
      <c r="B4468" s="120" t="s">
        <v>201</v>
      </c>
      <c r="C4468" s="120" t="s">
        <v>206</v>
      </c>
      <c r="D4468" s="120" t="s">
        <v>68</v>
      </c>
      <c r="E4468" s="120" t="s">
        <v>105</v>
      </c>
      <c r="F4468" s="121">
        <v>1603164</v>
      </c>
      <c r="G4468" s="121">
        <v>85128.336</v>
      </c>
      <c r="H4468" s="119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19">
        <v>10013</v>
      </c>
      <c r="B4469" s="120" t="s">
        <v>201</v>
      </c>
      <c r="C4469" s="120" t="s">
        <v>206</v>
      </c>
      <c r="D4469" s="120" t="s">
        <v>68</v>
      </c>
      <c r="E4469" s="120" t="s">
        <v>110</v>
      </c>
      <c r="F4469" s="121">
        <v>1959435</v>
      </c>
      <c r="G4469" s="121">
        <v>104046.21</v>
      </c>
      <c r="H4469" s="119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19">
        <v>10013</v>
      </c>
      <c r="B4470" s="120" t="s">
        <v>201</v>
      </c>
      <c r="C4470" s="120" t="s">
        <v>206</v>
      </c>
      <c r="D4470" s="120" t="s">
        <v>68</v>
      </c>
      <c r="E4470" s="120" t="s">
        <v>38</v>
      </c>
      <c r="F4470" s="121">
        <v>120741</v>
      </c>
      <c r="G4470" s="121">
        <v>6144.451</v>
      </c>
      <c r="H4470" s="119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19">
        <v>10014</v>
      </c>
      <c r="B4471" s="120" t="s">
        <v>201</v>
      </c>
      <c r="C4471" s="120" t="s">
        <v>206</v>
      </c>
      <c r="D4471" s="120" t="s">
        <v>116</v>
      </c>
      <c r="E4471" s="120" t="s">
        <v>170</v>
      </c>
      <c r="F4471" s="121">
        <v>3239179</v>
      </c>
      <c r="G4471" s="121">
        <v>363871</v>
      </c>
      <c r="H4471" s="119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19">
        <v>10017</v>
      </c>
      <c r="B4472" s="120" t="s">
        <v>205</v>
      </c>
      <c r="C4472" s="120" t="s">
        <v>209</v>
      </c>
      <c r="D4472" s="120" t="s">
        <v>68</v>
      </c>
      <c r="E4472" s="120" t="s">
        <v>54</v>
      </c>
      <c r="F4472" s="121">
        <v>62841</v>
      </c>
      <c r="G4472" s="121">
        <v>15735.786</v>
      </c>
      <c r="H4472" s="119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19">
        <v>10017</v>
      </c>
      <c r="B4473" s="120" t="s">
        <v>205</v>
      </c>
      <c r="C4473" s="120" t="s">
        <v>209</v>
      </c>
      <c r="D4473" s="120" t="s">
        <v>68</v>
      </c>
      <c r="E4473" s="120" t="s">
        <v>59</v>
      </c>
      <c r="F4473" s="121">
        <v>1139921</v>
      </c>
      <c r="G4473" s="121">
        <v>285449.07</v>
      </c>
      <c r="H4473" s="119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19">
        <v>10017</v>
      </c>
      <c r="B4474" s="120" t="s">
        <v>205</v>
      </c>
      <c r="C4474" s="120" t="s">
        <v>209</v>
      </c>
      <c r="D4474" s="120" t="s">
        <v>68</v>
      </c>
      <c r="E4474" s="120" t="s">
        <v>70</v>
      </c>
      <c r="F4474" s="121">
        <v>652</v>
      </c>
      <c r="G4474" s="121">
        <v>163.01</v>
      </c>
      <c r="H4474" s="119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19">
        <v>10017</v>
      </c>
      <c r="B4475" s="120" t="s">
        <v>205</v>
      </c>
      <c r="C4475" s="120" t="s">
        <v>209</v>
      </c>
      <c r="D4475" s="120" t="s">
        <v>68</v>
      </c>
      <c r="E4475" s="120" t="s">
        <v>38</v>
      </c>
      <c r="F4475" s="121">
        <v>730379</v>
      </c>
      <c r="G4475" s="121">
        <v>182895.17</v>
      </c>
      <c r="H4475" s="119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19">
        <v>10017</v>
      </c>
      <c r="B4476" s="120" t="s">
        <v>205</v>
      </c>
      <c r="C4476" s="120" t="s">
        <v>209</v>
      </c>
      <c r="D4476" s="120" t="s">
        <v>68</v>
      </c>
      <c r="E4476" s="120" t="s">
        <v>134</v>
      </c>
      <c r="F4476" s="121">
        <v>0</v>
      </c>
      <c r="G4476" s="121">
        <v>0</v>
      </c>
      <c r="H4476" s="119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19">
        <v>10017</v>
      </c>
      <c r="B4477" s="120" t="s">
        <v>205</v>
      </c>
      <c r="C4477" s="120" t="s">
        <v>209</v>
      </c>
      <c r="D4477" s="120" t="s">
        <v>68</v>
      </c>
      <c r="E4477" s="120" t="s">
        <v>152</v>
      </c>
      <c r="F4477" s="121">
        <v>1950</v>
      </c>
      <c r="G4477" s="121">
        <v>488.324</v>
      </c>
      <c r="H4477" s="119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19">
        <v>10017</v>
      </c>
      <c r="B4478" s="120" t="s">
        <v>205</v>
      </c>
      <c r="C4478" s="120" t="s">
        <v>209</v>
      </c>
      <c r="D4478" s="120" t="s">
        <v>68</v>
      </c>
      <c r="E4478" s="120" t="s">
        <v>160</v>
      </c>
      <c r="F4478" s="121">
        <v>40706</v>
      </c>
      <c r="G4478" s="121">
        <v>10193.171</v>
      </c>
      <c r="H4478" s="119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19">
        <v>10017</v>
      </c>
      <c r="B4479" s="120" t="s">
        <v>205</v>
      </c>
      <c r="C4479" s="120" t="s">
        <v>209</v>
      </c>
      <c r="D4479" s="120" t="s">
        <v>68</v>
      </c>
      <c r="E4479" s="120" t="s">
        <v>176</v>
      </c>
      <c r="F4479" s="121">
        <v>322023</v>
      </c>
      <c r="G4479" s="121">
        <v>80638.471</v>
      </c>
      <c r="H4479" s="119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19">
        <v>10018</v>
      </c>
      <c r="B4480" s="120" t="s">
        <v>201</v>
      </c>
      <c r="C4480" s="120" t="s">
        <v>206</v>
      </c>
      <c r="D4480" s="120" t="s">
        <v>120</v>
      </c>
      <c r="E4480" s="120" t="s">
        <v>76</v>
      </c>
      <c r="F4480" s="121">
        <v>831314</v>
      </c>
      <c r="G4480" s="121">
        <v>93385</v>
      </c>
      <c r="H4480" s="119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19">
        <v>10020</v>
      </c>
      <c r="B4481" s="120" t="s">
        <v>201</v>
      </c>
      <c r="C4481" s="120" t="s">
        <v>211</v>
      </c>
      <c r="D4481" s="120" t="s">
        <v>73</v>
      </c>
      <c r="E4481" s="120" t="s">
        <v>38</v>
      </c>
      <c r="F4481" s="121">
        <v>402138</v>
      </c>
      <c r="G4481" s="121">
        <v>24841</v>
      </c>
      <c r="H4481" s="119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19">
        <v>10025</v>
      </c>
      <c r="B4482" s="120" t="s">
        <v>205</v>
      </c>
      <c r="C4482" s="120" t="s">
        <v>209</v>
      </c>
      <c r="D4482" s="120" t="s">
        <v>116</v>
      </c>
      <c r="E4482" s="120" t="s">
        <v>170</v>
      </c>
      <c r="F4482" s="121">
        <v>0</v>
      </c>
      <c r="G4482" s="121">
        <v>0</v>
      </c>
      <c r="H4482" s="119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19">
        <v>10025</v>
      </c>
      <c r="B4483" s="120" t="s">
        <v>205</v>
      </c>
      <c r="C4483" s="120" t="s">
        <v>209</v>
      </c>
      <c r="D4483" s="120" t="s">
        <v>68</v>
      </c>
      <c r="E4483" s="120" t="s">
        <v>54</v>
      </c>
      <c r="F4483" s="121">
        <v>0</v>
      </c>
      <c r="G4483" s="121">
        <v>0</v>
      </c>
      <c r="H4483" s="119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19">
        <v>10025</v>
      </c>
      <c r="B4484" s="120" t="s">
        <v>205</v>
      </c>
      <c r="C4484" s="120" t="s">
        <v>209</v>
      </c>
      <c r="D4484" s="120" t="s">
        <v>68</v>
      </c>
      <c r="E4484" s="120" t="s">
        <v>70</v>
      </c>
      <c r="F4484" s="121">
        <v>936</v>
      </c>
      <c r="G4484" s="121">
        <v>129.611</v>
      </c>
      <c r="H4484" s="119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19">
        <v>10025</v>
      </c>
      <c r="B4485" s="120" t="s">
        <v>205</v>
      </c>
      <c r="C4485" s="120" t="s">
        <v>209</v>
      </c>
      <c r="D4485" s="120" t="s">
        <v>68</v>
      </c>
      <c r="E4485" s="120" t="s">
        <v>38</v>
      </c>
      <c r="F4485" s="121">
        <v>2283894</v>
      </c>
      <c r="G4485" s="121">
        <v>315471.09</v>
      </c>
      <c r="H4485" s="119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19">
        <v>10025</v>
      </c>
      <c r="B4486" s="120" t="s">
        <v>205</v>
      </c>
      <c r="C4486" s="120" t="s">
        <v>209</v>
      </c>
      <c r="D4486" s="120" t="s">
        <v>68</v>
      </c>
      <c r="E4486" s="120" t="s">
        <v>152</v>
      </c>
      <c r="F4486" s="121">
        <v>5016</v>
      </c>
      <c r="G4486" s="121">
        <v>691.3</v>
      </c>
      <c r="H4486" s="119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19">
        <v>10026</v>
      </c>
      <c r="B4487" s="120" t="s">
        <v>201</v>
      </c>
      <c r="C4487" s="120" t="s">
        <v>207</v>
      </c>
      <c r="D4487" s="120" t="s">
        <v>79</v>
      </c>
      <c r="E4487" s="120" t="s">
        <v>38</v>
      </c>
      <c r="F4487" s="121">
        <v>9992</v>
      </c>
      <c r="G4487" s="121">
        <v>989.333</v>
      </c>
      <c r="H4487" s="119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19">
        <v>10026</v>
      </c>
      <c r="B4488" s="120" t="s">
        <v>201</v>
      </c>
      <c r="C4488" s="120" t="s">
        <v>207</v>
      </c>
      <c r="D4488" s="120" t="s">
        <v>79</v>
      </c>
      <c r="E4488" s="120" t="s">
        <v>130</v>
      </c>
      <c r="F4488" s="121">
        <v>136655</v>
      </c>
      <c r="G4488" s="121">
        <v>13532.667</v>
      </c>
      <c r="H4488" s="119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19">
        <v>10027</v>
      </c>
      <c r="B4489" s="120" t="s">
        <v>201</v>
      </c>
      <c r="C4489" s="120" t="s">
        <v>206</v>
      </c>
      <c r="D4489" s="120" t="s">
        <v>128</v>
      </c>
      <c r="E4489" s="120" t="s">
        <v>180</v>
      </c>
      <c r="F4489" s="121">
        <v>114613</v>
      </c>
      <c r="G4489" s="121">
        <v>12875</v>
      </c>
      <c r="H4489" s="119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19">
        <v>10029</v>
      </c>
      <c r="B4490" s="120" t="s">
        <v>205</v>
      </c>
      <c r="C4490" s="120" t="s">
        <v>209</v>
      </c>
      <c r="D4490" s="120" t="s">
        <v>101</v>
      </c>
      <c r="E4490" s="120" t="s">
        <v>92</v>
      </c>
      <c r="F4490" s="121">
        <v>18470</v>
      </c>
      <c r="G4490" s="121">
        <v>2075</v>
      </c>
      <c r="H4490" s="119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19">
        <v>10029</v>
      </c>
      <c r="B4491" s="120" t="s">
        <v>205</v>
      </c>
      <c r="C4491" s="120" t="s">
        <v>209</v>
      </c>
      <c r="D4491" s="120" t="s">
        <v>68</v>
      </c>
      <c r="E4491" s="120" t="s">
        <v>70</v>
      </c>
      <c r="F4491" s="121">
        <v>0</v>
      </c>
      <c r="G4491" s="121">
        <v>0</v>
      </c>
      <c r="H4491" s="119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19">
        <v>10029</v>
      </c>
      <c r="B4492" s="120" t="s">
        <v>205</v>
      </c>
      <c r="C4492" s="120" t="s">
        <v>209</v>
      </c>
      <c r="D4492" s="120" t="s">
        <v>68</v>
      </c>
      <c r="E4492" s="120" t="s">
        <v>38</v>
      </c>
      <c r="F4492" s="121">
        <v>311749</v>
      </c>
      <c r="G4492" s="121">
        <v>51836</v>
      </c>
      <c r="H4492" s="119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19">
        <v>10029</v>
      </c>
      <c r="B4493" s="120" t="s">
        <v>205</v>
      </c>
      <c r="C4493" s="120" t="s">
        <v>209</v>
      </c>
      <c r="D4493" s="120" t="s">
        <v>68</v>
      </c>
      <c r="E4493" s="120" t="s">
        <v>152</v>
      </c>
      <c r="F4493" s="121">
        <v>0</v>
      </c>
      <c r="G4493" s="121">
        <v>0</v>
      </c>
      <c r="H4493" s="119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19">
        <v>10030</v>
      </c>
      <c r="B4494" s="120" t="s">
        <v>205</v>
      </c>
      <c r="C4494" s="120" t="s">
        <v>208</v>
      </c>
      <c r="D4494" s="120" t="s">
        <v>39</v>
      </c>
      <c r="E4494" s="120" t="s">
        <v>38</v>
      </c>
      <c r="F4494" s="121">
        <v>53275</v>
      </c>
      <c r="G4494" s="121">
        <v>12462</v>
      </c>
      <c r="H4494" s="119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19">
        <v>10030</v>
      </c>
      <c r="B4495" s="120" t="s">
        <v>205</v>
      </c>
      <c r="C4495" s="120" t="s">
        <v>208</v>
      </c>
      <c r="D4495" s="120" t="s">
        <v>61</v>
      </c>
      <c r="E4495" s="120" t="s">
        <v>54</v>
      </c>
      <c r="F4495" s="121">
        <v>0</v>
      </c>
      <c r="G4495" s="121">
        <v>0</v>
      </c>
      <c r="H4495" s="119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19">
        <v>10030</v>
      </c>
      <c r="B4496" s="120" t="s">
        <v>205</v>
      </c>
      <c r="C4496" s="120" t="s">
        <v>208</v>
      </c>
      <c r="D4496" s="120" t="s">
        <v>61</v>
      </c>
      <c r="E4496" s="120" t="s">
        <v>86</v>
      </c>
      <c r="F4496" s="121">
        <v>0</v>
      </c>
      <c r="G4496" s="121">
        <v>0</v>
      </c>
      <c r="H4496" s="119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19">
        <v>10030</v>
      </c>
      <c r="B4497" s="120" t="s">
        <v>205</v>
      </c>
      <c r="C4497" s="120" t="s">
        <v>208</v>
      </c>
      <c r="D4497" s="120" t="s">
        <v>61</v>
      </c>
      <c r="E4497" s="120" t="s">
        <v>38</v>
      </c>
      <c r="F4497" s="121">
        <v>566873</v>
      </c>
      <c r="G4497" s="121">
        <v>70077</v>
      </c>
      <c r="H4497" s="119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19">
        <v>10030</v>
      </c>
      <c r="B4498" s="120" t="s">
        <v>205</v>
      </c>
      <c r="C4498" s="120" t="s">
        <v>208</v>
      </c>
      <c r="D4498" s="120" t="s">
        <v>73</v>
      </c>
      <c r="E4498" s="120" t="s">
        <v>54</v>
      </c>
      <c r="F4498" s="121">
        <v>0</v>
      </c>
      <c r="G4498" s="121">
        <v>0</v>
      </c>
      <c r="H4498" s="119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19">
        <v>10030</v>
      </c>
      <c r="B4499" s="120" t="s">
        <v>205</v>
      </c>
      <c r="C4499" s="120" t="s">
        <v>208</v>
      </c>
      <c r="D4499" s="120" t="s">
        <v>73</v>
      </c>
      <c r="E4499" s="120" t="s">
        <v>70</v>
      </c>
      <c r="F4499" s="121">
        <v>2053</v>
      </c>
      <c r="G4499" s="121">
        <v>282.766</v>
      </c>
      <c r="H4499" s="119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19">
        <v>10030</v>
      </c>
      <c r="B4500" s="120" t="s">
        <v>205</v>
      </c>
      <c r="C4500" s="120" t="s">
        <v>208</v>
      </c>
      <c r="D4500" s="120" t="s">
        <v>73</v>
      </c>
      <c r="E4500" s="120" t="s">
        <v>86</v>
      </c>
      <c r="F4500" s="121">
        <v>0</v>
      </c>
      <c r="G4500" s="121">
        <v>0</v>
      </c>
      <c r="H4500" s="119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19">
        <v>10030</v>
      </c>
      <c r="B4501" s="120" t="s">
        <v>205</v>
      </c>
      <c r="C4501" s="120" t="s">
        <v>208</v>
      </c>
      <c r="D4501" s="120" t="s">
        <v>73</v>
      </c>
      <c r="E4501" s="120" t="s">
        <v>38</v>
      </c>
      <c r="F4501" s="121">
        <v>149201</v>
      </c>
      <c r="G4501" s="121">
        <v>20552.234</v>
      </c>
      <c r="H4501" s="119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19">
        <v>10033</v>
      </c>
      <c r="B4502" s="120" t="s">
        <v>205</v>
      </c>
      <c r="C4502" s="120" t="s">
        <v>210</v>
      </c>
      <c r="D4502" s="120" t="s">
        <v>68</v>
      </c>
      <c r="E4502" s="120" t="s">
        <v>70</v>
      </c>
      <c r="F4502" s="121">
        <v>6520</v>
      </c>
      <c r="G4502" s="121">
        <v>734.302</v>
      </c>
      <c r="H4502" s="119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19">
        <v>10033</v>
      </c>
      <c r="B4503" s="120" t="s">
        <v>205</v>
      </c>
      <c r="C4503" s="120" t="s">
        <v>210</v>
      </c>
      <c r="D4503" s="120" t="s">
        <v>68</v>
      </c>
      <c r="E4503" s="120" t="s">
        <v>105</v>
      </c>
      <c r="F4503" s="121">
        <v>106287</v>
      </c>
      <c r="G4503" s="121">
        <v>12044.276</v>
      </c>
      <c r="H4503" s="119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19">
        <v>10033</v>
      </c>
      <c r="B4504" s="120" t="s">
        <v>205</v>
      </c>
      <c r="C4504" s="120" t="s">
        <v>210</v>
      </c>
      <c r="D4504" s="120" t="s">
        <v>68</v>
      </c>
      <c r="E4504" s="120" t="s">
        <v>110</v>
      </c>
      <c r="F4504" s="121">
        <v>129913</v>
      </c>
      <c r="G4504" s="121">
        <v>14721.422</v>
      </c>
      <c r="H4504" s="119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19">
        <v>10034</v>
      </c>
      <c r="B4505" s="120" t="s">
        <v>205</v>
      </c>
      <c r="C4505" s="120" t="s">
        <v>208</v>
      </c>
      <c r="D4505" s="120" t="s">
        <v>39</v>
      </c>
      <c r="E4505" s="120" t="s">
        <v>38</v>
      </c>
      <c r="F4505" s="121">
        <v>0</v>
      </c>
      <c r="G4505" s="121">
        <v>25657</v>
      </c>
      <c r="H4505" s="119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19">
        <v>10034</v>
      </c>
      <c r="B4506" s="120" t="s">
        <v>205</v>
      </c>
      <c r="C4506" s="120" t="s">
        <v>208</v>
      </c>
      <c r="D4506" s="120" t="s">
        <v>61</v>
      </c>
      <c r="E4506" s="120" t="s">
        <v>38</v>
      </c>
      <c r="F4506" s="121">
        <v>697330</v>
      </c>
      <c r="G4506" s="121">
        <v>63881</v>
      </c>
      <c r="H4506" s="119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19">
        <v>10042</v>
      </c>
      <c r="B4507" s="120" t="s">
        <v>201</v>
      </c>
      <c r="C4507" s="120" t="s">
        <v>207</v>
      </c>
      <c r="D4507" s="120" t="s">
        <v>73</v>
      </c>
      <c r="E4507" s="120" t="s">
        <v>38</v>
      </c>
      <c r="F4507" s="121">
        <v>331356</v>
      </c>
      <c r="G4507" s="121">
        <v>19392.24</v>
      </c>
      <c r="H4507" s="119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19">
        <v>10043</v>
      </c>
      <c r="B4508" s="120" t="s">
        <v>205</v>
      </c>
      <c r="C4508" s="120" t="s">
        <v>208</v>
      </c>
      <c r="D4508" s="120" t="s">
        <v>68</v>
      </c>
      <c r="E4508" s="120" t="s">
        <v>54</v>
      </c>
      <c r="F4508" s="121">
        <v>5795061</v>
      </c>
      <c r="G4508" s="121">
        <v>480851.07</v>
      </c>
      <c r="H4508" s="119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19">
        <v>10043</v>
      </c>
      <c r="B4509" s="120" t="s">
        <v>205</v>
      </c>
      <c r="C4509" s="120" t="s">
        <v>208</v>
      </c>
      <c r="D4509" s="120" t="s">
        <v>68</v>
      </c>
      <c r="E4509" s="120" t="s">
        <v>70</v>
      </c>
      <c r="F4509" s="121">
        <v>16999</v>
      </c>
      <c r="G4509" s="121">
        <v>1413.926</v>
      </c>
      <c r="H4509" s="119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19">
        <v>10049</v>
      </c>
      <c r="B4510" s="120" t="s">
        <v>201</v>
      </c>
      <c r="C4510" s="120" t="s">
        <v>206</v>
      </c>
      <c r="D4510" s="120" t="s">
        <v>116</v>
      </c>
      <c r="E4510" s="120" t="s">
        <v>170</v>
      </c>
      <c r="F4510" s="121">
        <v>51819</v>
      </c>
      <c r="G4510" s="121">
        <v>5821</v>
      </c>
      <c r="H4510" s="119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19">
        <v>10050</v>
      </c>
      <c r="B4511" s="120" t="s">
        <v>205</v>
      </c>
      <c r="C4511" s="120" t="s">
        <v>210</v>
      </c>
      <c r="D4511" s="120" t="s">
        <v>79</v>
      </c>
      <c r="E4511" s="120" t="s">
        <v>38</v>
      </c>
      <c r="F4511" s="121">
        <v>440</v>
      </c>
      <c r="G4511" s="121">
        <v>113.102</v>
      </c>
      <c r="H4511" s="119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19">
        <v>10050</v>
      </c>
      <c r="B4512" s="120" t="s">
        <v>205</v>
      </c>
      <c r="C4512" s="120" t="s">
        <v>210</v>
      </c>
      <c r="D4512" s="120" t="s">
        <v>79</v>
      </c>
      <c r="E4512" s="120" t="s">
        <v>130</v>
      </c>
      <c r="F4512" s="121">
        <v>20994</v>
      </c>
      <c r="G4512" s="121">
        <v>5367.058</v>
      </c>
      <c r="H4512" s="119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19">
        <v>10051</v>
      </c>
      <c r="B4513" s="120" t="s">
        <v>201</v>
      </c>
      <c r="C4513" s="120" t="s">
        <v>206</v>
      </c>
      <c r="D4513" s="120" t="s">
        <v>116</v>
      </c>
      <c r="E4513" s="120" t="s">
        <v>170</v>
      </c>
      <c r="F4513" s="121">
        <v>16362</v>
      </c>
      <c r="G4513" s="121">
        <v>1838</v>
      </c>
      <c r="H4513" s="119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19">
        <v>10052</v>
      </c>
      <c r="B4514" s="120" t="s">
        <v>201</v>
      </c>
      <c r="C4514" s="120" t="s">
        <v>206</v>
      </c>
      <c r="D4514" s="120" t="s">
        <v>68</v>
      </c>
      <c r="E4514" s="120" t="s">
        <v>38</v>
      </c>
      <c r="F4514" s="121">
        <v>86722</v>
      </c>
      <c r="G4514" s="121">
        <v>3347.02</v>
      </c>
      <c r="H4514" s="119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19">
        <v>10052</v>
      </c>
      <c r="B4515" s="120" t="s">
        <v>201</v>
      </c>
      <c r="C4515" s="120" t="s">
        <v>206</v>
      </c>
      <c r="D4515" s="120" t="s">
        <v>68</v>
      </c>
      <c r="E4515" s="120" t="s">
        <v>176</v>
      </c>
      <c r="F4515" s="121">
        <v>1453264</v>
      </c>
      <c r="G4515" s="121">
        <v>61202.98</v>
      </c>
      <c r="H4515" s="119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19">
        <v>10058</v>
      </c>
      <c r="B4516" s="120" t="s">
        <v>201</v>
      </c>
      <c r="C4516" s="120" t="s">
        <v>211</v>
      </c>
      <c r="D4516" s="120" t="s">
        <v>79</v>
      </c>
      <c r="E4516" s="120" t="s">
        <v>70</v>
      </c>
      <c r="F4516" s="121">
        <v>122600</v>
      </c>
      <c r="G4516" s="121">
        <v>6497.4</v>
      </c>
      <c r="H4516" s="119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19">
        <v>10058</v>
      </c>
      <c r="B4517" s="120" t="s">
        <v>201</v>
      </c>
      <c r="C4517" s="120" t="s">
        <v>211</v>
      </c>
      <c r="D4517" s="120" t="s">
        <v>79</v>
      </c>
      <c r="E4517" s="120" t="s">
        <v>38</v>
      </c>
      <c r="F4517" s="121">
        <v>0</v>
      </c>
      <c r="G4517" s="121">
        <v>0</v>
      </c>
      <c r="H4517" s="119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19">
        <v>10061</v>
      </c>
      <c r="B4518" s="120" t="s">
        <v>205</v>
      </c>
      <c r="C4518" s="120" t="s">
        <v>209</v>
      </c>
      <c r="D4518" s="120" t="s">
        <v>39</v>
      </c>
      <c r="E4518" s="120" t="s">
        <v>38</v>
      </c>
      <c r="F4518" s="121">
        <v>0</v>
      </c>
      <c r="G4518" s="121">
        <v>0</v>
      </c>
      <c r="H4518" s="119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19">
        <v>10061</v>
      </c>
      <c r="B4519" s="120" t="s">
        <v>205</v>
      </c>
      <c r="C4519" s="120" t="s">
        <v>209</v>
      </c>
      <c r="D4519" s="120" t="s">
        <v>61</v>
      </c>
      <c r="E4519" s="120" t="s">
        <v>70</v>
      </c>
      <c r="F4519" s="121">
        <v>0</v>
      </c>
      <c r="G4519" s="121">
        <v>0</v>
      </c>
      <c r="H4519" s="119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19">
        <v>10061</v>
      </c>
      <c r="B4520" s="120" t="s">
        <v>205</v>
      </c>
      <c r="C4520" s="120" t="s">
        <v>209</v>
      </c>
      <c r="D4520" s="120" t="s">
        <v>61</v>
      </c>
      <c r="E4520" s="120" t="s">
        <v>38</v>
      </c>
      <c r="F4520" s="121">
        <v>452346</v>
      </c>
      <c r="G4520" s="121">
        <v>57470</v>
      </c>
      <c r="H4520" s="119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19">
        <v>10062</v>
      </c>
      <c r="B4521" s="120" t="s">
        <v>201</v>
      </c>
      <c r="C4521" s="120" t="s">
        <v>206</v>
      </c>
      <c r="D4521" s="120" t="s">
        <v>68</v>
      </c>
      <c r="E4521" s="120" t="s">
        <v>105</v>
      </c>
      <c r="F4521" s="121">
        <v>2945825</v>
      </c>
      <c r="G4521" s="121">
        <v>124909.93</v>
      </c>
      <c r="H4521" s="119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19">
        <v>10062</v>
      </c>
      <c r="B4522" s="120" t="s">
        <v>201</v>
      </c>
      <c r="C4522" s="120" t="s">
        <v>206</v>
      </c>
      <c r="D4522" s="120" t="s">
        <v>68</v>
      </c>
      <c r="E4522" s="120" t="s">
        <v>110</v>
      </c>
      <c r="F4522" s="121">
        <v>3600546</v>
      </c>
      <c r="G4522" s="121">
        <v>152671.32</v>
      </c>
      <c r="H4522" s="119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19">
        <v>10062</v>
      </c>
      <c r="B4523" s="120" t="s">
        <v>201</v>
      </c>
      <c r="C4523" s="120" t="s">
        <v>206</v>
      </c>
      <c r="D4523" s="120" t="s">
        <v>68</v>
      </c>
      <c r="E4523" s="120" t="s">
        <v>38</v>
      </c>
      <c r="F4523" s="121">
        <v>376899</v>
      </c>
      <c r="G4523" s="121">
        <v>16389.754</v>
      </c>
      <c r="H4523" s="119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19">
        <v>10063</v>
      </c>
      <c r="B4524" s="120" t="s">
        <v>201</v>
      </c>
      <c r="C4524" s="120" t="s">
        <v>206</v>
      </c>
      <c r="D4524" s="120" t="s">
        <v>116</v>
      </c>
      <c r="E4524" s="120" t="s">
        <v>170</v>
      </c>
      <c r="F4524" s="121">
        <v>154308</v>
      </c>
      <c r="G4524" s="121">
        <v>17334</v>
      </c>
      <c r="H4524" s="119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19">
        <v>10066</v>
      </c>
      <c r="B4525" s="120" t="s">
        <v>201</v>
      </c>
      <c r="C4525" s="120" t="s">
        <v>206</v>
      </c>
      <c r="D4525" s="120" t="s">
        <v>116</v>
      </c>
      <c r="E4525" s="120" t="s">
        <v>170</v>
      </c>
      <c r="F4525" s="121">
        <v>254329</v>
      </c>
      <c r="G4525" s="121">
        <v>28570</v>
      </c>
      <c r="H4525" s="119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19">
        <v>10070</v>
      </c>
      <c r="B4526" s="120" t="s">
        <v>201</v>
      </c>
      <c r="C4526" s="120" t="s">
        <v>206</v>
      </c>
      <c r="D4526" s="120" t="s">
        <v>116</v>
      </c>
      <c r="E4526" s="120" t="s">
        <v>170</v>
      </c>
      <c r="F4526" s="121">
        <v>11262</v>
      </c>
      <c r="G4526" s="121">
        <v>1265</v>
      </c>
      <c r="H4526" s="119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19">
        <v>10072</v>
      </c>
      <c r="B4527" s="120" t="s">
        <v>201</v>
      </c>
      <c r="C4527" s="120" t="s">
        <v>211</v>
      </c>
      <c r="D4527" s="120" t="s">
        <v>68</v>
      </c>
      <c r="E4527" s="120" t="s">
        <v>38</v>
      </c>
      <c r="F4527" s="121">
        <v>7963</v>
      </c>
      <c r="G4527" s="121">
        <v>462.306</v>
      </c>
      <c r="H4527" s="119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19">
        <v>10072</v>
      </c>
      <c r="B4528" s="120" t="s">
        <v>201</v>
      </c>
      <c r="C4528" s="120" t="s">
        <v>211</v>
      </c>
      <c r="D4528" s="120" t="s">
        <v>68</v>
      </c>
      <c r="E4528" s="120" t="s">
        <v>140</v>
      </c>
      <c r="F4528" s="121">
        <v>1619452</v>
      </c>
      <c r="G4528" s="121">
        <v>94018.694</v>
      </c>
      <c r="H4528" s="119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19">
        <v>10075</v>
      </c>
      <c r="B4529" s="120" t="s">
        <v>201</v>
      </c>
      <c r="C4529" s="120" t="s">
        <v>202</v>
      </c>
      <c r="D4529" s="120" t="s">
        <v>68</v>
      </c>
      <c r="E4529" s="120" t="s">
        <v>54</v>
      </c>
      <c r="F4529" s="121">
        <v>0</v>
      </c>
      <c r="G4529" s="121">
        <v>0</v>
      </c>
      <c r="H4529" s="119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19">
        <v>10075</v>
      </c>
      <c r="B4530" s="120" t="s">
        <v>201</v>
      </c>
      <c r="C4530" s="120" t="s">
        <v>202</v>
      </c>
      <c r="D4530" s="120" t="s">
        <v>68</v>
      </c>
      <c r="E4530" s="120" t="s">
        <v>70</v>
      </c>
      <c r="F4530" s="121">
        <v>0</v>
      </c>
      <c r="G4530" s="121">
        <v>0</v>
      </c>
      <c r="H4530" s="119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19">
        <v>10075</v>
      </c>
      <c r="B4531" s="120" t="s">
        <v>201</v>
      </c>
      <c r="C4531" s="120" t="s">
        <v>202</v>
      </c>
      <c r="D4531" s="120" t="s">
        <v>68</v>
      </c>
      <c r="E4531" s="120" t="s">
        <v>162</v>
      </c>
      <c r="F4531" s="121">
        <v>0</v>
      </c>
      <c r="G4531" s="121">
        <v>0</v>
      </c>
      <c r="H4531" s="119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19">
        <v>10091</v>
      </c>
      <c r="B4532" s="120" t="s">
        <v>205</v>
      </c>
      <c r="C4532" s="120" t="s">
        <v>210</v>
      </c>
      <c r="D4532" s="120" t="s">
        <v>39</v>
      </c>
      <c r="E4532" s="120" t="s">
        <v>38</v>
      </c>
      <c r="F4532" s="121">
        <v>0</v>
      </c>
      <c r="G4532" s="121">
        <v>149.284</v>
      </c>
      <c r="H4532" s="119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19">
        <v>10091</v>
      </c>
      <c r="B4533" s="120" t="s">
        <v>205</v>
      </c>
      <c r="C4533" s="120" t="s">
        <v>210</v>
      </c>
      <c r="D4533" s="120" t="s">
        <v>39</v>
      </c>
      <c r="E4533" s="120" t="s">
        <v>130</v>
      </c>
      <c r="F4533" s="121">
        <v>0</v>
      </c>
      <c r="G4533" s="121">
        <v>29512.716</v>
      </c>
      <c r="H4533" s="119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19">
        <v>10091</v>
      </c>
      <c r="B4534" s="120" t="s">
        <v>205</v>
      </c>
      <c r="C4534" s="120" t="s">
        <v>210</v>
      </c>
      <c r="D4534" s="120" t="s">
        <v>61</v>
      </c>
      <c r="E4534" s="120" t="s">
        <v>38</v>
      </c>
      <c r="F4534" s="121">
        <v>8793</v>
      </c>
      <c r="G4534" s="121">
        <v>687.995</v>
      </c>
      <c r="H4534" s="119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19">
        <v>10091</v>
      </c>
      <c r="B4535" s="120" t="s">
        <v>205</v>
      </c>
      <c r="C4535" s="120" t="s">
        <v>210</v>
      </c>
      <c r="D4535" s="120" t="s">
        <v>61</v>
      </c>
      <c r="E4535" s="120" t="s">
        <v>130</v>
      </c>
      <c r="F4535" s="121">
        <v>1626838</v>
      </c>
      <c r="G4535" s="121">
        <v>128487.01</v>
      </c>
      <c r="H4535" s="119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19">
        <v>10093</v>
      </c>
      <c r="B4536" s="120" t="s">
        <v>205</v>
      </c>
      <c r="C4536" s="120" t="s">
        <v>209</v>
      </c>
      <c r="D4536" s="120" t="s">
        <v>73</v>
      </c>
      <c r="E4536" s="120" t="s">
        <v>70</v>
      </c>
      <c r="F4536" s="121">
        <v>18919</v>
      </c>
      <c r="G4536" s="121">
        <v>4075.634</v>
      </c>
      <c r="H4536" s="119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19">
        <v>10093</v>
      </c>
      <c r="B4537" s="120" t="s">
        <v>205</v>
      </c>
      <c r="C4537" s="120" t="s">
        <v>209</v>
      </c>
      <c r="D4537" s="120" t="s">
        <v>73</v>
      </c>
      <c r="E4537" s="120" t="s">
        <v>81</v>
      </c>
      <c r="F4537" s="121">
        <v>0</v>
      </c>
      <c r="G4537" s="121">
        <v>0</v>
      </c>
      <c r="H4537" s="119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19">
        <v>10093</v>
      </c>
      <c r="B4538" s="120" t="s">
        <v>205</v>
      </c>
      <c r="C4538" s="120" t="s">
        <v>209</v>
      </c>
      <c r="D4538" s="120" t="s">
        <v>73</v>
      </c>
      <c r="E4538" s="120" t="s">
        <v>86</v>
      </c>
      <c r="F4538" s="121">
        <v>0</v>
      </c>
      <c r="G4538" s="121">
        <v>0</v>
      </c>
      <c r="H4538" s="119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19">
        <v>10093</v>
      </c>
      <c r="B4539" s="120" t="s">
        <v>205</v>
      </c>
      <c r="C4539" s="120" t="s">
        <v>209</v>
      </c>
      <c r="D4539" s="120" t="s">
        <v>73</v>
      </c>
      <c r="E4539" s="120" t="s">
        <v>152</v>
      </c>
      <c r="F4539" s="121">
        <v>0</v>
      </c>
      <c r="G4539" s="121">
        <v>0</v>
      </c>
      <c r="H4539" s="119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19">
        <v>10093</v>
      </c>
      <c r="B4540" s="120" t="s">
        <v>205</v>
      </c>
      <c r="C4540" s="120" t="s">
        <v>209</v>
      </c>
      <c r="D4540" s="120" t="s">
        <v>73</v>
      </c>
      <c r="E4540" s="120" t="s">
        <v>183</v>
      </c>
      <c r="F4540" s="121">
        <v>752516</v>
      </c>
      <c r="G4540" s="121">
        <v>162103.95</v>
      </c>
      <c r="H4540" s="119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19">
        <v>10099</v>
      </c>
      <c r="B4541" s="120" t="s">
        <v>201</v>
      </c>
      <c r="C4541" s="120" t="s">
        <v>206</v>
      </c>
      <c r="D4541" s="120" t="s">
        <v>39</v>
      </c>
      <c r="E4541" s="120" t="s">
        <v>70</v>
      </c>
      <c r="F4541" s="121">
        <v>0</v>
      </c>
      <c r="G4541" s="121">
        <v>0</v>
      </c>
      <c r="H4541" s="119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19">
        <v>10099</v>
      </c>
      <c r="B4542" s="120" t="s">
        <v>201</v>
      </c>
      <c r="C4542" s="120" t="s">
        <v>206</v>
      </c>
      <c r="D4542" s="120" t="s">
        <v>39</v>
      </c>
      <c r="E4542" s="120" t="s">
        <v>38</v>
      </c>
      <c r="F4542" s="121">
        <v>0</v>
      </c>
      <c r="G4542" s="121">
        <v>0</v>
      </c>
      <c r="H4542" s="119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19">
        <v>10099</v>
      </c>
      <c r="B4543" s="120" t="s">
        <v>201</v>
      </c>
      <c r="C4543" s="120" t="s">
        <v>206</v>
      </c>
      <c r="D4543" s="120" t="s">
        <v>61</v>
      </c>
      <c r="E4543" s="120" t="s">
        <v>70</v>
      </c>
      <c r="F4543" s="121">
        <v>883</v>
      </c>
      <c r="G4543" s="121">
        <v>0</v>
      </c>
      <c r="H4543" s="119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19">
        <v>10099</v>
      </c>
      <c r="B4544" s="120" t="s">
        <v>201</v>
      </c>
      <c r="C4544" s="120" t="s">
        <v>206</v>
      </c>
      <c r="D4544" s="120" t="s">
        <v>61</v>
      </c>
      <c r="E4544" s="120" t="s">
        <v>86</v>
      </c>
      <c r="F4544" s="121">
        <v>0</v>
      </c>
      <c r="G4544" s="121">
        <v>0</v>
      </c>
      <c r="H4544" s="119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19">
        <v>10099</v>
      </c>
      <c r="B4545" s="120" t="s">
        <v>201</v>
      </c>
      <c r="C4545" s="120" t="s">
        <v>206</v>
      </c>
      <c r="D4545" s="120" t="s">
        <v>61</v>
      </c>
      <c r="E4545" s="120" t="s">
        <v>38</v>
      </c>
      <c r="F4545" s="121">
        <v>52120</v>
      </c>
      <c r="G4545" s="121">
        <v>0</v>
      </c>
      <c r="H4545" s="119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19">
        <v>10108</v>
      </c>
      <c r="B4546" s="120" t="s">
        <v>205</v>
      </c>
      <c r="C4546" s="120" t="s">
        <v>209</v>
      </c>
      <c r="D4546" s="120" t="s">
        <v>73</v>
      </c>
      <c r="E4546" s="120" t="s">
        <v>70</v>
      </c>
      <c r="F4546" s="121">
        <v>0</v>
      </c>
      <c r="G4546" s="121">
        <v>0</v>
      </c>
      <c r="H4546" s="119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19">
        <v>10108</v>
      </c>
      <c r="B4547" s="120" t="s">
        <v>205</v>
      </c>
      <c r="C4547" s="120" t="s">
        <v>209</v>
      </c>
      <c r="D4547" s="120" t="s">
        <v>73</v>
      </c>
      <c r="E4547" s="120" t="s">
        <v>38</v>
      </c>
      <c r="F4547" s="121">
        <v>192089</v>
      </c>
      <c r="G4547" s="121">
        <v>29838</v>
      </c>
      <c r="H4547" s="119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19">
        <v>10109</v>
      </c>
      <c r="B4548" s="120" t="s">
        <v>201</v>
      </c>
      <c r="C4548" s="120" t="s">
        <v>206</v>
      </c>
      <c r="D4548" s="120" t="s">
        <v>116</v>
      </c>
      <c r="E4548" s="120" t="s">
        <v>170</v>
      </c>
      <c r="F4548" s="121">
        <v>62616</v>
      </c>
      <c r="G4548" s="121">
        <v>7034</v>
      </c>
      <c r="H4548" s="119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19">
        <v>10110</v>
      </c>
      <c r="B4549" s="120" t="s">
        <v>205</v>
      </c>
      <c r="C4549" s="120" t="s">
        <v>209</v>
      </c>
      <c r="D4549" s="120" t="s">
        <v>73</v>
      </c>
      <c r="E4549" s="120" t="s">
        <v>38</v>
      </c>
      <c r="F4549" s="121">
        <v>198044</v>
      </c>
      <c r="G4549" s="121">
        <v>24030</v>
      </c>
      <c r="H4549" s="119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19">
        <v>10113</v>
      </c>
      <c r="B4550" s="120" t="s">
        <v>205</v>
      </c>
      <c r="C4550" s="120" t="s">
        <v>208</v>
      </c>
      <c r="D4550" s="120" t="s">
        <v>68</v>
      </c>
      <c r="E4550" s="120" t="s">
        <v>70</v>
      </c>
      <c r="F4550" s="121">
        <v>12994</v>
      </c>
      <c r="G4550" s="121">
        <v>953.391</v>
      </c>
      <c r="H4550" s="119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19">
        <v>10113</v>
      </c>
      <c r="B4551" s="120" t="s">
        <v>205</v>
      </c>
      <c r="C4551" s="120" t="s">
        <v>208</v>
      </c>
      <c r="D4551" s="120" t="s">
        <v>68</v>
      </c>
      <c r="E4551" s="120" t="s">
        <v>172</v>
      </c>
      <c r="F4551" s="121">
        <v>8459876</v>
      </c>
      <c r="G4551" s="121">
        <v>623353.61</v>
      </c>
      <c r="H4551" s="119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19">
        <v>10116</v>
      </c>
      <c r="B4552" s="120" t="s">
        <v>201</v>
      </c>
      <c r="C4552" s="120" t="s">
        <v>206</v>
      </c>
      <c r="D4552" s="120" t="s">
        <v>116</v>
      </c>
      <c r="E4552" s="120" t="s">
        <v>170</v>
      </c>
      <c r="F4552" s="121">
        <v>157371</v>
      </c>
      <c r="G4552" s="121">
        <v>17678</v>
      </c>
      <c r="H4552" s="119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19">
        <v>10118</v>
      </c>
      <c r="B4553" s="120" t="s">
        <v>205</v>
      </c>
      <c r="C4553" s="120" t="s">
        <v>208</v>
      </c>
      <c r="D4553" s="120" t="s">
        <v>68</v>
      </c>
      <c r="E4553" s="120" t="s">
        <v>105</v>
      </c>
      <c r="F4553" s="121">
        <v>317204</v>
      </c>
      <c r="G4553" s="121">
        <v>49066.498</v>
      </c>
      <c r="H4553" s="119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19">
        <v>10118</v>
      </c>
      <c r="B4554" s="120" t="s">
        <v>205</v>
      </c>
      <c r="C4554" s="120" t="s">
        <v>208</v>
      </c>
      <c r="D4554" s="120" t="s">
        <v>68</v>
      </c>
      <c r="E4554" s="120" t="s">
        <v>110</v>
      </c>
      <c r="F4554" s="121">
        <v>387696</v>
      </c>
      <c r="G4554" s="121">
        <v>59970.115</v>
      </c>
      <c r="H4554" s="119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19">
        <v>10118</v>
      </c>
      <c r="B4555" s="120" t="s">
        <v>205</v>
      </c>
      <c r="C4555" s="120" t="s">
        <v>208</v>
      </c>
      <c r="D4555" s="120" t="s">
        <v>68</v>
      </c>
      <c r="E4555" s="120" t="s">
        <v>38</v>
      </c>
      <c r="F4555" s="121">
        <v>15166</v>
      </c>
      <c r="G4555" s="121">
        <v>2341.387</v>
      </c>
      <c r="H4555" s="119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19">
        <v>10120</v>
      </c>
      <c r="B4556" s="120" t="s">
        <v>205</v>
      </c>
      <c r="C4556" s="120" t="s">
        <v>209</v>
      </c>
      <c r="D4556" s="120" t="s">
        <v>68</v>
      </c>
      <c r="E4556" s="120" t="s">
        <v>70</v>
      </c>
      <c r="F4556" s="121">
        <v>0</v>
      </c>
      <c r="G4556" s="121">
        <v>0</v>
      </c>
      <c r="H4556" s="119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19">
        <v>10120</v>
      </c>
      <c r="B4557" s="120" t="s">
        <v>205</v>
      </c>
      <c r="C4557" s="120" t="s">
        <v>209</v>
      </c>
      <c r="D4557" s="120" t="s">
        <v>68</v>
      </c>
      <c r="E4557" s="120" t="s">
        <v>38</v>
      </c>
      <c r="F4557" s="121">
        <v>17309</v>
      </c>
      <c r="G4557" s="121">
        <v>0</v>
      </c>
      <c r="H4557" s="119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19">
        <v>10120</v>
      </c>
      <c r="B4558" s="120" t="s">
        <v>205</v>
      </c>
      <c r="C4558" s="120" t="s">
        <v>209</v>
      </c>
      <c r="D4558" s="120" t="s">
        <v>68</v>
      </c>
      <c r="E4558" s="120" t="s">
        <v>134</v>
      </c>
      <c r="F4558" s="121">
        <v>775</v>
      </c>
      <c r="G4558" s="121">
        <v>0</v>
      </c>
      <c r="H4558" s="119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19">
        <v>10120</v>
      </c>
      <c r="B4559" s="120" t="s">
        <v>205</v>
      </c>
      <c r="C4559" s="120" t="s">
        <v>209</v>
      </c>
      <c r="D4559" s="120" t="s">
        <v>68</v>
      </c>
      <c r="E4559" s="120" t="s">
        <v>152</v>
      </c>
      <c r="F4559" s="121">
        <v>0</v>
      </c>
      <c r="G4559" s="121">
        <v>0</v>
      </c>
      <c r="H4559" s="119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19">
        <v>10120</v>
      </c>
      <c r="B4560" s="120" t="s">
        <v>205</v>
      </c>
      <c r="C4560" s="120" t="s">
        <v>209</v>
      </c>
      <c r="D4560" s="120" t="s">
        <v>68</v>
      </c>
      <c r="E4560" s="120" t="s">
        <v>176</v>
      </c>
      <c r="F4560" s="121">
        <v>71459</v>
      </c>
      <c r="G4560" s="121">
        <v>0</v>
      </c>
      <c r="H4560" s="119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19">
        <v>10121</v>
      </c>
      <c r="B4561" s="120" t="s">
        <v>201</v>
      </c>
      <c r="C4561" s="120" t="s">
        <v>206</v>
      </c>
      <c r="D4561" s="120" t="s">
        <v>116</v>
      </c>
      <c r="E4561" s="120" t="s">
        <v>170</v>
      </c>
      <c r="F4561" s="121">
        <v>0</v>
      </c>
      <c r="G4561" s="121">
        <v>0</v>
      </c>
      <c r="H4561" s="119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19">
        <v>10122</v>
      </c>
      <c r="B4562" s="120" t="s">
        <v>205</v>
      </c>
      <c r="C4562" s="120" t="s">
        <v>210</v>
      </c>
      <c r="D4562" s="120" t="s">
        <v>73</v>
      </c>
      <c r="E4562" s="120" t="s">
        <v>70</v>
      </c>
      <c r="F4562" s="121">
        <v>1239</v>
      </c>
      <c r="G4562" s="121">
        <v>277.739</v>
      </c>
      <c r="H4562" s="119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19">
        <v>10122</v>
      </c>
      <c r="B4563" s="120" t="s">
        <v>205</v>
      </c>
      <c r="C4563" s="120" t="s">
        <v>210</v>
      </c>
      <c r="D4563" s="120" t="s">
        <v>73</v>
      </c>
      <c r="E4563" s="120" t="s">
        <v>38</v>
      </c>
      <c r="F4563" s="121">
        <v>99922</v>
      </c>
      <c r="G4563" s="121">
        <v>22385.741</v>
      </c>
      <c r="H4563" s="119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19">
        <v>10123</v>
      </c>
      <c r="B4564" s="120" t="s">
        <v>205</v>
      </c>
      <c r="C4564" s="120" t="s">
        <v>209</v>
      </c>
      <c r="D4564" s="120" t="s">
        <v>73</v>
      </c>
      <c r="E4564" s="120" t="s">
        <v>70</v>
      </c>
      <c r="F4564" s="121">
        <v>748</v>
      </c>
      <c r="G4564" s="121">
        <v>184.168</v>
      </c>
      <c r="H4564" s="119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19">
        <v>10123</v>
      </c>
      <c r="B4565" s="120" t="s">
        <v>205</v>
      </c>
      <c r="C4565" s="120" t="s">
        <v>209</v>
      </c>
      <c r="D4565" s="120" t="s">
        <v>73</v>
      </c>
      <c r="E4565" s="120" t="s">
        <v>38</v>
      </c>
      <c r="F4565" s="121">
        <v>132700</v>
      </c>
      <c r="G4565" s="121">
        <v>32669.832</v>
      </c>
      <c r="H4565" s="119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19">
        <v>10124</v>
      </c>
      <c r="B4566" s="120" t="s">
        <v>201</v>
      </c>
      <c r="C4566" s="120" t="s">
        <v>206</v>
      </c>
      <c r="D4566" s="120" t="s">
        <v>116</v>
      </c>
      <c r="E4566" s="120" t="s">
        <v>170</v>
      </c>
      <c r="F4566" s="121">
        <v>14243</v>
      </c>
      <c r="G4566" s="121">
        <v>1600</v>
      </c>
      <c r="H4566" s="119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19">
        <v>10128</v>
      </c>
      <c r="B4567" s="120" t="s">
        <v>201</v>
      </c>
      <c r="C4567" s="120" t="s">
        <v>207</v>
      </c>
      <c r="D4567" s="120" t="s">
        <v>116</v>
      </c>
      <c r="E4567" s="120" t="s">
        <v>170</v>
      </c>
      <c r="F4567" s="121">
        <v>48835</v>
      </c>
      <c r="G4567" s="121">
        <v>5486</v>
      </c>
      <c r="H4567" s="119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19">
        <v>10129</v>
      </c>
      <c r="B4568" s="120" t="s">
        <v>205</v>
      </c>
      <c r="C4568" s="120" t="s">
        <v>210</v>
      </c>
      <c r="D4568" s="120" t="s">
        <v>79</v>
      </c>
      <c r="E4568" s="120" t="s">
        <v>70</v>
      </c>
      <c r="F4568" s="121">
        <v>3112</v>
      </c>
      <c r="G4568" s="121">
        <v>501.673</v>
      </c>
      <c r="H4568" s="119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19">
        <v>10129</v>
      </c>
      <c r="B4569" s="120" t="s">
        <v>205</v>
      </c>
      <c r="C4569" s="120" t="s">
        <v>210</v>
      </c>
      <c r="D4569" s="120" t="s">
        <v>79</v>
      </c>
      <c r="E4569" s="120" t="s">
        <v>38</v>
      </c>
      <c r="F4569" s="121">
        <v>83993</v>
      </c>
      <c r="G4569" s="121">
        <v>13539.327</v>
      </c>
      <c r="H4569" s="119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19">
        <v>10138</v>
      </c>
      <c r="B4570" s="120" t="s">
        <v>201</v>
      </c>
      <c r="C4570" s="120" t="s">
        <v>206</v>
      </c>
      <c r="D4570" s="120" t="s">
        <v>116</v>
      </c>
      <c r="E4570" s="120" t="s">
        <v>170</v>
      </c>
      <c r="F4570" s="121">
        <v>38021</v>
      </c>
      <c r="G4570" s="121">
        <v>4271</v>
      </c>
      <c r="H4570" s="119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19">
        <v>10139</v>
      </c>
      <c r="B4571" s="120" t="s">
        <v>201</v>
      </c>
      <c r="C4571" s="120" t="s">
        <v>206</v>
      </c>
      <c r="D4571" s="120" t="s">
        <v>116</v>
      </c>
      <c r="E4571" s="120" t="s">
        <v>170</v>
      </c>
      <c r="F4571" s="121">
        <v>406080</v>
      </c>
      <c r="G4571" s="121">
        <v>45617</v>
      </c>
      <c r="H4571" s="119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19">
        <v>10140</v>
      </c>
      <c r="B4572" s="120" t="s">
        <v>201</v>
      </c>
      <c r="C4572" s="120" t="s">
        <v>206</v>
      </c>
      <c r="D4572" s="120" t="s">
        <v>116</v>
      </c>
      <c r="E4572" s="120" t="s">
        <v>170</v>
      </c>
      <c r="F4572" s="121">
        <v>115824</v>
      </c>
      <c r="G4572" s="121">
        <v>13011</v>
      </c>
      <c r="H4572" s="119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19">
        <v>10144</v>
      </c>
      <c r="B4573" s="120" t="s">
        <v>205</v>
      </c>
      <c r="C4573" s="120" t="s">
        <v>209</v>
      </c>
      <c r="D4573" s="120" t="s">
        <v>68</v>
      </c>
      <c r="E4573" s="120" t="s">
        <v>176</v>
      </c>
      <c r="F4573" s="121">
        <v>492264</v>
      </c>
      <c r="G4573" s="121">
        <v>98827</v>
      </c>
      <c r="H4573" s="119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19">
        <v>10149</v>
      </c>
      <c r="B4574" s="120" t="s">
        <v>205</v>
      </c>
      <c r="C4574" s="120" t="s">
        <v>209</v>
      </c>
      <c r="D4574" s="120" t="s">
        <v>68</v>
      </c>
      <c r="E4574" s="120" t="s">
        <v>54</v>
      </c>
      <c r="F4574" s="121">
        <v>0</v>
      </c>
      <c r="G4574" s="121">
        <v>0</v>
      </c>
      <c r="H4574" s="119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19">
        <v>10149</v>
      </c>
      <c r="B4575" s="120" t="s">
        <v>205</v>
      </c>
      <c r="C4575" s="120" t="s">
        <v>209</v>
      </c>
      <c r="D4575" s="120" t="s">
        <v>68</v>
      </c>
      <c r="E4575" s="120" t="s">
        <v>38</v>
      </c>
      <c r="F4575" s="121">
        <v>162928</v>
      </c>
      <c r="G4575" s="121">
        <v>41543.732</v>
      </c>
      <c r="H4575" s="119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19">
        <v>10149</v>
      </c>
      <c r="B4576" s="120" t="s">
        <v>205</v>
      </c>
      <c r="C4576" s="120" t="s">
        <v>209</v>
      </c>
      <c r="D4576" s="120" t="s">
        <v>68</v>
      </c>
      <c r="E4576" s="120" t="s">
        <v>176</v>
      </c>
      <c r="F4576" s="121">
        <v>35977</v>
      </c>
      <c r="G4576" s="121">
        <v>9173.268</v>
      </c>
      <c r="H4576" s="119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19">
        <v>10151</v>
      </c>
      <c r="B4577" s="120" t="s">
        <v>201</v>
      </c>
      <c r="C4577" s="120" t="s">
        <v>206</v>
      </c>
      <c r="D4577" s="120" t="s">
        <v>68</v>
      </c>
      <c r="E4577" s="120" t="s">
        <v>38</v>
      </c>
      <c r="F4577" s="121">
        <v>385140</v>
      </c>
      <c r="G4577" s="121">
        <v>27981.344</v>
      </c>
      <c r="H4577" s="119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19">
        <v>10151</v>
      </c>
      <c r="B4578" s="120" t="s">
        <v>201</v>
      </c>
      <c r="C4578" s="120" t="s">
        <v>206</v>
      </c>
      <c r="D4578" s="120" t="s">
        <v>68</v>
      </c>
      <c r="E4578" s="120" t="s">
        <v>172</v>
      </c>
      <c r="F4578" s="121">
        <v>7894512</v>
      </c>
      <c r="G4578" s="121">
        <v>570034.66</v>
      </c>
      <c r="H4578" s="119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19">
        <v>10152</v>
      </c>
      <c r="B4579" s="120" t="s">
        <v>201</v>
      </c>
      <c r="C4579" s="120" t="s">
        <v>206</v>
      </c>
      <c r="D4579" s="120" t="s">
        <v>116</v>
      </c>
      <c r="E4579" s="120" t="s">
        <v>170</v>
      </c>
      <c r="F4579" s="121">
        <v>23198</v>
      </c>
      <c r="G4579" s="121">
        <v>2606</v>
      </c>
      <c r="H4579" s="119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19">
        <v>10154</v>
      </c>
      <c r="B4580" s="120" t="s">
        <v>205</v>
      </c>
      <c r="C4580" s="120" t="s">
        <v>209</v>
      </c>
      <c r="D4580" s="120" t="s">
        <v>73</v>
      </c>
      <c r="E4580" s="120" t="s">
        <v>38</v>
      </c>
      <c r="F4580" s="121">
        <v>1029397</v>
      </c>
      <c r="G4580" s="121">
        <v>247393</v>
      </c>
      <c r="H4580" s="119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19">
        <v>10155</v>
      </c>
      <c r="B4581" s="120" t="s">
        <v>201</v>
      </c>
      <c r="C4581" s="120" t="s">
        <v>206</v>
      </c>
      <c r="D4581" s="120" t="s">
        <v>116</v>
      </c>
      <c r="E4581" s="120" t="s">
        <v>170</v>
      </c>
      <c r="F4581" s="121">
        <v>95856</v>
      </c>
      <c r="G4581" s="121">
        <v>10768</v>
      </c>
      <c r="H4581" s="119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19">
        <v>10156</v>
      </c>
      <c r="B4582" s="120" t="s">
        <v>205</v>
      </c>
      <c r="C4582" s="120" t="s">
        <v>208</v>
      </c>
      <c r="D4582" s="120" t="s">
        <v>39</v>
      </c>
      <c r="E4582" s="120" t="s">
        <v>38</v>
      </c>
      <c r="F4582" s="121">
        <v>0</v>
      </c>
      <c r="G4582" s="121">
        <v>812</v>
      </c>
      <c r="H4582" s="119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19">
        <v>10156</v>
      </c>
      <c r="B4583" s="120" t="s">
        <v>205</v>
      </c>
      <c r="C4583" s="120" t="s">
        <v>208</v>
      </c>
      <c r="D4583" s="120" t="s">
        <v>61</v>
      </c>
      <c r="E4583" s="120" t="s">
        <v>38</v>
      </c>
      <c r="F4583" s="121">
        <v>63332</v>
      </c>
      <c r="G4583" s="121">
        <v>5693</v>
      </c>
      <c r="H4583" s="119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19">
        <v>10156</v>
      </c>
      <c r="B4584" s="120" t="s">
        <v>205</v>
      </c>
      <c r="C4584" s="120" t="s">
        <v>208</v>
      </c>
      <c r="D4584" s="120" t="s">
        <v>73</v>
      </c>
      <c r="E4584" s="120" t="s">
        <v>38</v>
      </c>
      <c r="F4584" s="121">
        <v>12719</v>
      </c>
      <c r="G4584" s="121">
        <v>1322</v>
      </c>
      <c r="H4584" s="119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19">
        <v>10162</v>
      </c>
      <c r="B4585" s="120" t="s">
        <v>201</v>
      </c>
      <c r="C4585" s="120" t="s">
        <v>206</v>
      </c>
      <c r="D4585" s="120" t="s">
        <v>116</v>
      </c>
      <c r="E4585" s="120" t="s">
        <v>170</v>
      </c>
      <c r="F4585" s="121">
        <v>35651</v>
      </c>
      <c r="G4585" s="121">
        <v>4005</v>
      </c>
      <c r="H4585" s="119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19">
        <v>10167</v>
      </c>
      <c r="B4586" s="120" t="s">
        <v>205</v>
      </c>
      <c r="C4586" s="120" t="s">
        <v>209</v>
      </c>
      <c r="D4586" s="120" t="s">
        <v>68</v>
      </c>
      <c r="E4586" s="120" t="s">
        <v>38</v>
      </c>
      <c r="F4586" s="121">
        <v>8488</v>
      </c>
      <c r="G4586" s="121">
        <v>393.265</v>
      </c>
      <c r="H4586" s="119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19">
        <v>10167</v>
      </c>
      <c r="B4587" s="120" t="s">
        <v>205</v>
      </c>
      <c r="C4587" s="120" t="s">
        <v>209</v>
      </c>
      <c r="D4587" s="120" t="s">
        <v>68</v>
      </c>
      <c r="E4587" s="120" t="s">
        <v>140</v>
      </c>
      <c r="F4587" s="121">
        <v>149165</v>
      </c>
      <c r="G4587" s="121">
        <v>6696.598</v>
      </c>
      <c r="H4587" s="119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19">
        <v>10167</v>
      </c>
      <c r="B4588" s="120" t="s">
        <v>205</v>
      </c>
      <c r="C4588" s="120" t="s">
        <v>209</v>
      </c>
      <c r="D4588" s="120" t="s">
        <v>68</v>
      </c>
      <c r="E4588" s="120" t="s">
        <v>144</v>
      </c>
      <c r="F4588" s="121">
        <v>440039</v>
      </c>
      <c r="G4588" s="121">
        <v>18983.137</v>
      </c>
      <c r="H4588" s="119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19">
        <v>10173</v>
      </c>
      <c r="B4589" s="120" t="s">
        <v>201</v>
      </c>
      <c r="C4589" s="120" t="s">
        <v>206</v>
      </c>
      <c r="D4589" s="120" t="s">
        <v>116</v>
      </c>
      <c r="E4589" s="120" t="s">
        <v>170</v>
      </c>
      <c r="F4589" s="121">
        <v>77287</v>
      </c>
      <c r="G4589" s="121">
        <v>8681.74</v>
      </c>
      <c r="H4589" s="119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19">
        <v>10175</v>
      </c>
      <c r="B4590" s="120" t="s">
        <v>205</v>
      </c>
      <c r="C4590" s="120" t="s">
        <v>210</v>
      </c>
      <c r="D4590" s="120" t="s">
        <v>73</v>
      </c>
      <c r="E4590" s="120" t="s">
        <v>38</v>
      </c>
      <c r="F4590" s="121">
        <v>243660</v>
      </c>
      <c r="G4590" s="121">
        <v>26559</v>
      </c>
      <c r="H4590" s="119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19">
        <v>10175</v>
      </c>
      <c r="B4591" s="120" t="s">
        <v>205</v>
      </c>
      <c r="C4591" s="120" t="s">
        <v>210</v>
      </c>
      <c r="D4591" s="120" t="s">
        <v>79</v>
      </c>
      <c r="E4591" s="120" t="s">
        <v>70</v>
      </c>
      <c r="F4591" s="121">
        <v>136</v>
      </c>
      <c r="G4591" s="121">
        <v>12</v>
      </c>
      <c r="H4591" s="119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19">
        <v>10176</v>
      </c>
      <c r="B4592" s="120" t="s">
        <v>201</v>
      </c>
      <c r="C4592" s="120" t="s">
        <v>206</v>
      </c>
      <c r="D4592" s="120" t="s">
        <v>73</v>
      </c>
      <c r="E4592" s="120" t="s">
        <v>86</v>
      </c>
      <c r="F4592" s="121">
        <v>8933</v>
      </c>
      <c r="G4592" s="121">
        <v>309</v>
      </c>
      <c r="H4592" s="119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19">
        <v>10180</v>
      </c>
      <c r="B4593" s="120" t="s">
        <v>205</v>
      </c>
      <c r="C4593" s="120" t="s">
        <v>208</v>
      </c>
      <c r="D4593" s="120" t="s">
        <v>73</v>
      </c>
      <c r="E4593" s="120" t="s">
        <v>38</v>
      </c>
      <c r="F4593" s="121">
        <v>10806</v>
      </c>
      <c r="G4593" s="121">
        <v>1238.375</v>
      </c>
      <c r="H4593" s="119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19">
        <v>10180</v>
      </c>
      <c r="B4594" s="120" t="s">
        <v>205</v>
      </c>
      <c r="C4594" s="120" t="s">
        <v>208</v>
      </c>
      <c r="D4594" s="120" t="s">
        <v>73</v>
      </c>
      <c r="E4594" s="120" t="s">
        <v>130</v>
      </c>
      <c r="F4594" s="121">
        <v>280735</v>
      </c>
      <c r="G4594" s="121">
        <v>32056.625</v>
      </c>
      <c r="H4594" s="119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19">
        <v>10180</v>
      </c>
      <c r="B4595" s="120" t="s">
        <v>205</v>
      </c>
      <c r="C4595" s="120" t="s">
        <v>208</v>
      </c>
      <c r="D4595" s="120" t="s">
        <v>73</v>
      </c>
      <c r="E4595" s="120" t="s">
        <v>146</v>
      </c>
      <c r="F4595" s="121">
        <v>0</v>
      </c>
      <c r="G4595" s="121">
        <v>0</v>
      </c>
      <c r="H4595" s="119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19">
        <v>10180</v>
      </c>
      <c r="B4596" s="120" t="s">
        <v>205</v>
      </c>
      <c r="C4596" s="120" t="s">
        <v>208</v>
      </c>
      <c r="D4596" s="120" t="s">
        <v>79</v>
      </c>
      <c r="E4596" s="120" t="s">
        <v>130</v>
      </c>
      <c r="F4596" s="121">
        <v>4691</v>
      </c>
      <c r="G4596" s="121">
        <v>548</v>
      </c>
      <c r="H4596" s="119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19">
        <v>10181</v>
      </c>
      <c r="B4597" s="120" t="s">
        <v>201</v>
      </c>
      <c r="C4597" s="120" t="s">
        <v>207</v>
      </c>
      <c r="D4597" s="120" t="s">
        <v>116</v>
      </c>
      <c r="E4597" s="120" t="s">
        <v>170</v>
      </c>
      <c r="F4597" s="121">
        <v>74849</v>
      </c>
      <c r="G4597" s="121">
        <v>8408</v>
      </c>
      <c r="H4597" s="119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19">
        <v>10183</v>
      </c>
      <c r="B4598" s="120" t="s">
        <v>201</v>
      </c>
      <c r="C4598" s="120" t="s">
        <v>206</v>
      </c>
      <c r="D4598" s="120" t="s">
        <v>116</v>
      </c>
      <c r="E4598" s="120" t="s">
        <v>170</v>
      </c>
      <c r="F4598" s="121">
        <v>86589</v>
      </c>
      <c r="G4598" s="121">
        <v>9727</v>
      </c>
      <c r="H4598" s="119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19">
        <v>10184</v>
      </c>
      <c r="B4599" s="120" t="s">
        <v>205</v>
      </c>
      <c r="C4599" s="120" t="s">
        <v>210</v>
      </c>
      <c r="D4599" s="120" t="s">
        <v>79</v>
      </c>
      <c r="E4599" s="120" t="s">
        <v>70</v>
      </c>
      <c r="F4599" s="121">
        <v>2867</v>
      </c>
      <c r="G4599" s="121">
        <v>279.708</v>
      </c>
      <c r="H4599" s="119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19">
        <v>10184</v>
      </c>
      <c r="B4600" s="120" t="s">
        <v>205</v>
      </c>
      <c r="C4600" s="120" t="s">
        <v>210</v>
      </c>
      <c r="D4600" s="120" t="s">
        <v>79</v>
      </c>
      <c r="E4600" s="120" t="s">
        <v>38</v>
      </c>
      <c r="F4600" s="121">
        <v>122289</v>
      </c>
      <c r="G4600" s="121">
        <v>11936.292</v>
      </c>
      <c r="H4600" s="119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19">
        <v>10184</v>
      </c>
      <c r="B4601" s="120" t="s">
        <v>205</v>
      </c>
      <c r="C4601" s="120" t="s">
        <v>210</v>
      </c>
      <c r="D4601" s="120" t="s">
        <v>68</v>
      </c>
      <c r="E4601" s="120" t="s">
        <v>70</v>
      </c>
      <c r="F4601" s="121">
        <v>0</v>
      </c>
      <c r="G4601" s="121">
        <v>0</v>
      </c>
      <c r="H4601" s="119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19">
        <v>10184</v>
      </c>
      <c r="B4602" s="120" t="s">
        <v>205</v>
      </c>
      <c r="C4602" s="120" t="s">
        <v>210</v>
      </c>
      <c r="D4602" s="120" t="s">
        <v>68</v>
      </c>
      <c r="E4602" s="120" t="s">
        <v>38</v>
      </c>
      <c r="F4602" s="121">
        <v>0</v>
      </c>
      <c r="G4602" s="121">
        <v>0</v>
      </c>
      <c r="H4602" s="119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19">
        <v>10186</v>
      </c>
      <c r="B4603" s="120" t="s">
        <v>201</v>
      </c>
      <c r="C4603" s="120" t="s">
        <v>206</v>
      </c>
      <c r="D4603" s="120" t="s">
        <v>116</v>
      </c>
      <c r="E4603" s="120" t="s">
        <v>170</v>
      </c>
      <c r="F4603" s="121">
        <v>1156111</v>
      </c>
      <c r="G4603" s="121">
        <v>129871</v>
      </c>
      <c r="H4603" s="119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19">
        <v>10186</v>
      </c>
      <c r="B4604" s="120" t="s">
        <v>201</v>
      </c>
      <c r="C4604" s="120" t="s">
        <v>206</v>
      </c>
      <c r="D4604" s="120" t="s">
        <v>68</v>
      </c>
      <c r="E4604" s="120" t="s">
        <v>54</v>
      </c>
      <c r="F4604" s="121">
        <v>0</v>
      </c>
      <c r="G4604" s="121">
        <v>0</v>
      </c>
      <c r="H4604" s="119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19">
        <v>10186</v>
      </c>
      <c r="B4605" s="120" t="s">
        <v>201</v>
      </c>
      <c r="C4605" s="120" t="s">
        <v>206</v>
      </c>
      <c r="D4605" s="120" t="s">
        <v>68</v>
      </c>
      <c r="E4605" s="120" t="s">
        <v>38</v>
      </c>
      <c r="F4605" s="121">
        <v>0</v>
      </c>
      <c r="G4605" s="121">
        <v>0</v>
      </c>
      <c r="H4605" s="119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19">
        <v>10186</v>
      </c>
      <c r="B4606" s="120" t="s">
        <v>201</v>
      </c>
      <c r="C4606" s="120" t="s">
        <v>206</v>
      </c>
      <c r="D4606" s="120" t="s">
        <v>68</v>
      </c>
      <c r="E4606" s="120" t="s">
        <v>152</v>
      </c>
      <c r="F4606" s="121">
        <v>0</v>
      </c>
      <c r="G4606" s="121">
        <v>0</v>
      </c>
      <c r="H4606" s="119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19">
        <v>10188</v>
      </c>
      <c r="B4607" s="120" t="s">
        <v>201</v>
      </c>
      <c r="C4607" s="120" t="s">
        <v>211</v>
      </c>
      <c r="D4607" s="120" t="s">
        <v>73</v>
      </c>
      <c r="E4607" s="120" t="s">
        <v>38</v>
      </c>
      <c r="F4607" s="121">
        <v>656842</v>
      </c>
      <c r="G4607" s="121">
        <v>44964</v>
      </c>
      <c r="H4607" s="119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19">
        <v>10190</v>
      </c>
      <c r="B4608" s="120" t="s">
        <v>201</v>
      </c>
      <c r="C4608" s="120" t="s">
        <v>206</v>
      </c>
      <c r="D4608" s="120" t="s">
        <v>39</v>
      </c>
      <c r="E4608" s="120" t="s">
        <v>70</v>
      </c>
      <c r="F4608" s="121">
        <v>0</v>
      </c>
      <c r="G4608" s="121">
        <v>15.976</v>
      </c>
      <c r="H4608" s="119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19">
        <v>10190</v>
      </c>
      <c r="B4609" s="120" t="s">
        <v>201</v>
      </c>
      <c r="C4609" s="120" t="s">
        <v>206</v>
      </c>
      <c r="D4609" s="120" t="s">
        <v>39</v>
      </c>
      <c r="E4609" s="120" t="s">
        <v>38</v>
      </c>
      <c r="F4609" s="121">
        <v>50062</v>
      </c>
      <c r="G4609" s="121">
        <v>36672.024</v>
      </c>
      <c r="H4609" s="119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19">
        <v>10190</v>
      </c>
      <c r="B4610" s="120" t="s">
        <v>201</v>
      </c>
      <c r="C4610" s="120" t="s">
        <v>206</v>
      </c>
      <c r="D4610" s="120" t="s">
        <v>61</v>
      </c>
      <c r="E4610" s="120" t="s">
        <v>70</v>
      </c>
      <c r="F4610" s="121">
        <v>512</v>
      </c>
      <c r="G4610" s="121">
        <v>40.91</v>
      </c>
      <c r="H4610" s="119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19">
        <v>10190</v>
      </c>
      <c r="B4611" s="120" t="s">
        <v>201</v>
      </c>
      <c r="C4611" s="120" t="s">
        <v>206</v>
      </c>
      <c r="D4611" s="120" t="s">
        <v>61</v>
      </c>
      <c r="E4611" s="120" t="s">
        <v>38</v>
      </c>
      <c r="F4611" s="121">
        <v>1171824</v>
      </c>
      <c r="G4611" s="121">
        <v>92746.09</v>
      </c>
      <c r="H4611" s="119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19">
        <v>10191</v>
      </c>
      <c r="B4612" s="120" t="s">
        <v>201</v>
      </c>
      <c r="C4612" s="120" t="s">
        <v>206</v>
      </c>
      <c r="D4612" s="120" t="s">
        <v>128</v>
      </c>
      <c r="E4612" s="120" t="s">
        <v>180</v>
      </c>
      <c r="F4612" s="121">
        <v>124966</v>
      </c>
      <c r="G4612" s="121">
        <v>14038</v>
      </c>
      <c r="H4612" s="119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19">
        <v>10194</v>
      </c>
      <c r="B4613" s="120" t="s">
        <v>205</v>
      </c>
      <c r="C4613" s="120" t="s">
        <v>209</v>
      </c>
      <c r="D4613" s="120" t="s">
        <v>73</v>
      </c>
      <c r="E4613" s="120" t="s">
        <v>70</v>
      </c>
      <c r="F4613" s="121">
        <v>0</v>
      </c>
      <c r="G4613" s="121">
        <v>0</v>
      </c>
      <c r="H4613" s="119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19">
        <v>10194</v>
      </c>
      <c r="B4614" s="120" t="s">
        <v>205</v>
      </c>
      <c r="C4614" s="120" t="s">
        <v>209</v>
      </c>
      <c r="D4614" s="120" t="s">
        <v>73</v>
      </c>
      <c r="E4614" s="120" t="s">
        <v>140</v>
      </c>
      <c r="F4614" s="121">
        <v>26653</v>
      </c>
      <c r="G4614" s="121">
        <v>5624.437</v>
      </c>
      <c r="H4614" s="119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19">
        <v>10194</v>
      </c>
      <c r="B4615" s="120" t="s">
        <v>205</v>
      </c>
      <c r="C4615" s="120" t="s">
        <v>209</v>
      </c>
      <c r="D4615" s="120" t="s">
        <v>73</v>
      </c>
      <c r="E4615" s="120" t="s">
        <v>183</v>
      </c>
      <c r="F4615" s="121">
        <v>193572</v>
      </c>
      <c r="G4615" s="121">
        <v>40847.563</v>
      </c>
      <c r="H4615" s="119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19">
        <v>10195</v>
      </c>
      <c r="B4616" s="120" t="s">
        <v>205</v>
      </c>
      <c r="C4616" s="120" t="s">
        <v>209</v>
      </c>
      <c r="D4616" s="120" t="s">
        <v>73</v>
      </c>
      <c r="E4616" s="120" t="s">
        <v>38</v>
      </c>
      <c r="F4616" s="121">
        <v>863719</v>
      </c>
      <c r="G4616" s="121">
        <v>151885</v>
      </c>
      <c r="H4616" s="119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19">
        <v>10196</v>
      </c>
      <c r="B4617" s="120" t="s">
        <v>201</v>
      </c>
      <c r="C4617" s="120" t="s">
        <v>206</v>
      </c>
      <c r="D4617" s="120" t="s">
        <v>116</v>
      </c>
      <c r="E4617" s="120" t="s">
        <v>170</v>
      </c>
      <c r="F4617" s="121">
        <v>537777</v>
      </c>
      <c r="G4617" s="121">
        <v>60411</v>
      </c>
      <c r="H4617" s="119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19">
        <v>10197</v>
      </c>
      <c r="B4618" s="120" t="s">
        <v>201</v>
      </c>
      <c r="C4618" s="120" t="s">
        <v>206</v>
      </c>
      <c r="D4618" s="120" t="s">
        <v>116</v>
      </c>
      <c r="E4618" s="120" t="s">
        <v>170</v>
      </c>
      <c r="F4618" s="121">
        <v>131473</v>
      </c>
      <c r="G4618" s="121">
        <v>14769</v>
      </c>
      <c r="H4618" s="119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19">
        <v>10198</v>
      </c>
      <c r="B4619" s="120" t="s">
        <v>205</v>
      </c>
      <c r="C4619" s="120" t="s">
        <v>209</v>
      </c>
      <c r="D4619" s="120" t="s">
        <v>68</v>
      </c>
      <c r="E4619" s="120" t="s">
        <v>38</v>
      </c>
      <c r="F4619" s="121">
        <v>0</v>
      </c>
      <c r="G4619" s="121">
        <v>8905.57</v>
      </c>
      <c r="H4619" s="119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19">
        <v>10198</v>
      </c>
      <c r="B4620" s="120" t="s">
        <v>205</v>
      </c>
      <c r="C4620" s="120" t="s">
        <v>209</v>
      </c>
      <c r="D4620" s="120" t="s">
        <v>68</v>
      </c>
      <c r="E4620" s="120" t="s">
        <v>142</v>
      </c>
      <c r="F4620" s="121">
        <v>0</v>
      </c>
      <c r="G4620" s="121">
        <v>0</v>
      </c>
      <c r="H4620" s="119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19">
        <v>10198</v>
      </c>
      <c r="B4621" s="120" t="s">
        <v>205</v>
      </c>
      <c r="C4621" s="120" t="s">
        <v>209</v>
      </c>
      <c r="D4621" s="120" t="s">
        <v>68</v>
      </c>
      <c r="E4621" s="120" t="s">
        <v>178</v>
      </c>
      <c r="F4621" s="121">
        <v>0</v>
      </c>
      <c r="G4621" s="121">
        <v>-44721</v>
      </c>
      <c r="H4621" s="119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19">
        <v>10202</v>
      </c>
      <c r="B4622" s="120" t="s">
        <v>205</v>
      </c>
      <c r="C4622" s="120" t="s">
        <v>209</v>
      </c>
      <c r="D4622" s="120" t="s">
        <v>68</v>
      </c>
      <c r="E4622" s="120" t="s">
        <v>54</v>
      </c>
      <c r="F4622" s="121">
        <v>224437</v>
      </c>
      <c r="G4622" s="121">
        <v>45480.363</v>
      </c>
      <c r="H4622" s="119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19">
        <v>10202</v>
      </c>
      <c r="B4623" s="120" t="s">
        <v>205</v>
      </c>
      <c r="C4623" s="120" t="s">
        <v>209</v>
      </c>
      <c r="D4623" s="120" t="s">
        <v>68</v>
      </c>
      <c r="E4623" s="120" t="s">
        <v>59</v>
      </c>
      <c r="F4623" s="121">
        <v>1615622</v>
      </c>
      <c r="G4623" s="121">
        <v>327393.6</v>
      </c>
      <c r="H4623" s="119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19">
        <v>10202</v>
      </c>
      <c r="B4624" s="120" t="s">
        <v>205</v>
      </c>
      <c r="C4624" s="120" t="s">
        <v>209</v>
      </c>
      <c r="D4624" s="120" t="s">
        <v>68</v>
      </c>
      <c r="E4624" s="120" t="s">
        <v>70</v>
      </c>
      <c r="F4624" s="121">
        <v>32605</v>
      </c>
      <c r="G4624" s="121">
        <v>6607.239</v>
      </c>
      <c r="H4624" s="119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19">
        <v>10202</v>
      </c>
      <c r="B4625" s="120" t="s">
        <v>205</v>
      </c>
      <c r="C4625" s="120" t="s">
        <v>209</v>
      </c>
      <c r="D4625" s="120" t="s">
        <v>68</v>
      </c>
      <c r="E4625" s="120" t="s">
        <v>38</v>
      </c>
      <c r="F4625" s="121">
        <v>763682</v>
      </c>
      <c r="G4625" s="121">
        <v>154754.39</v>
      </c>
      <c r="H4625" s="119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19">
        <v>10202</v>
      </c>
      <c r="B4626" s="120" t="s">
        <v>205</v>
      </c>
      <c r="C4626" s="120" t="s">
        <v>209</v>
      </c>
      <c r="D4626" s="120" t="s">
        <v>68</v>
      </c>
      <c r="E4626" s="120" t="s">
        <v>176</v>
      </c>
      <c r="F4626" s="121">
        <v>493040</v>
      </c>
      <c r="G4626" s="121">
        <v>99911.001</v>
      </c>
      <c r="H4626" s="119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19">
        <v>10204</v>
      </c>
      <c r="B4627" s="120" t="s">
        <v>205</v>
      </c>
      <c r="C4627" s="120" t="s">
        <v>209</v>
      </c>
      <c r="D4627" s="120" t="s">
        <v>68</v>
      </c>
      <c r="E4627" s="120" t="s">
        <v>38</v>
      </c>
      <c r="F4627" s="121">
        <v>0</v>
      </c>
      <c r="G4627" s="121">
        <v>0</v>
      </c>
      <c r="H4627" s="119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19">
        <v>10204</v>
      </c>
      <c r="B4628" s="120" t="s">
        <v>205</v>
      </c>
      <c r="C4628" s="120" t="s">
        <v>209</v>
      </c>
      <c r="D4628" s="120" t="s">
        <v>68</v>
      </c>
      <c r="E4628" s="120" t="s">
        <v>142</v>
      </c>
      <c r="F4628" s="121">
        <v>2385916</v>
      </c>
      <c r="G4628" s="121">
        <v>268020</v>
      </c>
      <c r="H4628" s="119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19">
        <v>10206</v>
      </c>
      <c r="B4629" s="120" t="s">
        <v>205</v>
      </c>
      <c r="C4629" s="120" t="s">
        <v>210</v>
      </c>
      <c r="D4629" s="120" t="s">
        <v>73</v>
      </c>
      <c r="E4629" s="120" t="s">
        <v>70</v>
      </c>
      <c r="F4629" s="121">
        <v>0</v>
      </c>
      <c r="G4629" s="121">
        <v>0</v>
      </c>
      <c r="H4629" s="119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19">
        <v>10206</v>
      </c>
      <c r="B4630" s="120" t="s">
        <v>205</v>
      </c>
      <c r="C4630" s="120" t="s">
        <v>210</v>
      </c>
      <c r="D4630" s="120" t="s">
        <v>73</v>
      </c>
      <c r="E4630" s="120" t="s">
        <v>38</v>
      </c>
      <c r="F4630" s="121">
        <v>385646</v>
      </c>
      <c r="G4630" s="121">
        <v>58388</v>
      </c>
      <c r="H4630" s="119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19">
        <v>10206</v>
      </c>
      <c r="B4631" s="120" t="s">
        <v>205</v>
      </c>
      <c r="C4631" s="120" t="s">
        <v>210</v>
      </c>
      <c r="D4631" s="120" t="s">
        <v>79</v>
      </c>
      <c r="E4631" s="120" t="s">
        <v>70</v>
      </c>
      <c r="F4631" s="121">
        <v>0</v>
      </c>
      <c r="G4631" s="121">
        <v>0</v>
      </c>
      <c r="H4631" s="119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19">
        <v>10208</v>
      </c>
      <c r="B4632" s="120" t="s">
        <v>205</v>
      </c>
      <c r="C4632" s="120" t="s">
        <v>209</v>
      </c>
      <c r="D4632" s="120" t="s">
        <v>68</v>
      </c>
      <c r="E4632" s="120" t="s">
        <v>54</v>
      </c>
      <c r="F4632" s="121">
        <v>6379</v>
      </c>
      <c r="G4632" s="121">
        <v>1562.056</v>
      </c>
      <c r="H4632" s="119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19">
        <v>10208</v>
      </c>
      <c r="B4633" s="120" t="s">
        <v>205</v>
      </c>
      <c r="C4633" s="120" t="s">
        <v>209</v>
      </c>
      <c r="D4633" s="120" t="s">
        <v>68</v>
      </c>
      <c r="E4633" s="120" t="s">
        <v>59</v>
      </c>
      <c r="F4633" s="121">
        <v>912254</v>
      </c>
      <c r="G4633" s="121">
        <v>223374.42</v>
      </c>
      <c r="H4633" s="119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19">
        <v>10208</v>
      </c>
      <c r="B4634" s="120" t="s">
        <v>205</v>
      </c>
      <c r="C4634" s="120" t="s">
        <v>209</v>
      </c>
      <c r="D4634" s="120" t="s">
        <v>68</v>
      </c>
      <c r="E4634" s="120" t="s">
        <v>38</v>
      </c>
      <c r="F4634" s="121">
        <v>702607</v>
      </c>
      <c r="G4634" s="121">
        <v>172039.92</v>
      </c>
      <c r="H4634" s="119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19">
        <v>10208</v>
      </c>
      <c r="B4635" s="120" t="s">
        <v>205</v>
      </c>
      <c r="C4635" s="120" t="s">
        <v>209</v>
      </c>
      <c r="D4635" s="120" t="s">
        <v>68</v>
      </c>
      <c r="E4635" s="120" t="s">
        <v>152</v>
      </c>
      <c r="F4635" s="121">
        <v>9822</v>
      </c>
      <c r="G4635" s="121">
        <v>2405.034</v>
      </c>
      <c r="H4635" s="119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19">
        <v>10208</v>
      </c>
      <c r="B4636" s="120" t="s">
        <v>205</v>
      </c>
      <c r="C4636" s="120" t="s">
        <v>209</v>
      </c>
      <c r="D4636" s="120" t="s">
        <v>68</v>
      </c>
      <c r="E4636" s="120" t="s">
        <v>160</v>
      </c>
      <c r="F4636" s="121">
        <v>6574</v>
      </c>
      <c r="G4636" s="121">
        <v>1609.794</v>
      </c>
      <c r="H4636" s="119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19">
        <v>10208</v>
      </c>
      <c r="B4637" s="120" t="s">
        <v>205</v>
      </c>
      <c r="C4637" s="120" t="s">
        <v>209</v>
      </c>
      <c r="D4637" s="120" t="s">
        <v>68</v>
      </c>
      <c r="E4637" s="120" t="s">
        <v>166</v>
      </c>
      <c r="F4637" s="121">
        <v>84026</v>
      </c>
      <c r="G4637" s="121">
        <v>20574.901</v>
      </c>
      <c r="H4637" s="119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19">
        <v>10208</v>
      </c>
      <c r="B4638" s="120" t="s">
        <v>205</v>
      </c>
      <c r="C4638" s="120" t="s">
        <v>209</v>
      </c>
      <c r="D4638" s="120" t="s">
        <v>68</v>
      </c>
      <c r="E4638" s="120" t="s">
        <v>176</v>
      </c>
      <c r="F4638" s="121">
        <v>284270</v>
      </c>
      <c r="G4638" s="121">
        <v>69606.197</v>
      </c>
      <c r="H4638" s="119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19">
        <v>10213</v>
      </c>
      <c r="B4639" s="120" t="s">
        <v>205</v>
      </c>
      <c r="C4639" s="120" t="s">
        <v>209</v>
      </c>
      <c r="D4639" s="120" t="s">
        <v>39</v>
      </c>
      <c r="E4639" s="120" t="s">
        <v>38</v>
      </c>
      <c r="F4639" s="121">
        <v>0</v>
      </c>
      <c r="G4639" s="121">
        <v>95096.635</v>
      </c>
      <c r="H4639" s="119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19">
        <v>10213</v>
      </c>
      <c r="B4640" s="120" t="s">
        <v>205</v>
      </c>
      <c r="C4640" s="120" t="s">
        <v>209</v>
      </c>
      <c r="D4640" s="120" t="s">
        <v>39</v>
      </c>
      <c r="E4640" s="120" t="s">
        <v>140</v>
      </c>
      <c r="F4640" s="121">
        <v>76273</v>
      </c>
      <c r="G4640" s="121">
        <v>6706.365</v>
      </c>
      <c r="H4640" s="119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19">
        <v>10213</v>
      </c>
      <c r="B4641" s="120" t="s">
        <v>205</v>
      </c>
      <c r="C4641" s="120" t="s">
        <v>209</v>
      </c>
      <c r="D4641" s="120" t="s">
        <v>61</v>
      </c>
      <c r="E4641" s="120" t="s">
        <v>38</v>
      </c>
      <c r="F4641" s="121">
        <v>14085210</v>
      </c>
      <c r="G4641" s="121">
        <v>1158851</v>
      </c>
      <c r="H4641" s="119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19">
        <v>10213</v>
      </c>
      <c r="B4642" s="120" t="s">
        <v>205</v>
      </c>
      <c r="C4642" s="120" t="s">
        <v>209</v>
      </c>
      <c r="D4642" s="120" t="s">
        <v>61</v>
      </c>
      <c r="E4642" s="120" t="s">
        <v>140</v>
      </c>
      <c r="F4642" s="121">
        <v>0</v>
      </c>
      <c r="G4642" s="121">
        <v>0</v>
      </c>
      <c r="H4642" s="119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19">
        <v>10214</v>
      </c>
      <c r="B4643" s="120" t="s">
        <v>201</v>
      </c>
      <c r="C4643" s="120" t="s">
        <v>206</v>
      </c>
      <c r="D4643" s="120" t="s">
        <v>116</v>
      </c>
      <c r="E4643" s="120" t="s">
        <v>170</v>
      </c>
      <c r="F4643" s="121">
        <v>293925</v>
      </c>
      <c r="G4643" s="121">
        <v>33018</v>
      </c>
      <c r="H4643" s="119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19">
        <v>10215</v>
      </c>
      <c r="B4644" s="120" t="s">
        <v>205</v>
      </c>
      <c r="C4644" s="120" t="s">
        <v>210</v>
      </c>
      <c r="D4644" s="120" t="s">
        <v>79</v>
      </c>
      <c r="E4644" s="120" t="s">
        <v>38</v>
      </c>
      <c r="F4644" s="121">
        <v>117</v>
      </c>
      <c r="G4644" s="121">
        <v>14</v>
      </c>
      <c r="H4644" s="119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19">
        <v>10215</v>
      </c>
      <c r="B4645" s="120" t="s">
        <v>205</v>
      </c>
      <c r="C4645" s="120" t="s">
        <v>210</v>
      </c>
      <c r="D4645" s="120" t="s">
        <v>79</v>
      </c>
      <c r="E4645" s="120" t="s">
        <v>146</v>
      </c>
      <c r="F4645" s="121">
        <v>0</v>
      </c>
      <c r="G4645" s="121">
        <v>0</v>
      </c>
      <c r="H4645" s="119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19">
        <v>10218</v>
      </c>
      <c r="B4646" s="120" t="s">
        <v>201</v>
      </c>
      <c r="C4646" s="120" t="s">
        <v>206</v>
      </c>
      <c r="D4646" s="120" t="s">
        <v>116</v>
      </c>
      <c r="E4646" s="120" t="s">
        <v>170</v>
      </c>
      <c r="F4646" s="121">
        <v>130121</v>
      </c>
      <c r="G4646" s="121">
        <v>14617</v>
      </c>
      <c r="H4646" s="119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19">
        <v>10219</v>
      </c>
      <c r="B4647" s="120" t="s">
        <v>201</v>
      </c>
      <c r="C4647" s="120" t="s">
        <v>206</v>
      </c>
      <c r="D4647" s="120" t="s">
        <v>116</v>
      </c>
      <c r="E4647" s="120" t="s">
        <v>170</v>
      </c>
      <c r="F4647" s="121">
        <v>117587</v>
      </c>
      <c r="G4647" s="121">
        <v>13209</v>
      </c>
      <c r="H4647" s="119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19">
        <v>10220</v>
      </c>
      <c r="B4648" s="120" t="s">
        <v>201</v>
      </c>
      <c r="C4648" s="120" t="s">
        <v>206</v>
      </c>
      <c r="D4648" s="120" t="s">
        <v>116</v>
      </c>
      <c r="E4648" s="120" t="s">
        <v>170</v>
      </c>
      <c r="F4648" s="121">
        <v>151529</v>
      </c>
      <c r="G4648" s="121">
        <v>17022</v>
      </c>
      <c r="H4648" s="119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19">
        <v>10221</v>
      </c>
      <c r="B4649" s="120" t="s">
        <v>201</v>
      </c>
      <c r="C4649" s="120" t="s">
        <v>206</v>
      </c>
      <c r="D4649" s="120" t="s">
        <v>116</v>
      </c>
      <c r="E4649" s="120" t="s">
        <v>170</v>
      </c>
      <c r="F4649" s="121">
        <v>471912</v>
      </c>
      <c r="G4649" s="121">
        <v>53012</v>
      </c>
      <c r="H4649" s="119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19">
        <v>10222</v>
      </c>
      <c r="B4650" s="120" t="s">
        <v>201</v>
      </c>
      <c r="C4650" s="120" t="s">
        <v>206</v>
      </c>
      <c r="D4650" s="120" t="s">
        <v>116</v>
      </c>
      <c r="E4650" s="120" t="s">
        <v>170</v>
      </c>
      <c r="F4650" s="121">
        <v>34041</v>
      </c>
      <c r="G4650" s="121">
        <v>3824</v>
      </c>
      <c r="H4650" s="119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19">
        <v>10224</v>
      </c>
      <c r="B4651" s="120" t="s">
        <v>205</v>
      </c>
      <c r="C4651" s="120" t="s">
        <v>209</v>
      </c>
      <c r="D4651" s="120" t="s">
        <v>101</v>
      </c>
      <c r="E4651" s="120" t="s">
        <v>92</v>
      </c>
      <c r="F4651" s="121">
        <v>4044</v>
      </c>
      <c r="G4651" s="121">
        <v>454.05</v>
      </c>
      <c r="H4651" s="119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19">
        <v>10224</v>
      </c>
      <c r="B4652" s="120" t="s">
        <v>205</v>
      </c>
      <c r="C4652" s="120" t="s">
        <v>209</v>
      </c>
      <c r="D4652" s="120" t="s">
        <v>68</v>
      </c>
      <c r="E4652" s="120" t="s">
        <v>70</v>
      </c>
      <c r="F4652" s="121">
        <v>2091</v>
      </c>
      <c r="G4652" s="121">
        <v>469.964</v>
      </c>
      <c r="H4652" s="119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19">
        <v>10224</v>
      </c>
      <c r="B4653" s="120" t="s">
        <v>205</v>
      </c>
      <c r="C4653" s="120" t="s">
        <v>209</v>
      </c>
      <c r="D4653" s="120" t="s">
        <v>68</v>
      </c>
      <c r="E4653" s="120" t="s">
        <v>38</v>
      </c>
      <c r="F4653" s="121">
        <v>190127</v>
      </c>
      <c r="G4653" s="121">
        <v>42353.096</v>
      </c>
      <c r="H4653" s="119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19">
        <v>10233</v>
      </c>
      <c r="B4654" s="120" t="s">
        <v>205</v>
      </c>
      <c r="C4654" s="120" t="s">
        <v>209</v>
      </c>
      <c r="D4654" s="120" t="s">
        <v>68</v>
      </c>
      <c r="E4654" s="120" t="s">
        <v>59</v>
      </c>
      <c r="F4654" s="121">
        <v>1682601</v>
      </c>
      <c r="G4654" s="121">
        <v>331495.07</v>
      </c>
      <c r="H4654" s="119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19">
        <v>10233</v>
      </c>
      <c r="B4655" s="120" t="s">
        <v>205</v>
      </c>
      <c r="C4655" s="120" t="s">
        <v>209</v>
      </c>
      <c r="D4655" s="120" t="s">
        <v>68</v>
      </c>
      <c r="E4655" s="120" t="s">
        <v>38</v>
      </c>
      <c r="F4655" s="121">
        <v>38125</v>
      </c>
      <c r="G4655" s="121">
        <v>7511.194</v>
      </c>
      <c r="H4655" s="119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19">
        <v>10233</v>
      </c>
      <c r="B4656" s="120" t="s">
        <v>205</v>
      </c>
      <c r="C4656" s="120" t="s">
        <v>209</v>
      </c>
      <c r="D4656" s="120" t="s">
        <v>68</v>
      </c>
      <c r="E4656" s="120" t="s">
        <v>176</v>
      </c>
      <c r="F4656" s="121">
        <v>327057</v>
      </c>
      <c r="G4656" s="121">
        <v>64434.976</v>
      </c>
      <c r="H4656" s="119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19">
        <v>10234</v>
      </c>
      <c r="B4657" s="120" t="s">
        <v>205</v>
      </c>
      <c r="C4657" s="120" t="s">
        <v>209</v>
      </c>
      <c r="D4657" s="120" t="s">
        <v>68</v>
      </c>
      <c r="E4657" s="120" t="s">
        <v>54</v>
      </c>
      <c r="F4657" s="121">
        <v>0</v>
      </c>
      <c r="G4657" s="121">
        <v>0</v>
      </c>
      <c r="H4657" s="119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19">
        <v>10234</v>
      </c>
      <c r="B4658" s="120" t="s">
        <v>205</v>
      </c>
      <c r="C4658" s="120" t="s">
        <v>209</v>
      </c>
      <c r="D4658" s="120" t="s">
        <v>68</v>
      </c>
      <c r="E4658" s="120" t="s">
        <v>38</v>
      </c>
      <c r="F4658" s="121">
        <v>955164</v>
      </c>
      <c r="G4658" s="121">
        <v>80648.654</v>
      </c>
      <c r="H4658" s="119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19">
        <v>10234</v>
      </c>
      <c r="B4659" s="120" t="s">
        <v>205</v>
      </c>
      <c r="C4659" s="120" t="s">
        <v>209</v>
      </c>
      <c r="D4659" s="120" t="s">
        <v>68</v>
      </c>
      <c r="E4659" s="120" t="s">
        <v>162</v>
      </c>
      <c r="F4659" s="121">
        <v>989295</v>
      </c>
      <c r="G4659" s="121">
        <v>83530.346</v>
      </c>
      <c r="H4659" s="119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19">
        <v>10237</v>
      </c>
      <c r="B4660" s="120" t="s">
        <v>201</v>
      </c>
      <c r="C4660" s="120" t="s">
        <v>206</v>
      </c>
      <c r="D4660" s="120" t="s">
        <v>116</v>
      </c>
      <c r="E4660" s="120" t="s">
        <v>170</v>
      </c>
      <c r="F4660" s="121">
        <v>70932</v>
      </c>
      <c r="G4660" s="121">
        <v>7968</v>
      </c>
      <c r="H4660" s="119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19">
        <v>10238</v>
      </c>
      <c r="B4661" s="120" t="s">
        <v>201</v>
      </c>
      <c r="C4661" s="120" t="s">
        <v>206</v>
      </c>
      <c r="D4661" s="120" t="s">
        <v>116</v>
      </c>
      <c r="E4661" s="120" t="s">
        <v>170</v>
      </c>
      <c r="F4661" s="121">
        <v>4256</v>
      </c>
      <c r="G4661" s="121">
        <v>478</v>
      </c>
      <c r="H4661" s="119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19">
        <v>10243</v>
      </c>
      <c r="B4662" s="120" t="s">
        <v>205</v>
      </c>
      <c r="C4662" s="120" t="s">
        <v>209</v>
      </c>
      <c r="D4662" s="120" t="s">
        <v>73</v>
      </c>
      <c r="E4662" s="120" t="s">
        <v>38</v>
      </c>
      <c r="F4662" s="121">
        <v>3065090</v>
      </c>
      <c r="G4662" s="121">
        <v>269498</v>
      </c>
      <c r="H4662" s="119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19">
        <v>10244</v>
      </c>
      <c r="B4663" s="120" t="s">
        <v>205</v>
      </c>
      <c r="C4663" s="120" t="s">
        <v>209</v>
      </c>
      <c r="D4663" s="120" t="s">
        <v>68</v>
      </c>
      <c r="E4663" s="120" t="s">
        <v>54</v>
      </c>
      <c r="F4663" s="121">
        <v>0</v>
      </c>
      <c r="G4663" s="121">
        <v>0</v>
      </c>
      <c r="H4663" s="119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19">
        <v>10244</v>
      </c>
      <c r="B4664" s="120" t="s">
        <v>205</v>
      </c>
      <c r="C4664" s="120" t="s">
        <v>209</v>
      </c>
      <c r="D4664" s="120" t="s">
        <v>68</v>
      </c>
      <c r="E4664" s="120" t="s">
        <v>59</v>
      </c>
      <c r="F4664" s="121">
        <v>777804</v>
      </c>
      <c r="G4664" s="121">
        <v>166411.85</v>
      </c>
      <c r="H4664" s="119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19">
        <v>10244</v>
      </c>
      <c r="B4665" s="120" t="s">
        <v>205</v>
      </c>
      <c r="C4665" s="120" t="s">
        <v>209</v>
      </c>
      <c r="D4665" s="120" t="s">
        <v>68</v>
      </c>
      <c r="E4665" s="120" t="s">
        <v>70</v>
      </c>
      <c r="F4665" s="121">
        <v>16054</v>
      </c>
      <c r="G4665" s="121">
        <v>3434.377</v>
      </c>
      <c r="H4665" s="119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19">
        <v>10244</v>
      </c>
      <c r="B4666" s="120" t="s">
        <v>205</v>
      </c>
      <c r="C4666" s="120" t="s">
        <v>209</v>
      </c>
      <c r="D4666" s="120" t="s">
        <v>68</v>
      </c>
      <c r="E4666" s="120" t="s">
        <v>38</v>
      </c>
      <c r="F4666" s="121">
        <v>640484</v>
      </c>
      <c r="G4666" s="121">
        <v>137032.24</v>
      </c>
      <c r="H4666" s="119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19">
        <v>10244</v>
      </c>
      <c r="B4667" s="120" t="s">
        <v>205</v>
      </c>
      <c r="C4667" s="120" t="s">
        <v>209</v>
      </c>
      <c r="D4667" s="120" t="s">
        <v>68</v>
      </c>
      <c r="E4667" s="120" t="s">
        <v>166</v>
      </c>
      <c r="F4667" s="121">
        <v>63174</v>
      </c>
      <c r="G4667" s="121">
        <v>13515.983</v>
      </c>
      <c r="H4667" s="119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19">
        <v>10244</v>
      </c>
      <c r="B4668" s="120" t="s">
        <v>205</v>
      </c>
      <c r="C4668" s="120" t="s">
        <v>209</v>
      </c>
      <c r="D4668" s="120" t="s">
        <v>68</v>
      </c>
      <c r="E4668" s="120" t="s">
        <v>176</v>
      </c>
      <c r="F4668" s="121">
        <v>233697</v>
      </c>
      <c r="G4668" s="121">
        <v>49999.555</v>
      </c>
      <c r="H4668" s="119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19">
        <v>10245</v>
      </c>
      <c r="B4669" s="120" t="s">
        <v>205</v>
      </c>
      <c r="C4669" s="120" t="s">
        <v>209</v>
      </c>
      <c r="D4669" s="120" t="s">
        <v>68</v>
      </c>
      <c r="E4669" s="120" t="s">
        <v>49</v>
      </c>
      <c r="F4669" s="121">
        <v>1033932</v>
      </c>
      <c r="G4669" s="121">
        <v>157179.86</v>
      </c>
      <c r="H4669" s="119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19">
        <v>10245</v>
      </c>
      <c r="B4670" s="120" t="s">
        <v>205</v>
      </c>
      <c r="C4670" s="120" t="s">
        <v>209</v>
      </c>
      <c r="D4670" s="120" t="s">
        <v>68</v>
      </c>
      <c r="E4670" s="120" t="s">
        <v>70</v>
      </c>
      <c r="F4670" s="121">
        <v>0</v>
      </c>
      <c r="G4670" s="121">
        <v>0</v>
      </c>
      <c r="H4670" s="119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19">
        <v>10245</v>
      </c>
      <c r="B4671" s="120" t="s">
        <v>205</v>
      </c>
      <c r="C4671" s="120" t="s">
        <v>209</v>
      </c>
      <c r="D4671" s="120" t="s">
        <v>68</v>
      </c>
      <c r="E4671" s="120" t="s">
        <v>38</v>
      </c>
      <c r="F4671" s="121">
        <v>1848143</v>
      </c>
      <c r="G4671" s="121">
        <v>281464.36</v>
      </c>
      <c r="H4671" s="119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19">
        <v>10245</v>
      </c>
      <c r="B4672" s="120" t="s">
        <v>205</v>
      </c>
      <c r="C4672" s="120" t="s">
        <v>209</v>
      </c>
      <c r="D4672" s="120" t="s">
        <v>68</v>
      </c>
      <c r="E4672" s="120" t="s">
        <v>140</v>
      </c>
      <c r="F4672" s="121">
        <v>1605330</v>
      </c>
      <c r="G4672" s="121">
        <v>243355.78</v>
      </c>
      <c r="H4672" s="119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19">
        <v>10250</v>
      </c>
      <c r="B4673" s="120" t="s">
        <v>201</v>
      </c>
      <c r="C4673" s="120" t="s">
        <v>206</v>
      </c>
      <c r="D4673" s="120" t="s">
        <v>68</v>
      </c>
      <c r="E4673" s="120" t="s">
        <v>105</v>
      </c>
      <c r="F4673" s="121">
        <v>343517</v>
      </c>
      <c r="G4673" s="121">
        <v>13606.698</v>
      </c>
      <c r="H4673" s="119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19">
        <v>10250</v>
      </c>
      <c r="B4674" s="120" t="s">
        <v>201</v>
      </c>
      <c r="C4674" s="120" t="s">
        <v>206</v>
      </c>
      <c r="D4674" s="120" t="s">
        <v>68</v>
      </c>
      <c r="E4674" s="120" t="s">
        <v>110</v>
      </c>
      <c r="F4674" s="121">
        <v>419832</v>
      </c>
      <c r="G4674" s="121">
        <v>16629.501</v>
      </c>
      <c r="H4674" s="119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19">
        <v>10250</v>
      </c>
      <c r="B4675" s="120" t="s">
        <v>201</v>
      </c>
      <c r="C4675" s="120" t="s">
        <v>206</v>
      </c>
      <c r="D4675" s="120" t="s">
        <v>68</v>
      </c>
      <c r="E4675" s="120" t="s">
        <v>38</v>
      </c>
      <c r="F4675" s="121">
        <v>51280</v>
      </c>
      <c r="G4675" s="121">
        <v>1995.801</v>
      </c>
      <c r="H4675" s="119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19">
        <v>10252</v>
      </c>
      <c r="B4676" s="120" t="s">
        <v>205</v>
      </c>
      <c r="C4676" s="120" t="s">
        <v>209</v>
      </c>
      <c r="D4676" s="120" t="s">
        <v>68</v>
      </c>
      <c r="E4676" s="120" t="s">
        <v>59</v>
      </c>
      <c r="F4676" s="121">
        <v>777249</v>
      </c>
      <c r="G4676" s="121">
        <v>154897.48</v>
      </c>
      <c r="H4676" s="119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19">
        <v>10252</v>
      </c>
      <c r="B4677" s="120" t="s">
        <v>205</v>
      </c>
      <c r="C4677" s="120" t="s">
        <v>209</v>
      </c>
      <c r="D4677" s="120" t="s">
        <v>68</v>
      </c>
      <c r="E4677" s="120" t="s">
        <v>70</v>
      </c>
      <c r="F4677" s="121">
        <v>8490</v>
      </c>
      <c r="G4677" s="121">
        <v>1692.308</v>
      </c>
      <c r="H4677" s="119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19">
        <v>10252</v>
      </c>
      <c r="B4678" s="120" t="s">
        <v>205</v>
      </c>
      <c r="C4678" s="120" t="s">
        <v>209</v>
      </c>
      <c r="D4678" s="120" t="s">
        <v>68</v>
      </c>
      <c r="E4678" s="120" t="s">
        <v>38</v>
      </c>
      <c r="F4678" s="121">
        <v>64530</v>
      </c>
      <c r="G4678" s="121">
        <v>12859.808</v>
      </c>
      <c r="H4678" s="119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19">
        <v>10252</v>
      </c>
      <c r="B4679" s="120" t="s">
        <v>205</v>
      </c>
      <c r="C4679" s="120" t="s">
        <v>209</v>
      </c>
      <c r="D4679" s="120" t="s">
        <v>68</v>
      </c>
      <c r="E4679" s="120" t="s">
        <v>152</v>
      </c>
      <c r="F4679" s="121">
        <v>0</v>
      </c>
      <c r="G4679" s="121">
        <v>0</v>
      </c>
      <c r="H4679" s="119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19">
        <v>10252</v>
      </c>
      <c r="B4680" s="120" t="s">
        <v>205</v>
      </c>
      <c r="C4680" s="120" t="s">
        <v>209</v>
      </c>
      <c r="D4680" s="120" t="s">
        <v>68</v>
      </c>
      <c r="E4680" s="120" t="s">
        <v>160</v>
      </c>
      <c r="F4680" s="121">
        <v>38</v>
      </c>
      <c r="G4680" s="121">
        <v>7.504</v>
      </c>
      <c r="H4680" s="119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19">
        <v>10252</v>
      </c>
      <c r="B4681" s="120" t="s">
        <v>205</v>
      </c>
      <c r="C4681" s="120" t="s">
        <v>209</v>
      </c>
      <c r="D4681" s="120" t="s">
        <v>68</v>
      </c>
      <c r="E4681" s="120" t="s">
        <v>176</v>
      </c>
      <c r="F4681" s="121">
        <v>401750</v>
      </c>
      <c r="G4681" s="121">
        <v>80065.9</v>
      </c>
      <c r="H4681" s="119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19">
        <v>10253</v>
      </c>
      <c r="B4682" s="120" t="s">
        <v>201</v>
      </c>
      <c r="C4682" s="120" t="s">
        <v>206</v>
      </c>
      <c r="D4682" s="120" t="s">
        <v>116</v>
      </c>
      <c r="E4682" s="120" t="s">
        <v>170</v>
      </c>
      <c r="F4682" s="121">
        <v>138027</v>
      </c>
      <c r="G4682" s="121">
        <v>15505</v>
      </c>
      <c r="H4682" s="119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19">
        <v>10255</v>
      </c>
      <c r="B4683" s="120" t="s">
        <v>201</v>
      </c>
      <c r="C4683" s="120" t="s">
        <v>206</v>
      </c>
      <c r="D4683" s="120" t="s">
        <v>116</v>
      </c>
      <c r="E4683" s="120" t="s">
        <v>170</v>
      </c>
      <c r="F4683" s="121">
        <v>758726</v>
      </c>
      <c r="G4683" s="121">
        <v>85231</v>
      </c>
      <c r="H4683" s="119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19">
        <v>10258</v>
      </c>
      <c r="B4684" s="120" t="s">
        <v>201</v>
      </c>
      <c r="C4684" s="120" t="s">
        <v>206</v>
      </c>
      <c r="D4684" s="120" t="s">
        <v>116</v>
      </c>
      <c r="E4684" s="120" t="s">
        <v>170</v>
      </c>
      <c r="F4684" s="121">
        <v>62839</v>
      </c>
      <c r="G4684" s="121">
        <v>7059</v>
      </c>
      <c r="H4684" s="119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19">
        <v>10261</v>
      </c>
      <c r="B4685" s="120" t="s">
        <v>205</v>
      </c>
      <c r="C4685" s="120" t="s">
        <v>209</v>
      </c>
      <c r="D4685" s="120" t="s">
        <v>73</v>
      </c>
      <c r="E4685" s="120" t="s">
        <v>38</v>
      </c>
      <c r="F4685" s="121">
        <v>2129991</v>
      </c>
      <c r="G4685" s="121">
        <v>154294</v>
      </c>
      <c r="H4685" s="119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19">
        <v>10262</v>
      </c>
      <c r="B4686" s="120" t="s">
        <v>205</v>
      </c>
      <c r="C4686" s="120" t="s">
        <v>210</v>
      </c>
      <c r="D4686" s="120" t="s">
        <v>39</v>
      </c>
      <c r="E4686" s="120" t="s">
        <v>38</v>
      </c>
      <c r="F4686" s="121">
        <v>41509</v>
      </c>
      <c r="G4686" s="121">
        <v>10332</v>
      </c>
      <c r="H4686" s="119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19">
        <v>10262</v>
      </c>
      <c r="B4687" s="120" t="s">
        <v>205</v>
      </c>
      <c r="C4687" s="120" t="s">
        <v>210</v>
      </c>
      <c r="D4687" s="120" t="s">
        <v>61</v>
      </c>
      <c r="E4687" s="120" t="s">
        <v>38</v>
      </c>
      <c r="F4687" s="121">
        <v>387189</v>
      </c>
      <c r="G4687" s="121">
        <v>77802</v>
      </c>
      <c r="H4687" s="119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19">
        <v>10276</v>
      </c>
      <c r="B4688" s="120" t="s">
        <v>201</v>
      </c>
      <c r="C4688" s="120" t="s">
        <v>206</v>
      </c>
      <c r="D4688" s="120" t="s">
        <v>116</v>
      </c>
      <c r="E4688" s="120" t="s">
        <v>170</v>
      </c>
      <c r="F4688" s="121">
        <v>95473</v>
      </c>
      <c r="G4688" s="121">
        <v>10725</v>
      </c>
      <c r="H4688" s="119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19">
        <v>10279</v>
      </c>
      <c r="B4689" s="120" t="s">
        <v>201</v>
      </c>
      <c r="C4689" s="120" t="s">
        <v>206</v>
      </c>
      <c r="D4689" s="120" t="s">
        <v>116</v>
      </c>
      <c r="E4689" s="120" t="s">
        <v>170</v>
      </c>
      <c r="F4689" s="121">
        <v>182251</v>
      </c>
      <c r="G4689" s="121">
        <v>20473</v>
      </c>
      <c r="H4689" s="119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19">
        <v>10280</v>
      </c>
      <c r="B4690" s="120" t="s">
        <v>201</v>
      </c>
      <c r="C4690" s="120" t="s">
        <v>207</v>
      </c>
      <c r="D4690" s="120" t="s">
        <v>79</v>
      </c>
      <c r="E4690" s="120" t="s">
        <v>70</v>
      </c>
      <c r="F4690" s="121">
        <v>12</v>
      </c>
      <c r="G4690" s="121">
        <v>0</v>
      </c>
      <c r="H4690" s="119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19">
        <v>10280</v>
      </c>
      <c r="B4691" s="120" t="s">
        <v>201</v>
      </c>
      <c r="C4691" s="120" t="s">
        <v>207</v>
      </c>
      <c r="D4691" s="120" t="s">
        <v>79</v>
      </c>
      <c r="E4691" s="120" t="s">
        <v>38</v>
      </c>
      <c r="F4691" s="121">
        <v>7</v>
      </c>
      <c r="G4691" s="121">
        <v>0</v>
      </c>
      <c r="H4691" s="119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19">
        <v>10282</v>
      </c>
      <c r="B4692" s="120" t="s">
        <v>201</v>
      </c>
      <c r="C4692" s="120" t="s">
        <v>207</v>
      </c>
      <c r="D4692" s="120" t="s">
        <v>116</v>
      </c>
      <c r="E4692" s="120" t="s">
        <v>170</v>
      </c>
      <c r="F4692" s="121">
        <v>71591</v>
      </c>
      <c r="G4692" s="121">
        <v>8042</v>
      </c>
      <c r="H4692" s="119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19">
        <v>10285</v>
      </c>
      <c r="B4693" s="120" t="s">
        <v>201</v>
      </c>
      <c r="C4693" s="120" t="s">
        <v>206</v>
      </c>
      <c r="D4693" s="120" t="s">
        <v>116</v>
      </c>
      <c r="E4693" s="120" t="s">
        <v>170</v>
      </c>
      <c r="F4693" s="121">
        <v>214957</v>
      </c>
      <c r="G4693" s="121">
        <v>24147</v>
      </c>
      <c r="H4693" s="119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19">
        <v>10286</v>
      </c>
      <c r="B4694" s="120" t="s">
        <v>201</v>
      </c>
      <c r="C4694" s="120" t="s">
        <v>207</v>
      </c>
      <c r="D4694" s="120" t="s">
        <v>116</v>
      </c>
      <c r="E4694" s="120" t="s">
        <v>170</v>
      </c>
      <c r="F4694" s="121">
        <v>57648</v>
      </c>
      <c r="G4694" s="121">
        <v>6476</v>
      </c>
      <c r="H4694" s="119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19">
        <v>10287</v>
      </c>
      <c r="B4695" s="120" t="s">
        <v>201</v>
      </c>
      <c r="C4695" s="120" t="s">
        <v>206</v>
      </c>
      <c r="D4695" s="120" t="s">
        <v>120</v>
      </c>
      <c r="E4695" s="120" t="s">
        <v>76</v>
      </c>
      <c r="F4695" s="121">
        <v>84435</v>
      </c>
      <c r="G4695" s="121">
        <v>9485</v>
      </c>
      <c r="H4695" s="119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19">
        <v>10287</v>
      </c>
      <c r="B4696" s="120" t="s">
        <v>201</v>
      </c>
      <c r="C4696" s="120" t="s">
        <v>206</v>
      </c>
      <c r="D4696" s="120" t="s">
        <v>68</v>
      </c>
      <c r="E4696" s="120" t="s">
        <v>76</v>
      </c>
      <c r="F4696" s="121">
        <v>797860</v>
      </c>
      <c r="G4696" s="121">
        <v>89627</v>
      </c>
      <c r="H4696" s="119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19">
        <v>10290</v>
      </c>
      <c r="B4697" s="120" t="s">
        <v>201</v>
      </c>
      <c r="C4697" s="120" t="s">
        <v>206</v>
      </c>
      <c r="D4697" s="120" t="s">
        <v>68</v>
      </c>
      <c r="E4697" s="120" t="s">
        <v>70</v>
      </c>
      <c r="F4697" s="121">
        <v>1335</v>
      </c>
      <c r="G4697" s="121">
        <v>84.46</v>
      </c>
      <c r="H4697" s="119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19">
        <v>10290</v>
      </c>
      <c r="B4698" s="120" t="s">
        <v>201</v>
      </c>
      <c r="C4698" s="120" t="s">
        <v>206</v>
      </c>
      <c r="D4698" s="120" t="s">
        <v>68</v>
      </c>
      <c r="E4698" s="120" t="s">
        <v>176</v>
      </c>
      <c r="F4698" s="121">
        <v>1305543</v>
      </c>
      <c r="G4698" s="121">
        <v>81561.54</v>
      </c>
      <c r="H4698" s="119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19">
        <v>10294</v>
      </c>
      <c r="B4699" s="120" t="s">
        <v>205</v>
      </c>
      <c r="C4699" s="120" t="s">
        <v>208</v>
      </c>
      <c r="D4699" s="120" t="s">
        <v>39</v>
      </c>
      <c r="E4699" s="120" t="s">
        <v>38</v>
      </c>
      <c r="F4699" s="121">
        <v>0</v>
      </c>
      <c r="G4699" s="121">
        <v>49372</v>
      </c>
      <c r="H4699" s="119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19">
        <v>10294</v>
      </c>
      <c r="B4700" s="120" t="s">
        <v>205</v>
      </c>
      <c r="C4700" s="120" t="s">
        <v>208</v>
      </c>
      <c r="D4700" s="120" t="s">
        <v>61</v>
      </c>
      <c r="E4700" s="120" t="s">
        <v>38</v>
      </c>
      <c r="F4700" s="121">
        <v>1264572</v>
      </c>
      <c r="G4700" s="121">
        <v>112075</v>
      </c>
      <c r="H4700" s="119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19">
        <v>10296</v>
      </c>
      <c r="B4701" s="120" t="s">
        <v>201</v>
      </c>
      <c r="C4701" s="120" t="s">
        <v>206</v>
      </c>
      <c r="D4701" s="120" t="s">
        <v>116</v>
      </c>
      <c r="E4701" s="120" t="s">
        <v>170</v>
      </c>
      <c r="F4701" s="121">
        <v>235173</v>
      </c>
      <c r="G4701" s="121">
        <v>26418</v>
      </c>
      <c r="H4701" s="119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19">
        <v>10298</v>
      </c>
      <c r="B4702" s="120" t="s">
        <v>201</v>
      </c>
      <c r="C4702" s="120" t="s">
        <v>211</v>
      </c>
      <c r="D4702" s="120" t="s">
        <v>73</v>
      </c>
      <c r="E4702" s="120" t="s">
        <v>38</v>
      </c>
      <c r="F4702" s="121">
        <v>29251111</v>
      </c>
      <c r="G4702" s="121">
        <v>2108450.5</v>
      </c>
      <c r="H4702" s="119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19">
        <v>10298</v>
      </c>
      <c r="B4703" s="120" t="s">
        <v>201</v>
      </c>
      <c r="C4703" s="120" t="s">
        <v>211</v>
      </c>
      <c r="D4703" s="120" t="s">
        <v>73</v>
      </c>
      <c r="E4703" s="120" t="s">
        <v>140</v>
      </c>
      <c r="F4703" s="121">
        <v>2500000</v>
      </c>
      <c r="G4703" s="121">
        <v>180288.49</v>
      </c>
      <c r="H4703" s="119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19">
        <v>10300</v>
      </c>
      <c r="B4704" s="120" t="s">
        <v>201</v>
      </c>
      <c r="C4704" s="120" t="s">
        <v>206</v>
      </c>
      <c r="D4704" s="120" t="s">
        <v>68</v>
      </c>
      <c r="E4704" s="120" t="s">
        <v>38</v>
      </c>
      <c r="F4704" s="121">
        <v>63372</v>
      </c>
      <c r="G4704" s="121">
        <v>3934.299</v>
      </c>
      <c r="H4704" s="119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19">
        <v>10300</v>
      </c>
      <c r="B4705" s="120" t="s">
        <v>201</v>
      </c>
      <c r="C4705" s="120" t="s">
        <v>206</v>
      </c>
      <c r="D4705" s="120" t="s">
        <v>68</v>
      </c>
      <c r="E4705" s="120" t="s">
        <v>144</v>
      </c>
      <c r="F4705" s="121">
        <v>0</v>
      </c>
      <c r="G4705" s="121">
        <v>0</v>
      </c>
      <c r="H4705" s="119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19">
        <v>10300</v>
      </c>
      <c r="B4706" s="120" t="s">
        <v>201</v>
      </c>
      <c r="C4706" s="120" t="s">
        <v>206</v>
      </c>
      <c r="D4706" s="120" t="s">
        <v>68</v>
      </c>
      <c r="E4706" s="120" t="s">
        <v>166</v>
      </c>
      <c r="F4706" s="121">
        <v>0</v>
      </c>
      <c r="G4706" s="121">
        <v>0</v>
      </c>
      <c r="H4706" s="119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19">
        <v>10300</v>
      </c>
      <c r="B4707" s="120" t="s">
        <v>201</v>
      </c>
      <c r="C4707" s="120" t="s">
        <v>206</v>
      </c>
      <c r="D4707" s="120" t="s">
        <v>68</v>
      </c>
      <c r="E4707" s="120" t="s">
        <v>176</v>
      </c>
      <c r="F4707" s="121">
        <v>5416530</v>
      </c>
      <c r="G4707" s="121">
        <v>338363.7</v>
      </c>
      <c r="H4707" s="119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19">
        <v>10301</v>
      </c>
      <c r="B4708" s="120" t="s">
        <v>205</v>
      </c>
      <c r="C4708" s="120" t="s">
        <v>209</v>
      </c>
      <c r="D4708" s="120" t="s">
        <v>68</v>
      </c>
      <c r="E4708" s="120" t="s">
        <v>38</v>
      </c>
      <c r="F4708" s="121">
        <v>75810</v>
      </c>
      <c r="G4708" s="121">
        <v>18786</v>
      </c>
      <c r="H4708" s="119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19">
        <v>10302</v>
      </c>
      <c r="B4709" s="120" t="s">
        <v>201</v>
      </c>
      <c r="C4709" s="120" t="s">
        <v>207</v>
      </c>
      <c r="D4709" s="120" t="s">
        <v>73</v>
      </c>
      <c r="E4709" s="120" t="s">
        <v>54</v>
      </c>
      <c r="F4709" s="121">
        <v>0</v>
      </c>
      <c r="G4709" s="121">
        <v>0</v>
      </c>
      <c r="H4709" s="119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19">
        <v>10302</v>
      </c>
      <c r="B4710" s="120" t="s">
        <v>201</v>
      </c>
      <c r="C4710" s="120" t="s">
        <v>207</v>
      </c>
      <c r="D4710" s="120" t="s">
        <v>73</v>
      </c>
      <c r="E4710" s="120" t="s">
        <v>38</v>
      </c>
      <c r="F4710" s="121">
        <v>88319</v>
      </c>
      <c r="G4710" s="121">
        <v>8937</v>
      </c>
      <c r="H4710" s="119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19">
        <v>10305</v>
      </c>
      <c r="B4711" s="120" t="s">
        <v>205</v>
      </c>
      <c r="C4711" s="120" t="s">
        <v>210</v>
      </c>
      <c r="D4711" s="120" t="s">
        <v>68</v>
      </c>
      <c r="E4711" s="120" t="s">
        <v>70</v>
      </c>
      <c r="F4711" s="121">
        <v>0</v>
      </c>
      <c r="G4711" s="121">
        <v>0</v>
      </c>
      <c r="H4711" s="119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19">
        <v>10305</v>
      </c>
      <c r="B4712" s="120" t="s">
        <v>205</v>
      </c>
      <c r="C4712" s="120" t="s">
        <v>210</v>
      </c>
      <c r="D4712" s="120" t="s">
        <v>68</v>
      </c>
      <c r="E4712" s="120" t="s">
        <v>105</v>
      </c>
      <c r="F4712" s="121">
        <v>611305</v>
      </c>
      <c r="G4712" s="121">
        <v>18819.406</v>
      </c>
      <c r="H4712" s="119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19">
        <v>10305</v>
      </c>
      <c r="B4713" s="120" t="s">
        <v>205</v>
      </c>
      <c r="C4713" s="120" t="s">
        <v>210</v>
      </c>
      <c r="D4713" s="120" t="s">
        <v>68</v>
      </c>
      <c r="E4713" s="120" t="s">
        <v>110</v>
      </c>
      <c r="F4713" s="121">
        <v>747179</v>
      </c>
      <c r="G4713" s="121">
        <v>23002.292</v>
      </c>
      <c r="H4713" s="119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19">
        <v>10305</v>
      </c>
      <c r="B4714" s="120" t="s">
        <v>205</v>
      </c>
      <c r="C4714" s="120" t="s">
        <v>210</v>
      </c>
      <c r="D4714" s="120" t="s">
        <v>68</v>
      </c>
      <c r="E4714" s="120" t="s">
        <v>38</v>
      </c>
      <c r="F4714" s="121">
        <v>15503</v>
      </c>
      <c r="G4714" s="121">
        <v>477.302</v>
      </c>
      <c r="H4714" s="119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19">
        <v>10308</v>
      </c>
      <c r="B4715" s="120" t="s">
        <v>201</v>
      </c>
      <c r="C4715" s="120" t="s">
        <v>206</v>
      </c>
      <c r="D4715" s="120" t="s">
        <v>39</v>
      </c>
      <c r="E4715" s="120" t="s">
        <v>38</v>
      </c>
      <c r="F4715" s="121">
        <v>0</v>
      </c>
      <c r="G4715" s="121">
        <v>105200</v>
      </c>
      <c r="H4715" s="119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19">
        <v>10308</v>
      </c>
      <c r="B4716" s="120" t="s">
        <v>201</v>
      </c>
      <c r="C4716" s="120" t="s">
        <v>206</v>
      </c>
      <c r="D4716" s="120" t="s">
        <v>61</v>
      </c>
      <c r="E4716" s="120" t="s">
        <v>38</v>
      </c>
      <c r="F4716" s="121">
        <v>3390782</v>
      </c>
      <c r="G4716" s="121">
        <v>286836</v>
      </c>
      <c r="H4716" s="119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19">
        <v>10319</v>
      </c>
      <c r="B4717" s="120" t="s">
        <v>205</v>
      </c>
      <c r="C4717" s="120" t="s">
        <v>209</v>
      </c>
      <c r="D4717" s="120" t="s">
        <v>73</v>
      </c>
      <c r="E4717" s="120" t="s">
        <v>38</v>
      </c>
      <c r="F4717" s="121">
        <v>2260865</v>
      </c>
      <c r="G4717" s="121">
        <v>435077.5</v>
      </c>
      <c r="H4717" s="119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19">
        <v>10319</v>
      </c>
      <c r="B4718" s="120" t="s">
        <v>205</v>
      </c>
      <c r="C4718" s="120" t="s">
        <v>209</v>
      </c>
      <c r="D4718" s="120" t="s">
        <v>73</v>
      </c>
      <c r="E4718" s="120" t="s">
        <v>140</v>
      </c>
      <c r="F4718" s="121">
        <v>970196</v>
      </c>
      <c r="G4718" s="121">
        <v>186703.1</v>
      </c>
      <c r="H4718" s="119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19">
        <v>10319</v>
      </c>
      <c r="B4719" s="120" t="s">
        <v>205</v>
      </c>
      <c r="C4719" s="120" t="s">
        <v>209</v>
      </c>
      <c r="D4719" s="120" t="s">
        <v>68</v>
      </c>
      <c r="E4719" s="120" t="s">
        <v>38</v>
      </c>
      <c r="F4719" s="121">
        <v>52070</v>
      </c>
      <c r="G4719" s="121">
        <v>9918.25</v>
      </c>
      <c r="H4719" s="119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19">
        <v>10323</v>
      </c>
      <c r="B4720" s="120" t="s">
        <v>201</v>
      </c>
      <c r="C4720" s="120" t="s">
        <v>206</v>
      </c>
      <c r="D4720" s="120" t="s">
        <v>116</v>
      </c>
      <c r="E4720" s="120" t="s">
        <v>170</v>
      </c>
      <c r="F4720" s="121">
        <v>118672</v>
      </c>
      <c r="G4720" s="121">
        <v>13331</v>
      </c>
      <c r="H4720" s="119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19">
        <v>10324</v>
      </c>
      <c r="B4721" s="120" t="s">
        <v>201</v>
      </c>
      <c r="C4721" s="120" t="s">
        <v>206</v>
      </c>
      <c r="D4721" s="120" t="s">
        <v>116</v>
      </c>
      <c r="E4721" s="120" t="s">
        <v>170</v>
      </c>
      <c r="F4721" s="121">
        <v>63898</v>
      </c>
      <c r="G4721" s="121">
        <v>7178</v>
      </c>
      <c r="H4721" s="119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19">
        <v>10325</v>
      </c>
      <c r="B4722" s="120" t="s">
        <v>201</v>
      </c>
      <c r="C4722" s="120" t="s">
        <v>206</v>
      </c>
      <c r="D4722" s="120" t="s">
        <v>116</v>
      </c>
      <c r="E4722" s="120" t="s">
        <v>170</v>
      </c>
      <c r="F4722" s="121">
        <v>91519</v>
      </c>
      <c r="G4722" s="121">
        <v>10281</v>
      </c>
      <c r="H4722" s="119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19">
        <v>10328</v>
      </c>
      <c r="B4723" s="120" t="s">
        <v>205</v>
      </c>
      <c r="C4723" s="120" t="s">
        <v>210</v>
      </c>
      <c r="D4723" s="120" t="s">
        <v>73</v>
      </c>
      <c r="E4723" s="120" t="s">
        <v>38</v>
      </c>
      <c r="F4723" s="121">
        <v>171187</v>
      </c>
      <c r="G4723" s="121">
        <v>28026.04</v>
      </c>
      <c r="H4723" s="119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19">
        <v>10328</v>
      </c>
      <c r="B4724" s="120" t="s">
        <v>205</v>
      </c>
      <c r="C4724" s="120" t="s">
        <v>210</v>
      </c>
      <c r="D4724" s="120" t="s">
        <v>68</v>
      </c>
      <c r="E4724" s="120" t="s">
        <v>54</v>
      </c>
      <c r="F4724" s="121">
        <v>0</v>
      </c>
      <c r="G4724" s="121">
        <v>0</v>
      </c>
      <c r="H4724" s="119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19">
        <v>10328</v>
      </c>
      <c r="B4725" s="120" t="s">
        <v>205</v>
      </c>
      <c r="C4725" s="120" t="s">
        <v>210</v>
      </c>
      <c r="D4725" s="120" t="s">
        <v>68</v>
      </c>
      <c r="E4725" s="120" t="s">
        <v>38</v>
      </c>
      <c r="F4725" s="121">
        <v>1788623</v>
      </c>
      <c r="G4725" s="121">
        <v>278332.31</v>
      </c>
      <c r="H4725" s="119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19">
        <v>10328</v>
      </c>
      <c r="B4726" s="120" t="s">
        <v>205</v>
      </c>
      <c r="C4726" s="120" t="s">
        <v>210</v>
      </c>
      <c r="D4726" s="120" t="s">
        <v>68</v>
      </c>
      <c r="E4726" s="120" t="s">
        <v>176</v>
      </c>
      <c r="F4726" s="121">
        <v>0</v>
      </c>
      <c r="G4726" s="121">
        <v>0</v>
      </c>
      <c r="H4726" s="119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19">
        <v>10334</v>
      </c>
      <c r="B4727" s="120" t="s">
        <v>201</v>
      </c>
      <c r="C4727" s="120" t="s">
        <v>207</v>
      </c>
      <c r="D4727" s="120" t="s">
        <v>68</v>
      </c>
      <c r="E4727" s="120" t="s">
        <v>70</v>
      </c>
      <c r="F4727" s="121">
        <v>110985</v>
      </c>
      <c r="G4727" s="121">
        <v>5769.005</v>
      </c>
      <c r="H4727" s="119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19">
        <v>10334</v>
      </c>
      <c r="B4728" s="120" t="s">
        <v>201</v>
      </c>
      <c r="C4728" s="120" t="s">
        <v>207</v>
      </c>
      <c r="D4728" s="120" t="s">
        <v>68</v>
      </c>
      <c r="E4728" s="120" t="s">
        <v>105</v>
      </c>
      <c r="F4728" s="121">
        <v>3513858</v>
      </c>
      <c r="G4728" s="121">
        <v>183290.97</v>
      </c>
      <c r="H4728" s="119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19">
        <v>10334</v>
      </c>
      <c r="B4729" s="120" t="s">
        <v>201</v>
      </c>
      <c r="C4729" s="120" t="s">
        <v>207</v>
      </c>
      <c r="D4729" s="120" t="s">
        <v>68</v>
      </c>
      <c r="E4729" s="120" t="s">
        <v>110</v>
      </c>
      <c r="F4729" s="121">
        <v>4294690</v>
      </c>
      <c r="G4729" s="121">
        <v>224021.02</v>
      </c>
      <c r="H4729" s="119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19">
        <v>10339</v>
      </c>
      <c r="B4730" s="120" t="s">
        <v>205</v>
      </c>
      <c r="C4730" s="120" t="s">
        <v>208</v>
      </c>
      <c r="D4730" s="120" t="s">
        <v>79</v>
      </c>
      <c r="E4730" s="120" t="s">
        <v>38</v>
      </c>
      <c r="F4730" s="121">
        <v>261796</v>
      </c>
      <c r="G4730" s="121">
        <v>16542.52</v>
      </c>
      <c r="H4730" s="119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19">
        <v>10339</v>
      </c>
      <c r="B4731" s="120" t="s">
        <v>205</v>
      </c>
      <c r="C4731" s="120" t="s">
        <v>208</v>
      </c>
      <c r="D4731" s="120" t="s">
        <v>79</v>
      </c>
      <c r="E4731" s="120" t="s">
        <v>130</v>
      </c>
      <c r="F4731" s="121">
        <v>209262</v>
      </c>
      <c r="G4731" s="121">
        <v>13223.02</v>
      </c>
      <c r="H4731" s="119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19">
        <v>10342</v>
      </c>
      <c r="B4732" s="120" t="s">
        <v>205</v>
      </c>
      <c r="C4732" s="120" t="s">
        <v>208</v>
      </c>
      <c r="D4732" s="120" t="s">
        <v>39</v>
      </c>
      <c r="E4732" s="120" t="s">
        <v>38</v>
      </c>
      <c r="F4732" s="121">
        <v>0</v>
      </c>
      <c r="G4732" s="121">
        <v>105700</v>
      </c>
      <c r="H4732" s="119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19">
        <v>10342</v>
      </c>
      <c r="B4733" s="120" t="s">
        <v>205</v>
      </c>
      <c r="C4733" s="120" t="s">
        <v>208</v>
      </c>
      <c r="D4733" s="120" t="s">
        <v>61</v>
      </c>
      <c r="E4733" s="120" t="s">
        <v>38</v>
      </c>
      <c r="F4733" s="121">
        <v>4231681</v>
      </c>
      <c r="G4733" s="121">
        <v>586079</v>
      </c>
      <c r="H4733" s="119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19">
        <v>10343</v>
      </c>
      <c r="B4734" s="120" t="s">
        <v>205</v>
      </c>
      <c r="C4734" s="120" t="s">
        <v>208</v>
      </c>
      <c r="D4734" s="120" t="s">
        <v>68</v>
      </c>
      <c r="E4734" s="120" t="s">
        <v>38</v>
      </c>
      <c r="F4734" s="121">
        <v>70882</v>
      </c>
      <c r="G4734" s="121">
        <v>3892.486</v>
      </c>
      <c r="H4734" s="119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19">
        <v>10343</v>
      </c>
      <c r="B4735" s="120" t="s">
        <v>205</v>
      </c>
      <c r="C4735" s="120" t="s">
        <v>208</v>
      </c>
      <c r="D4735" s="120" t="s">
        <v>68</v>
      </c>
      <c r="E4735" s="120" t="s">
        <v>146</v>
      </c>
      <c r="F4735" s="121">
        <v>0</v>
      </c>
      <c r="G4735" s="121">
        <v>0</v>
      </c>
      <c r="H4735" s="119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19">
        <v>10343</v>
      </c>
      <c r="B4736" s="120" t="s">
        <v>205</v>
      </c>
      <c r="C4736" s="120" t="s">
        <v>208</v>
      </c>
      <c r="D4736" s="120" t="s">
        <v>68</v>
      </c>
      <c r="E4736" s="120" t="s">
        <v>172</v>
      </c>
      <c r="F4736" s="121">
        <v>1329936</v>
      </c>
      <c r="G4736" s="121">
        <v>77302.514</v>
      </c>
      <c r="H4736" s="119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19">
        <v>10346</v>
      </c>
      <c r="B4737" s="120" t="s">
        <v>201</v>
      </c>
      <c r="C4737" s="120" t="s">
        <v>206</v>
      </c>
      <c r="D4737" s="120" t="s">
        <v>68</v>
      </c>
      <c r="E4737" s="120" t="s">
        <v>38</v>
      </c>
      <c r="F4737" s="121">
        <v>19987</v>
      </c>
      <c r="G4737" s="121">
        <v>1496.375</v>
      </c>
      <c r="H4737" s="119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19">
        <v>10346</v>
      </c>
      <c r="B4738" s="120" t="s">
        <v>201</v>
      </c>
      <c r="C4738" s="120" t="s">
        <v>206</v>
      </c>
      <c r="D4738" s="120" t="s">
        <v>68</v>
      </c>
      <c r="E4738" s="120" t="s">
        <v>166</v>
      </c>
      <c r="F4738" s="121">
        <v>73152</v>
      </c>
      <c r="G4738" s="121">
        <v>5607.444</v>
      </c>
      <c r="H4738" s="119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19">
        <v>10346</v>
      </c>
      <c r="B4739" s="120" t="s">
        <v>201</v>
      </c>
      <c r="C4739" s="120" t="s">
        <v>206</v>
      </c>
      <c r="D4739" s="120" t="s">
        <v>68</v>
      </c>
      <c r="E4739" s="120" t="s">
        <v>176</v>
      </c>
      <c r="F4739" s="121">
        <v>1133699</v>
      </c>
      <c r="G4739" s="121">
        <v>86402.181</v>
      </c>
      <c r="H4739" s="119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19">
        <v>10349</v>
      </c>
      <c r="B4740" s="120" t="s">
        <v>205</v>
      </c>
      <c r="C4740" s="120" t="s">
        <v>208</v>
      </c>
      <c r="D4740" s="120" t="s">
        <v>73</v>
      </c>
      <c r="E4740" s="120" t="s">
        <v>38</v>
      </c>
      <c r="F4740" s="121">
        <v>1711950</v>
      </c>
      <c r="G4740" s="121">
        <v>221904</v>
      </c>
      <c r="H4740" s="119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19">
        <v>10350</v>
      </c>
      <c r="B4741" s="120" t="s">
        <v>205</v>
      </c>
      <c r="C4741" s="120" t="s">
        <v>208</v>
      </c>
      <c r="D4741" s="120" t="s">
        <v>39</v>
      </c>
      <c r="E4741" s="120" t="s">
        <v>38</v>
      </c>
      <c r="F4741" s="121">
        <v>6572</v>
      </c>
      <c r="G4741" s="121">
        <v>1419</v>
      </c>
      <c r="H4741" s="119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19">
        <v>10350</v>
      </c>
      <c r="B4742" s="120" t="s">
        <v>205</v>
      </c>
      <c r="C4742" s="120" t="s">
        <v>208</v>
      </c>
      <c r="D4742" s="120" t="s">
        <v>61</v>
      </c>
      <c r="E4742" s="120" t="s">
        <v>38</v>
      </c>
      <c r="F4742" s="121">
        <v>63428</v>
      </c>
      <c r="G4742" s="121">
        <v>7392</v>
      </c>
      <c r="H4742" s="119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19">
        <v>10354</v>
      </c>
      <c r="B4743" s="120" t="s">
        <v>201</v>
      </c>
      <c r="C4743" s="120" t="s">
        <v>206</v>
      </c>
      <c r="D4743" s="120" t="s">
        <v>68</v>
      </c>
      <c r="E4743" s="120" t="s">
        <v>176</v>
      </c>
      <c r="F4743" s="121">
        <v>3347181</v>
      </c>
      <c r="G4743" s="121">
        <v>222953</v>
      </c>
      <c r="H4743" s="119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19">
        <v>10356</v>
      </c>
      <c r="B4744" s="120" t="s">
        <v>201</v>
      </c>
      <c r="C4744" s="120" t="s">
        <v>206</v>
      </c>
      <c r="D4744" s="120" t="s">
        <v>68</v>
      </c>
      <c r="E4744" s="120" t="s">
        <v>70</v>
      </c>
      <c r="F4744" s="121">
        <v>0</v>
      </c>
      <c r="G4744" s="121">
        <v>0</v>
      </c>
      <c r="H4744" s="119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19">
        <v>10356</v>
      </c>
      <c r="B4745" s="120" t="s">
        <v>201</v>
      </c>
      <c r="C4745" s="120" t="s">
        <v>206</v>
      </c>
      <c r="D4745" s="120" t="s">
        <v>68</v>
      </c>
      <c r="E4745" s="120" t="s">
        <v>176</v>
      </c>
      <c r="F4745" s="121">
        <v>918016</v>
      </c>
      <c r="G4745" s="121">
        <v>63871</v>
      </c>
      <c r="H4745" s="119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19">
        <v>10360</v>
      </c>
      <c r="B4746" s="120" t="s">
        <v>205</v>
      </c>
      <c r="C4746" s="120" t="s">
        <v>209</v>
      </c>
      <c r="D4746" s="120" t="s">
        <v>68</v>
      </c>
      <c r="E4746" s="120" t="s">
        <v>54</v>
      </c>
      <c r="F4746" s="121">
        <v>289963</v>
      </c>
      <c r="G4746" s="121">
        <v>58026.877</v>
      </c>
      <c r="H4746" s="119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19">
        <v>10360</v>
      </c>
      <c r="B4747" s="120" t="s">
        <v>205</v>
      </c>
      <c r="C4747" s="120" t="s">
        <v>209</v>
      </c>
      <c r="D4747" s="120" t="s">
        <v>68</v>
      </c>
      <c r="E4747" s="120" t="s">
        <v>70</v>
      </c>
      <c r="F4747" s="121">
        <v>0</v>
      </c>
      <c r="G4747" s="121">
        <v>0</v>
      </c>
      <c r="H4747" s="119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19">
        <v>10360</v>
      </c>
      <c r="B4748" s="120" t="s">
        <v>205</v>
      </c>
      <c r="C4748" s="120" t="s">
        <v>209</v>
      </c>
      <c r="D4748" s="120" t="s">
        <v>68</v>
      </c>
      <c r="E4748" s="120" t="s">
        <v>38</v>
      </c>
      <c r="F4748" s="121">
        <v>450716</v>
      </c>
      <c r="G4748" s="121">
        <v>90096.123</v>
      </c>
      <c r="H4748" s="119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19">
        <v>10360</v>
      </c>
      <c r="B4749" s="120" t="s">
        <v>205</v>
      </c>
      <c r="C4749" s="120" t="s">
        <v>209</v>
      </c>
      <c r="D4749" s="120" t="s">
        <v>68</v>
      </c>
      <c r="E4749" s="120" t="s">
        <v>144</v>
      </c>
      <c r="F4749" s="121">
        <v>0</v>
      </c>
      <c r="G4749" s="121">
        <v>0</v>
      </c>
      <c r="H4749" s="119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19">
        <v>10360</v>
      </c>
      <c r="B4750" s="120" t="s">
        <v>205</v>
      </c>
      <c r="C4750" s="120" t="s">
        <v>209</v>
      </c>
      <c r="D4750" s="120" t="s">
        <v>68</v>
      </c>
      <c r="E4750" s="120" t="s">
        <v>162</v>
      </c>
      <c r="F4750" s="121">
        <v>0</v>
      </c>
      <c r="G4750" s="121">
        <v>0</v>
      </c>
      <c r="H4750" s="119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19">
        <v>10361</v>
      </c>
      <c r="B4751" s="120" t="s">
        <v>205</v>
      </c>
      <c r="C4751" s="120" t="s">
        <v>209</v>
      </c>
      <c r="D4751" s="120" t="s">
        <v>73</v>
      </c>
      <c r="E4751" s="120" t="s">
        <v>70</v>
      </c>
      <c r="F4751" s="121">
        <v>0</v>
      </c>
      <c r="G4751" s="121">
        <v>0</v>
      </c>
      <c r="H4751" s="119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19">
        <v>10361</v>
      </c>
      <c r="B4752" s="120" t="s">
        <v>205</v>
      </c>
      <c r="C4752" s="120" t="s">
        <v>209</v>
      </c>
      <c r="D4752" s="120" t="s">
        <v>73</v>
      </c>
      <c r="E4752" s="120" t="s">
        <v>38</v>
      </c>
      <c r="F4752" s="121">
        <v>64697</v>
      </c>
      <c r="G4752" s="121">
        <v>10177</v>
      </c>
      <c r="H4752" s="119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19">
        <v>10361</v>
      </c>
      <c r="B4753" s="120" t="s">
        <v>205</v>
      </c>
      <c r="C4753" s="120" t="s">
        <v>209</v>
      </c>
      <c r="D4753" s="120" t="s">
        <v>68</v>
      </c>
      <c r="E4753" s="120" t="s">
        <v>54</v>
      </c>
      <c r="F4753" s="121">
        <v>321821</v>
      </c>
      <c r="G4753" s="121">
        <v>49680.073</v>
      </c>
      <c r="H4753" s="119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19">
        <v>10361</v>
      </c>
      <c r="B4754" s="120" t="s">
        <v>205</v>
      </c>
      <c r="C4754" s="120" t="s">
        <v>209</v>
      </c>
      <c r="D4754" s="120" t="s">
        <v>68</v>
      </c>
      <c r="E4754" s="120" t="s">
        <v>70</v>
      </c>
      <c r="F4754" s="121">
        <v>753</v>
      </c>
      <c r="G4754" s="121">
        <v>114.715</v>
      </c>
      <c r="H4754" s="119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19">
        <v>10361</v>
      </c>
      <c r="B4755" s="120" t="s">
        <v>205</v>
      </c>
      <c r="C4755" s="120" t="s">
        <v>209</v>
      </c>
      <c r="D4755" s="120" t="s">
        <v>68</v>
      </c>
      <c r="E4755" s="120" t="s">
        <v>144</v>
      </c>
      <c r="F4755" s="121">
        <v>907107</v>
      </c>
      <c r="G4755" s="121">
        <v>139838.21</v>
      </c>
      <c r="H4755" s="119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19">
        <v>10362</v>
      </c>
      <c r="B4756" s="120" t="s">
        <v>205</v>
      </c>
      <c r="C4756" s="120" t="s">
        <v>209</v>
      </c>
      <c r="D4756" s="120" t="s">
        <v>68</v>
      </c>
      <c r="E4756" s="120" t="s">
        <v>54</v>
      </c>
      <c r="F4756" s="121">
        <v>26019</v>
      </c>
      <c r="G4756" s="121">
        <v>2703.435</v>
      </c>
      <c r="H4756" s="119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19">
        <v>10362</v>
      </c>
      <c r="B4757" s="120" t="s">
        <v>205</v>
      </c>
      <c r="C4757" s="120" t="s">
        <v>209</v>
      </c>
      <c r="D4757" s="120" t="s">
        <v>68</v>
      </c>
      <c r="E4757" s="120" t="s">
        <v>38</v>
      </c>
      <c r="F4757" s="121">
        <v>2454395</v>
      </c>
      <c r="G4757" s="121">
        <v>254685.99</v>
      </c>
      <c r="H4757" s="119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19">
        <v>10362</v>
      </c>
      <c r="B4758" s="120" t="s">
        <v>205</v>
      </c>
      <c r="C4758" s="120" t="s">
        <v>209</v>
      </c>
      <c r="D4758" s="120" t="s">
        <v>68</v>
      </c>
      <c r="E4758" s="120" t="s">
        <v>162</v>
      </c>
      <c r="F4758" s="121">
        <v>1116437</v>
      </c>
      <c r="G4758" s="121">
        <v>115852.57</v>
      </c>
      <c r="H4758" s="119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19">
        <v>10377</v>
      </c>
      <c r="B4759" s="120" t="s">
        <v>205</v>
      </c>
      <c r="C4759" s="120" t="s">
        <v>208</v>
      </c>
      <c r="D4759" s="120" t="s">
        <v>68</v>
      </c>
      <c r="E4759" s="120" t="s">
        <v>54</v>
      </c>
      <c r="F4759" s="121">
        <v>116379</v>
      </c>
      <c r="G4759" s="121">
        <v>17158</v>
      </c>
      <c r="H4759" s="119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19">
        <v>10378</v>
      </c>
      <c r="B4760" s="120" t="s">
        <v>205</v>
      </c>
      <c r="C4760" s="120" t="s">
        <v>208</v>
      </c>
      <c r="D4760" s="120" t="s">
        <v>68</v>
      </c>
      <c r="E4760" s="120" t="s">
        <v>54</v>
      </c>
      <c r="F4760" s="121">
        <v>272647</v>
      </c>
      <c r="G4760" s="121">
        <v>46487.116</v>
      </c>
      <c r="H4760" s="119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19">
        <v>10378</v>
      </c>
      <c r="B4761" s="120" t="s">
        <v>205</v>
      </c>
      <c r="C4761" s="120" t="s">
        <v>208</v>
      </c>
      <c r="D4761" s="120" t="s">
        <v>68</v>
      </c>
      <c r="E4761" s="120" t="s">
        <v>166</v>
      </c>
      <c r="F4761" s="121">
        <v>1146922</v>
      </c>
      <c r="G4761" s="121">
        <v>195692.54</v>
      </c>
      <c r="H4761" s="119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19">
        <v>10378</v>
      </c>
      <c r="B4762" s="120" t="s">
        <v>205</v>
      </c>
      <c r="C4762" s="120" t="s">
        <v>208</v>
      </c>
      <c r="D4762" s="120" t="s">
        <v>68</v>
      </c>
      <c r="E4762" s="120" t="s">
        <v>176</v>
      </c>
      <c r="F4762" s="121">
        <v>1267360</v>
      </c>
      <c r="G4762" s="121">
        <v>216335.34</v>
      </c>
      <c r="H4762" s="119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19">
        <v>10379</v>
      </c>
      <c r="B4763" s="120" t="s">
        <v>201</v>
      </c>
      <c r="C4763" s="120" t="s">
        <v>206</v>
      </c>
      <c r="D4763" s="120" t="s">
        <v>68</v>
      </c>
      <c r="E4763" s="120" t="s">
        <v>54</v>
      </c>
      <c r="F4763" s="121">
        <v>554866</v>
      </c>
      <c r="G4763" s="121">
        <v>39873.884</v>
      </c>
      <c r="H4763" s="119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19">
        <v>10379</v>
      </c>
      <c r="B4764" s="120" t="s">
        <v>201</v>
      </c>
      <c r="C4764" s="120" t="s">
        <v>206</v>
      </c>
      <c r="D4764" s="120" t="s">
        <v>68</v>
      </c>
      <c r="E4764" s="120" t="s">
        <v>166</v>
      </c>
      <c r="F4764" s="121">
        <v>1799126</v>
      </c>
      <c r="G4764" s="121">
        <v>129229.09</v>
      </c>
      <c r="H4764" s="119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19">
        <v>10379</v>
      </c>
      <c r="B4765" s="120" t="s">
        <v>201</v>
      </c>
      <c r="C4765" s="120" t="s">
        <v>206</v>
      </c>
      <c r="D4765" s="120" t="s">
        <v>68</v>
      </c>
      <c r="E4765" s="120" t="s">
        <v>176</v>
      </c>
      <c r="F4765" s="121">
        <v>2190403</v>
      </c>
      <c r="G4765" s="121">
        <v>155953.03</v>
      </c>
      <c r="H4765" s="119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19">
        <v>10382</v>
      </c>
      <c r="B4766" s="120" t="s">
        <v>205</v>
      </c>
      <c r="C4766" s="120" t="s">
        <v>208</v>
      </c>
      <c r="D4766" s="120" t="s">
        <v>68</v>
      </c>
      <c r="E4766" s="120" t="s">
        <v>54</v>
      </c>
      <c r="F4766" s="121">
        <v>0</v>
      </c>
      <c r="G4766" s="121">
        <v>0</v>
      </c>
      <c r="H4766" s="119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19">
        <v>10382</v>
      </c>
      <c r="B4767" s="120" t="s">
        <v>205</v>
      </c>
      <c r="C4767" s="120" t="s">
        <v>208</v>
      </c>
      <c r="D4767" s="120" t="s">
        <v>68</v>
      </c>
      <c r="E4767" s="120" t="s">
        <v>70</v>
      </c>
      <c r="F4767" s="121">
        <v>0</v>
      </c>
      <c r="G4767" s="121">
        <v>0</v>
      </c>
      <c r="H4767" s="119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19">
        <v>10382</v>
      </c>
      <c r="B4768" s="120" t="s">
        <v>205</v>
      </c>
      <c r="C4768" s="120" t="s">
        <v>208</v>
      </c>
      <c r="D4768" s="120" t="s">
        <v>68</v>
      </c>
      <c r="E4768" s="120" t="s">
        <v>137</v>
      </c>
      <c r="F4768" s="121">
        <v>879725</v>
      </c>
      <c r="G4768" s="121">
        <v>47051.82</v>
      </c>
      <c r="H4768" s="119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19">
        <v>10382</v>
      </c>
      <c r="B4769" s="120" t="s">
        <v>205</v>
      </c>
      <c r="C4769" s="120" t="s">
        <v>208</v>
      </c>
      <c r="D4769" s="120" t="s">
        <v>68</v>
      </c>
      <c r="E4769" s="120" t="s">
        <v>176</v>
      </c>
      <c r="F4769" s="121">
        <v>1629131</v>
      </c>
      <c r="G4769" s="121">
        <v>86569.18</v>
      </c>
      <c r="H4769" s="119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19">
        <v>10387</v>
      </c>
      <c r="B4770" s="120" t="s">
        <v>201</v>
      </c>
      <c r="C4770" s="120" t="s">
        <v>206</v>
      </c>
      <c r="D4770" s="120" t="s">
        <v>73</v>
      </c>
      <c r="E4770" s="120" t="s">
        <v>90</v>
      </c>
      <c r="F4770" s="121">
        <v>431073</v>
      </c>
      <c r="G4770" s="121">
        <v>23127</v>
      </c>
      <c r="H4770" s="119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19">
        <v>10387</v>
      </c>
      <c r="B4771" s="120" t="s">
        <v>201</v>
      </c>
      <c r="C4771" s="120" t="s">
        <v>206</v>
      </c>
      <c r="D4771" s="120" t="s">
        <v>73</v>
      </c>
      <c r="E4771" s="120" t="s">
        <v>38</v>
      </c>
      <c r="F4771" s="121">
        <v>0</v>
      </c>
      <c r="G4771" s="121">
        <v>0</v>
      </c>
      <c r="H4771" s="119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19">
        <v>10387</v>
      </c>
      <c r="B4772" s="120" t="s">
        <v>201</v>
      </c>
      <c r="C4772" s="120" t="s">
        <v>206</v>
      </c>
      <c r="D4772" s="120" t="s">
        <v>73</v>
      </c>
      <c r="E4772" s="120" t="s">
        <v>146</v>
      </c>
      <c r="F4772" s="121">
        <v>0</v>
      </c>
      <c r="G4772" s="121">
        <v>0</v>
      </c>
      <c r="H4772" s="119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19">
        <v>10397</v>
      </c>
      <c r="B4773" s="120" t="s">
        <v>205</v>
      </c>
      <c r="C4773" s="120" t="s">
        <v>209</v>
      </c>
      <c r="D4773" s="120" t="s">
        <v>68</v>
      </c>
      <c r="E4773" s="120" t="s">
        <v>49</v>
      </c>
      <c r="F4773" s="121">
        <v>754158</v>
      </c>
      <c r="G4773" s="121">
        <v>145791.93</v>
      </c>
      <c r="H4773" s="119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19">
        <v>10397</v>
      </c>
      <c r="B4774" s="120" t="s">
        <v>205</v>
      </c>
      <c r="C4774" s="120" t="s">
        <v>209</v>
      </c>
      <c r="D4774" s="120" t="s">
        <v>68</v>
      </c>
      <c r="E4774" s="120" t="s">
        <v>38</v>
      </c>
      <c r="F4774" s="121">
        <v>272669</v>
      </c>
      <c r="G4774" s="121">
        <v>52711.781</v>
      </c>
      <c r="H4774" s="119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19">
        <v>10398</v>
      </c>
      <c r="B4775" s="120" t="s">
        <v>205</v>
      </c>
      <c r="C4775" s="120" t="s">
        <v>209</v>
      </c>
      <c r="D4775" s="120" t="s">
        <v>68</v>
      </c>
      <c r="E4775" s="120" t="s">
        <v>49</v>
      </c>
      <c r="F4775" s="121">
        <v>710248</v>
      </c>
      <c r="G4775" s="121">
        <v>112824.37</v>
      </c>
      <c r="H4775" s="119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19">
        <v>10398</v>
      </c>
      <c r="B4776" s="120" t="s">
        <v>205</v>
      </c>
      <c r="C4776" s="120" t="s">
        <v>209</v>
      </c>
      <c r="D4776" s="120" t="s">
        <v>68</v>
      </c>
      <c r="E4776" s="120" t="s">
        <v>38</v>
      </c>
      <c r="F4776" s="121">
        <v>162804</v>
      </c>
      <c r="G4776" s="121">
        <v>25841.63</v>
      </c>
      <c r="H4776" s="119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19">
        <v>10398</v>
      </c>
      <c r="B4777" s="120" t="s">
        <v>205</v>
      </c>
      <c r="C4777" s="120" t="s">
        <v>209</v>
      </c>
      <c r="D4777" s="120" t="s">
        <v>68</v>
      </c>
      <c r="E4777" s="120" t="s">
        <v>152</v>
      </c>
      <c r="F4777" s="121">
        <v>0</v>
      </c>
      <c r="G4777" s="121">
        <v>0</v>
      </c>
      <c r="H4777" s="119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19">
        <v>10405</v>
      </c>
      <c r="B4778" s="120" t="s">
        <v>205</v>
      </c>
      <c r="C4778" s="120" t="s">
        <v>208</v>
      </c>
      <c r="D4778" s="120" t="s">
        <v>39</v>
      </c>
      <c r="E4778" s="120" t="s">
        <v>38</v>
      </c>
      <c r="F4778" s="121">
        <v>7847</v>
      </c>
      <c r="G4778" s="121">
        <v>846</v>
      </c>
      <c r="H4778" s="119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19">
        <v>10405</v>
      </c>
      <c r="B4779" s="120" t="s">
        <v>205</v>
      </c>
      <c r="C4779" s="120" t="s">
        <v>208</v>
      </c>
      <c r="D4779" s="120" t="s">
        <v>61</v>
      </c>
      <c r="E4779" s="120" t="s">
        <v>38</v>
      </c>
      <c r="F4779" s="121">
        <v>28108</v>
      </c>
      <c r="G4779" s="121">
        <v>2620</v>
      </c>
      <c r="H4779" s="119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19">
        <v>10408</v>
      </c>
      <c r="B4780" s="120" t="s">
        <v>205</v>
      </c>
      <c r="C4780" s="120" t="s">
        <v>210</v>
      </c>
      <c r="D4780" s="120" t="s">
        <v>79</v>
      </c>
      <c r="E4780" s="120" t="s">
        <v>70</v>
      </c>
      <c r="F4780" s="121">
        <v>0</v>
      </c>
      <c r="G4780" s="121">
        <v>0</v>
      </c>
      <c r="H4780" s="119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19">
        <v>10408</v>
      </c>
      <c r="B4781" s="120" t="s">
        <v>205</v>
      </c>
      <c r="C4781" s="120" t="s">
        <v>210</v>
      </c>
      <c r="D4781" s="120" t="s">
        <v>79</v>
      </c>
      <c r="E4781" s="120" t="s">
        <v>38</v>
      </c>
      <c r="F4781" s="121">
        <v>53468</v>
      </c>
      <c r="G4781" s="121">
        <v>8907.22</v>
      </c>
      <c r="H4781" s="119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19">
        <v>10408</v>
      </c>
      <c r="B4782" s="120" t="s">
        <v>205</v>
      </c>
      <c r="C4782" s="120" t="s">
        <v>210</v>
      </c>
      <c r="D4782" s="120" t="s">
        <v>79</v>
      </c>
      <c r="E4782" s="120" t="s">
        <v>152</v>
      </c>
      <c r="F4782" s="121">
        <v>0</v>
      </c>
      <c r="G4782" s="121">
        <v>0</v>
      </c>
      <c r="H4782" s="119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19">
        <v>10412</v>
      </c>
      <c r="B4783" s="120" t="s">
        <v>201</v>
      </c>
      <c r="C4783" s="120" t="s">
        <v>211</v>
      </c>
      <c r="D4783" s="120" t="s">
        <v>116</v>
      </c>
      <c r="E4783" s="120" t="s">
        <v>170</v>
      </c>
      <c r="F4783" s="121">
        <v>39614</v>
      </c>
      <c r="G4783" s="121">
        <v>4450</v>
      </c>
      <c r="H4783" s="119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19">
        <v>10413</v>
      </c>
      <c r="B4784" s="120" t="s">
        <v>201</v>
      </c>
      <c r="C4784" s="120" t="s">
        <v>211</v>
      </c>
      <c r="D4784" s="120" t="s">
        <v>116</v>
      </c>
      <c r="E4784" s="120" t="s">
        <v>170</v>
      </c>
      <c r="F4784" s="121">
        <v>182811</v>
      </c>
      <c r="G4784" s="121">
        <v>20536</v>
      </c>
      <c r="H4784" s="119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19">
        <v>10416</v>
      </c>
      <c r="B4785" s="120" t="s">
        <v>205</v>
      </c>
      <c r="C4785" s="120" t="s">
        <v>209</v>
      </c>
      <c r="D4785" s="120" t="s">
        <v>73</v>
      </c>
      <c r="E4785" s="120" t="s">
        <v>38</v>
      </c>
      <c r="F4785" s="121">
        <v>3084666</v>
      </c>
      <c r="G4785" s="121">
        <v>605723</v>
      </c>
      <c r="H4785" s="119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19">
        <v>10416</v>
      </c>
      <c r="B4786" s="120" t="s">
        <v>205</v>
      </c>
      <c r="C4786" s="120" t="s">
        <v>209</v>
      </c>
      <c r="D4786" s="120" t="s">
        <v>68</v>
      </c>
      <c r="E4786" s="120" t="s">
        <v>38</v>
      </c>
      <c r="F4786" s="121">
        <v>338917</v>
      </c>
      <c r="G4786" s="121">
        <v>66396.642</v>
      </c>
      <c r="H4786" s="119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19">
        <v>10416</v>
      </c>
      <c r="B4787" s="120" t="s">
        <v>205</v>
      </c>
      <c r="C4787" s="120" t="s">
        <v>209</v>
      </c>
      <c r="D4787" s="120" t="s">
        <v>68</v>
      </c>
      <c r="E4787" s="120" t="s">
        <v>140</v>
      </c>
      <c r="F4787" s="121">
        <v>813</v>
      </c>
      <c r="G4787" s="121">
        <v>159.069</v>
      </c>
      <c r="H4787" s="119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19">
        <v>10416</v>
      </c>
      <c r="B4788" s="120" t="s">
        <v>205</v>
      </c>
      <c r="C4788" s="120" t="s">
        <v>209</v>
      </c>
      <c r="D4788" s="120" t="s">
        <v>68</v>
      </c>
      <c r="E4788" s="120" t="s">
        <v>152</v>
      </c>
      <c r="F4788" s="121">
        <v>0</v>
      </c>
      <c r="G4788" s="121">
        <v>0</v>
      </c>
      <c r="H4788" s="119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19">
        <v>10416</v>
      </c>
      <c r="B4789" s="120" t="s">
        <v>205</v>
      </c>
      <c r="C4789" s="120" t="s">
        <v>209</v>
      </c>
      <c r="D4789" s="120" t="s">
        <v>68</v>
      </c>
      <c r="E4789" s="120" t="s">
        <v>183</v>
      </c>
      <c r="F4789" s="121">
        <v>2089</v>
      </c>
      <c r="G4789" s="121">
        <v>410.039</v>
      </c>
      <c r="H4789" s="119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19">
        <v>10417</v>
      </c>
      <c r="B4790" s="120" t="s">
        <v>205</v>
      </c>
      <c r="C4790" s="120" t="s">
        <v>209</v>
      </c>
      <c r="D4790" s="120" t="s">
        <v>68</v>
      </c>
      <c r="E4790" s="120" t="s">
        <v>54</v>
      </c>
      <c r="F4790" s="121">
        <v>0</v>
      </c>
      <c r="G4790" s="121">
        <v>0</v>
      </c>
      <c r="H4790" s="119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19">
        <v>10417</v>
      </c>
      <c r="B4791" s="120" t="s">
        <v>205</v>
      </c>
      <c r="C4791" s="120" t="s">
        <v>209</v>
      </c>
      <c r="D4791" s="120" t="s">
        <v>68</v>
      </c>
      <c r="E4791" s="120" t="s">
        <v>38</v>
      </c>
      <c r="F4791" s="121">
        <v>141873</v>
      </c>
      <c r="G4791" s="121">
        <v>22622</v>
      </c>
      <c r="H4791" s="119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19">
        <v>10418</v>
      </c>
      <c r="B4792" s="120" t="s">
        <v>205</v>
      </c>
      <c r="C4792" s="120" t="s">
        <v>209</v>
      </c>
      <c r="D4792" s="120" t="s">
        <v>68</v>
      </c>
      <c r="E4792" s="120" t="s">
        <v>38</v>
      </c>
      <c r="F4792" s="121">
        <v>1085835</v>
      </c>
      <c r="G4792" s="121">
        <v>264139</v>
      </c>
      <c r="H4792" s="119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19">
        <v>10418</v>
      </c>
      <c r="B4793" s="120" t="s">
        <v>205</v>
      </c>
      <c r="C4793" s="120" t="s">
        <v>209</v>
      </c>
      <c r="D4793" s="120" t="s">
        <v>68</v>
      </c>
      <c r="E4793" s="120" t="s">
        <v>140</v>
      </c>
      <c r="F4793" s="121">
        <v>0</v>
      </c>
      <c r="G4793" s="121">
        <v>0</v>
      </c>
      <c r="H4793" s="119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19">
        <v>10421</v>
      </c>
      <c r="B4794" s="120" t="s">
        <v>201</v>
      </c>
      <c r="C4794" s="120" t="s">
        <v>206</v>
      </c>
      <c r="D4794" s="120" t="s">
        <v>116</v>
      </c>
      <c r="E4794" s="120" t="s">
        <v>170</v>
      </c>
      <c r="F4794" s="121">
        <v>108364</v>
      </c>
      <c r="G4794" s="121">
        <v>12173</v>
      </c>
      <c r="H4794" s="119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19">
        <v>10422</v>
      </c>
      <c r="B4795" s="120" t="s">
        <v>201</v>
      </c>
      <c r="C4795" s="120" t="s">
        <v>206</v>
      </c>
      <c r="D4795" s="120" t="s">
        <v>116</v>
      </c>
      <c r="E4795" s="120" t="s">
        <v>170</v>
      </c>
      <c r="F4795" s="121">
        <v>44155</v>
      </c>
      <c r="G4795" s="121">
        <v>4960</v>
      </c>
      <c r="H4795" s="119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19">
        <v>10423</v>
      </c>
      <c r="B4796" s="120" t="s">
        <v>201</v>
      </c>
      <c r="C4796" s="120" t="s">
        <v>206</v>
      </c>
      <c r="D4796" s="120" t="s">
        <v>116</v>
      </c>
      <c r="E4796" s="120" t="s">
        <v>170</v>
      </c>
      <c r="F4796" s="121">
        <v>76462</v>
      </c>
      <c r="G4796" s="121">
        <v>8589</v>
      </c>
      <c r="H4796" s="119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19">
        <v>10426</v>
      </c>
      <c r="B4797" s="120" t="s">
        <v>205</v>
      </c>
      <c r="C4797" s="120" t="s">
        <v>209</v>
      </c>
      <c r="D4797" s="120" t="s">
        <v>68</v>
      </c>
      <c r="E4797" s="120" t="s">
        <v>54</v>
      </c>
      <c r="F4797" s="121">
        <v>189137</v>
      </c>
      <c r="G4797" s="121">
        <v>43118.053</v>
      </c>
      <c r="H4797" s="119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19">
        <v>10426</v>
      </c>
      <c r="B4798" s="120" t="s">
        <v>205</v>
      </c>
      <c r="C4798" s="120" t="s">
        <v>209</v>
      </c>
      <c r="D4798" s="120" t="s">
        <v>68</v>
      </c>
      <c r="E4798" s="120" t="s">
        <v>59</v>
      </c>
      <c r="F4798" s="121">
        <v>939364</v>
      </c>
      <c r="G4798" s="121">
        <v>214149.29</v>
      </c>
      <c r="H4798" s="119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19">
        <v>10426</v>
      </c>
      <c r="B4799" s="120" t="s">
        <v>205</v>
      </c>
      <c r="C4799" s="120" t="s">
        <v>209</v>
      </c>
      <c r="D4799" s="120" t="s">
        <v>68</v>
      </c>
      <c r="E4799" s="120" t="s">
        <v>70</v>
      </c>
      <c r="F4799" s="121">
        <v>1934</v>
      </c>
      <c r="G4799" s="121">
        <v>440.856</v>
      </c>
      <c r="H4799" s="119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19">
        <v>10426</v>
      </c>
      <c r="B4800" s="120" t="s">
        <v>205</v>
      </c>
      <c r="C4800" s="120" t="s">
        <v>209</v>
      </c>
      <c r="D4800" s="120" t="s">
        <v>68</v>
      </c>
      <c r="E4800" s="120" t="s">
        <v>38</v>
      </c>
      <c r="F4800" s="121">
        <v>66850</v>
      </c>
      <c r="G4800" s="121">
        <v>15239.721</v>
      </c>
      <c r="H4800" s="119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19">
        <v>10426</v>
      </c>
      <c r="B4801" s="120" t="s">
        <v>205</v>
      </c>
      <c r="C4801" s="120" t="s">
        <v>209</v>
      </c>
      <c r="D4801" s="120" t="s">
        <v>68</v>
      </c>
      <c r="E4801" s="120" t="s">
        <v>142</v>
      </c>
      <c r="F4801" s="121">
        <v>3577</v>
      </c>
      <c r="G4801" s="121">
        <v>815.552</v>
      </c>
      <c r="H4801" s="119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19">
        <v>10426</v>
      </c>
      <c r="B4802" s="120" t="s">
        <v>205</v>
      </c>
      <c r="C4802" s="120" t="s">
        <v>209</v>
      </c>
      <c r="D4802" s="120" t="s">
        <v>68</v>
      </c>
      <c r="E4802" s="120" t="s">
        <v>152</v>
      </c>
      <c r="F4802" s="121">
        <v>33280</v>
      </c>
      <c r="G4802" s="121">
        <v>7586.944</v>
      </c>
      <c r="H4802" s="119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19">
        <v>10426</v>
      </c>
      <c r="B4803" s="120" t="s">
        <v>205</v>
      </c>
      <c r="C4803" s="120" t="s">
        <v>209</v>
      </c>
      <c r="D4803" s="120" t="s">
        <v>68</v>
      </c>
      <c r="E4803" s="120" t="s">
        <v>176</v>
      </c>
      <c r="F4803" s="121">
        <v>493409</v>
      </c>
      <c r="G4803" s="121">
        <v>112483.98</v>
      </c>
      <c r="H4803" s="119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19">
        <v>10427</v>
      </c>
      <c r="B4804" s="120" t="s">
        <v>201</v>
      </c>
      <c r="C4804" s="120" t="s">
        <v>211</v>
      </c>
      <c r="D4804" s="120" t="s">
        <v>73</v>
      </c>
      <c r="E4804" s="120" t="s">
        <v>38</v>
      </c>
      <c r="F4804" s="121">
        <v>484588</v>
      </c>
      <c r="G4804" s="121">
        <v>40970</v>
      </c>
      <c r="H4804" s="119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19">
        <v>10427</v>
      </c>
      <c r="B4805" s="120" t="s">
        <v>205</v>
      </c>
      <c r="C4805" s="120" t="s">
        <v>209</v>
      </c>
      <c r="D4805" s="120" t="s">
        <v>73</v>
      </c>
      <c r="E4805" s="120" t="s">
        <v>38</v>
      </c>
      <c r="F4805" s="121">
        <v>1114210</v>
      </c>
      <c r="G4805" s="121">
        <v>190078</v>
      </c>
      <c r="H4805" s="119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19">
        <v>10430</v>
      </c>
      <c r="B4806" s="120" t="s">
        <v>205</v>
      </c>
      <c r="C4806" s="120" t="s">
        <v>209</v>
      </c>
      <c r="D4806" s="120" t="s">
        <v>68</v>
      </c>
      <c r="E4806" s="120" t="s">
        <v>54</v>
      </c>
      <c r="F4806" s="121">
        <v>0</v>
      </c>
      <c r="G4806" s="121">
        <v>0</v>
      </c>
      <c r="H4806" s="119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19">
        <v>10430</v>
      </c>
      <c r="B4807" s="120" t="s">
        <v>205</v>
      </c>
      <c r="C4807" s="120" t="s">
        <v>209</v>
      </c>
      <c r="D4807" s="120" t="s">
        <v>68</v>
      </c>
      <c r="E4807" s="120" t="s">
        <v>95</v>
      </c>
      <c r="F4807" s="121">
        <v>0</v>
      </c>
      <c r="G4807" s="121">
        <v>0</v>
      </c>
      <c r="H4807" s="119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19">
        <v>10430</v>
      </c>
      <c r="B4808" s="120" t="s">
        <v>205</v>
      </c>
      <c r="C4808" s="120" t="s">
        <v>209</v>
      </c>
      <c r="D4808" s="120" t="s">
        <v>68</v>
      </c>
      <c r="E4808" s="120" t="s">
        <v>38</v>
      </c>
      <c r="F4808" s="121">
        <v>124380</v>
      </c>
      <c r="G4808" s="121">
        <v>32079.008</v>
      </c>
      <c r="H4808" s="119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19">
        <v>10430</v>
      </c>
      <c r="B4809" s="120" t="s">
        <v>205</v>
      </c>
      <c r="C4809" s="120" t="s">
        <v>209</v>
      </c>
      <c r="D4809" s="120" t="s">
        <v>68</v>
      </c>
      <c r="E4809" s="120" t="s">
        <v>130</v>
      </c>
      <c r="F4809" s="121">
        <v>8837</v>
      </c>
      <c r="G4809" s="121">
        <v>2278.992</v>
      </c>
      <c r="H4809" s="119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19">
        <v>10430</v>
      </c>
      <c r="B4810" s="120" t="s">
        <v>205</v>
      </c>
      <c r="C4810" s="120" t="s">
        <v>209</v>
      </c>
      <c r="D4810" s="120" t="s">
        <v>68</v>
      </c>
      <c r="E4810" s="120" t="s">
        <v>152</v>
      </c>
      <c r="F4810" s="121">
        <v>0</v>
      </c>
      <c r="G4810" s="121">
        <v>0</v>
      </c>
      <c r="H4810" s="119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19">
        <v>10430</v>
      </c>
      <c r="B4811" s="120" t="s">
        <v>205</v>
      </c>
      <c r="C4811" s="120" t="s">
        <v>209</v>
      </c>
      <c r="D4811" s="120" t="s">
        <v>68</v>
      </c>
      <c r="E4811" s="120" t="s">
        <v>176</v>
      </c>
      <c r="F4811" s="121">
        <v>0</v>
      </c>
      <c r="G4811" s="121">
        <v>0</v>
      </c>
      <c r="H4811" s="119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19">
        <v>10431</v>
      </c>
      <c r="B4812" s="120" t="s">
        <v>205</v>
      </c>
      <c r="C4812" s="120" t="s">
        <v>209</v>
      </c>
      <c r="D4812" s="120" t="s">
        <v>73</v>
      </c>
      <c r="E4812" s="120" t="s">
        <v>70</v>
      </c>
      <c r="F4812" s="121">
        <v>0</v>
      </c>
      <c r="G4812" s="121">
        <v>0</v>
      </c>
      <c r="H4812" s="119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19">
        <v>10431</v>
      </c>
      <c r="B4813" s="120" t="s">
        <v>205</v>
      </c>
      <c r="C4813" s="120" t="s">
        <v>209</v>
      </c>
      <c r="D4813" s="120" t="s">
        <v>73</v>
      </c>
      <c r="E4813" s="120" t="s">
        <v>38</v>
      </c>
      <c r="F4813" s="121">
        <v>302648</v>
      </c>
      <c r="G4813" s="121">
        <v>75396</v>
      </c>
      <c r="H4813" s="119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19">
        <v>10434</v>
      </c>
      <c r="B4814" s="120" t="s">
        <v>205</v>
      </c>
      <c r="C4814" s="120" t="s">
        <v>209</v>
      </c>
      <c r="D4814" s="120" t="s">
        <v>68</v>
      </c>
      <c r="E4814" s="120" t="s">
        <v>178</v>
      </c>
      <c r="F4814" s="121">
        <v>4179713</v>
      </c>
      <c r="G4814" s="121">
        <v>469525</v>
      </c>
      <c r="H4814" s="119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19">
        <v>10435</v>
      </c>
      <c r="B4815" s="120" t="s">
        <v>201</v>
      </c>
      <c r="C4815" s="120" t="s">
        <v>206</v>
      </c>
      <c r="D4815" s="120" t="s">
        <v>68</v>
      </c>
      <c r="E4815" s="120" t="s">
        <v>70</v>
      </c>
      <c r="F4815" s="121">
        <v>0</v>
      </c>
      <c r="G4815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19">
        <v>10435</v>
      </c>
      <c r="B4816" s="120" t="s">
        <v>201</v>
      </c>
      <c r="C4816" s="120" t="s">
        <v>206</v>
      </c>
      <c r="D4816" s="120" t="s">
        <v>68</v>
      </c>
      <c r="E4816" s="120" t="s">
        <v>105</v>
      </c>
      <c r="F4816" s="121">
        <v>1530704</v>
      </c>
      <c r="G4816" s="121">
        <v>67562.628</v>
      </c>
      <c r="H4816" s="119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19">
        <v>10435</v>
      </c>
      <c r="B4817" s="120" t="s">
        <v>201</v>
      </c>
      <c r="C4817" s="120" t="s">
        <v>206</v>
      </c>
      <c r="D4817" s="120" t="s">
        <v>68</v>
      </c>
      <c r="E4817" s="120" t="s">
        <v>110</v>
      </c>
      <c r="F4817" s="121">
        <v>1870835</v>
      </c>
      <c r="G4817" s="121">
        <v>82575.372</v>
      </c>
      <c r="H4817" s="119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19">
        <v>10435</v>
      </c>
      <c r="B4818" s="120" t="s">
        <v>201</v>
      </c>
      <c r="C4818" s="120" t="s">
        <v>206</v>
      </c>
      <c r="D4818" s="120" t="s">
        <v>68</v>
      </c>
      <c r="E4818" s="120" t="s">
        <v>38</v>
      </c>
      <c r="F4818" s="121">
        <v>0</v>
      </c>
      <c r="G4818" s="121">
        <v>0</v>
      </c>
      <c r="H4818" s="119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19">
        <v>10436</v>
      </c>
      <c r="B4819" s="120" t="s">
        <v>205</v>
      </c>
      <c r="C4819" s="120" t="s">
        <v>209</v>
      </c>
      <c r="D4819" s="120" t="s">
        <v>73</v>
      </c>
      <c r="E4819" s="120" t="s">
        <v>38</v>
      </c>
      <c r="F4819" s="121">
        <v>4845275</v>
      </c>
      <c r="G4819" s="121">
        <v>1015917</v>
      </c>
      <c r="H4819" s="119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19">
        <v>10436</v>
      </c>
      <c r="B4820" s="120" t="s">
        <v>205</v>
      </c>
      <c r="C4820" s="120" t="s">
        <v>209</v>
      </c>
      <c r="D4820" s="120" t="s">
        <v>68</v>
      </c>
      <c r="E4820" s="120" t="s">
        <v>178</v>
      </c>
      <c r="F4820" s="121">
        <v>0</v>
      </c>
      <c r="G4820" s="121">
        <v>0</v>
      </c>
      <c r="H4820" s="119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19">
        <v>10437</v>
      </c>
      <c r="B4821" s="120" t="s">
        <v>201</v>
      </c>
      <c r="C4821" s="120" t="s">
        <v>206</v>
      </c>
      <c r="D4821" s="120" t="s">
        <v>101</v>
      </c>
      <c r="E4821" s="120" t="s">
        <v>92</v>
      </c>
      <c r="F4821" s="121">
        <v>524531</v>
      </c>
      <c r="G4821" s="121">
        <v>58923</v>
      </c>
      <c r="H4821" s="119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19">
        <v>10438</v>
      </c>
      <c r="B4822" s="120" t="s">
        <v>201</v>
      </c>
      <c r="C4822" s="120" t="s">
        <v>206</v>
      </c>
      <c r="D4822" s="120" t="s">
        <v>101</v>
      </c>
      <c r="E4822" s="120" t="s">
        <v>92</v>
      </c>
      <c r="F4822" s="121">
        <v>348292</v>
      </c>
      <c r="G4822" s="121">
        <v>39125</v>
      </c>
      <c r="H4822" s="119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19">
        <v>10439</v>
      </c>
      <c r="B4823" s="120" t="s">
        <v>201</v>
      </c>
      <c r="C4823" s="120" t="s">
        <v>206</v>
      </c>
      <c r="D4823" s="120" t="s">
        <v>68</v>
      </c>
      <c r="E4823" s="120" t="s">
        <v>38</v>
      </c>
      <c r="F4823" s="121">
        <v>0</v>
      </c>
      <c r="G4823" s="121">
        <v>0</v>
      </c>
      <c r="H4823" s="119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19">
        <v>10439</v>
      </c>
      <c r="B4824" s="120" t="s">
        <v>201</v>
      </c>
      <c r="C4824" s="120" t="s">
        <v>206</v>
      </c>
      <c r="D4824" s="120" t="s">
        <v>68</v>
      </c>
      <c r="E4824" s="120" t="s">
        <v>92</v>
      </c>
      <c r="F4824" s="121">
        <v>340431</v>
      </c>
      <c r="G4824" s="121">
        <v>38242</v>
      </c>
      <c r="H4824" s="119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19">
        <v>10440</v>
      </c>
      <c r="B4825" s="120" t="s">
        <v>201</v>
      </c>
      <c r="C4825" s="120" t="s">
        <v>206</v>
      </c>
      <c r="D4825" s="120" t="s">
        <v>68</v>
      </c>
      <c r="E4825" s="120" t="s">
        <v>38</v>
      </c>
      <c r="F4825" s="121">
        <v>0</v>
      </c>
      <c r="G4825" s="121">
        <v>0</v>
      </c>
      <c r="H4825" s="119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19">
        <v>10440</v>
      </c>
      <c r="B4826" s="120" t="s">
        <v>201</v>
      </c>
      <c r="C4826" s="120" t="s">
        <v>206</v>
      </c>
      <c r="D4826" s="120" t="s">
        <v>68</v>
      </c>
      <c r="E4826" s="120" t="s">
        <v>92</v>
      </c>
      <c r="F4826" s="121">
        <v>372683</v>
      </c>
      <c r="G4826" s="121">
        <v>41865</v>
      </c>
      <c r="H4826" s="119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19">
        <v>10441</v>
      </c>
      <c r="B4827" s="120" t="s">
        <v>201</v>
      </c>
      <c r="C4827" s="120" t="s">
        <v>206</v>
      </c>
      <c r="D4827" s="120" t="s">
        <v>68</v>
      </c>
      <c r="E4827" s="120" t="s">
        <v>38</v>
      </c>
      <c r="F4827" s="121">
        <v>0</v>
      </c>
      <c r="G4827" s="121">
        <v>0</v>
      </c>
      <c r="H4827" s="119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19">
        <v>10441</v>
      </c>
      <c r="B4828" s="120" t="s">
        <v>201</v>
      </c>
      <c r="C4828" s="120" t="s">
        <v>206</v>
      </c>
      <c r="D4828" s="120" t="s">
        <v>68</v>
      </c>
      <c r="E4828" s="120" t="s">
        <v>92</v>
      </c>
      <c r="F4828" s="121">
        <v>368754</v>
      </c>
      <c r="G4828" s="121">
        <v>41424</v>
      </c>
      <c r="H4828" s="119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19">
        <v>10442</v>
      </c>
      <c r="B4829" s="120" t="s">
        <v>201</v>
      </c>
      <c r="C4829" s="120" t="s">
        <v>206</v>
      </c>
      <c r="D4829" s="120" t="s">
        <v>68</v>
      </c>
      <c r="E4829" s="120" t="s">
        <v>38</v>
      </c>
      <c r="F4829" s="121">
        <v>0</v>
      </c>
      <c r="G4829" s="121">
        <v>0</v>
      </c>
      <c r="H4829" s="119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19">
        <v>10442</v>
      </c>
      <c r="B4830" s="120" t="s">
        <v>201</v>
      </c>
      <c r="C4830" s="120" t="s">
        <v>206</v>
      </c>
      <c r="D4830" s="120" t="s">
        <v>68</v>
      </c>
      <c r="E4830" s="120" t="s">
        <v>92</v>
      </c>
      <c r="F4830" s="121">
        <v>0</v>
      </c>
      <c r="G4830" s="121">
        <v>0</v>
      </c>
      <c r="H4830" s="119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19">
        <v>10443</v>
      </c>
      <c r="B4831" s="120" t="s">
        <v>201</v>
      </c>
      <c r="C4831" s="120" t="s">
        <v>206</v>
      </c>
      <c r="D4831" s="120" t="s">
        <v>68</v>
      </c>
      <c r="E4831" s="120" t="s">
        <v>38</v>
      </c>
      <c r="F4831" s="121">
        <v>0</v>
      </c>
      <c r="G4831" s="121">
        <v>0</v>
      </c>
      <c r="H4831" s="119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19">
        <v>10443</v>
      </c>
      <c r="B4832" s="120" t="s">
        <v>201</v>
      </c>
      <c r="C4832" s="120" t="s">
        <v>206</v>
      </c>
      <c r="D4832" s="120" t="s">
        <v>68</v>
      </c>
      <c r="E4832" s="120" t="s">
        <v>92</v>
      </c>
      <c r="F4832" s="121">
        <v>0</v>
      </c>
      <c r="G4832" s="121">
        <v>0</v>
      </c>
      <c r="H4832" s="119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19">
        <v>10444</v>
      </c>
      <c r="B4833" s="120" t="s">
        <v>201</v>
      </c>
      <c r="C4833" s="120" t="s">
        <v>206</v>
      </c>
      <c r="D4833" s="120" t="s">
        <v>68</v>
      </c>
      <c r="E4833" s="120" t="s">
        <v>38</v>
      </c>
      <c r="F4833" s="121">
        <v>234560</v>
      </c>
      <c r="G4833" s="121">
        <v>16948</v>
      </c>
      <c r="H4833" s="119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19">
        <v>10444</v>
      </c>
      <c r="B4834" s="120" t="s">
        <v>201</v>
      </c>
      <c r="C4834" s="120" t="s">
        <v>206</v>
      </c>
      <c r="D4834" s="120" t="s">
        <v>68</v>
      </c>
      <c r="E4834" s="120" t="s">
        <v>92</v>
      </c>
      <c r="F4834" s="121">
        <v>1072957</v>
      </c>
      <c r="G4834" s="121">
        <v>120530</v>
      </c>
      <c r="H4834" s="119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19">
        <v>10446</v>
      </c>
      <c r="B4835" s="120" t="s">
        <v>201</v>
      </c>
      <c r="C4835" s="120" t="s">
        <v>206</v>
      </c>
      <c r="D4835" s="120" t="s">
        <v>68</v>
      </c>
      <c r="E4835" s="120" t="s">
        <v>38</v>
      </c>
      <c r="F4835" s="121">
        <v>211727</v>
      </c>
      <c r="G4835" s="121">
        <v>15893</v>
      </c>
      <c r="H4835" s="119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19">
        <v>10446</v>
      </c>
      <c r="B4836" s="120" t="s">
        <v>201</v>
      </c>
      <c r="C4836" s="120" t="s">
        <v>206</v>
      </c>
      <c r="D4836" s="120" t="s">
        <v>68</v>
      </c>
      <c r="E4836" s="120" t="s">
        <v>92</v>
      </c>
      <c r="F4836" s="121">
        <v>1107187</v>
      </c>
      <c r="G4836" s="121">
        <v>124375</v>
      </c>
      <c r="H4836" s="119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19">
        <v>10453</v>
      </c>
      <c r="B4837" s="120" t="s">
        <v>201</v>
      </c>
      <c r="C4837" s="120" t="s">
        <v>206</v>
      </c>
      <c r="D4837" s="120" t="s">
        <v>116</v>
      </c>
      <c r="E4837" s="120" t="s">
        <v>170</v>
      </c>
      <c r="F4837" s="121">
        <v>136432</v>
      </c>
      <c r="G4837" s="121">
        <v>15326</v>
      </c>
      <c r="H4837" s="119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19">
        <v>10458</v>
      </c>
      <c r="B4838" s="120" t="s">
        <v>201</v>
      </c>
      <c r="C4838" s="120" t="s">
        <v>206</v>
      </c>
      <c r="D4838" s="120" t="s">
        <v>116</v>
      </c>
      <c r="E4838" s="120" t="s">
        <v>170</v>
      </c>
      <c r="F4838" s="121">
        <v>741625</v>
      </c>
      <c r="G4838" s="121">
        <v>83310</v>
      </c>
      <c r="H4838" s="119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19">
        <v>10464</v>
      </c>
      <c r="B4839" s="120" t="s">
        <v>201</v>
      </c>
      <c r="C4839" s="120" t="s">
        <v>206</v>
      </c>
      <c r="D4839" s="120" t="s">
        <v>68</v>
      </c>
      <c r="E4839" s="120" t="s">
        <v>54</v>
      </c>
      <c r="F4839" s="121">
        <v>0</v>
      </c>
      <c r="G4839" s="121">
        <v>0</v>
      </c>
      <c r="H4839" s="119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19">
        <v>10464</v>
      </c>
      <c r="B4840" s="120" t="s">
        <v>201</v>
      </c>
      <c r="C4840" s="120" t="s">
        <v>206</v>
      </c>
      <c r="D4840" s="120" t="s">
        <v>68</v>
      </c>
      <c r="E4840" s="120" t="s">
        <v>70</v>
      </c>
      <c r="F4840" s="121">
        <v>9018</v>
      </c>
      <c r="G4840" s="121">
        <v>458.268</v>
      </c>
      <c r="H4840" s="119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19">
        <v>10464</v>
      </c>
      <c r="B4841" s="120" t="s">
        <v>201</v>
      </c>
      <c r="C4841" s="120" t="s">
        <v>206</v>
      </c>
      <c r="D4841" s="120" t="s">
        <v>68</v>
      </c>
      <c r="E4841" s="120" t="s">
        <v>81</v>
      </c>
      <c r="F4841" s="121">
        <v>0</v>
      </c>
      <c r="G4841" s="121">
        <v>0</v>
      </c>
      <c r="H4841" s="119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19">
        <v>10464</v>
      </c>
      <c r="B4842" s="120" t="s">
        <v>201</v>
      </c>
      <c r="C4842" s="120" t="s">
        <v>206</v>
      </c>
      <c r="D4842" s="120" t="s">
        <v>68</v>
      </c>
      <c r="E4842" s="120" t="s">
        <v>144</v>
      </c>
      <c r="F4842" s="121">
        <v>0</v>
      </c>
      <c r="G4842" s="121">
        <v>0</v>
      </c>
      <c r="H4842" s="119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19">
        <v>10464</v>
      </c>
      <c r="B4843" s="120" t="s">
        <v>201</v>
      </c>
      <c r="C4843" s="120" t="s">
        <v>206</v>
      </c>
      <c r="D4843" s="120" t="s">
        <v>68</v>
      </c>
      <c r="E4843" s="120" t="s">
        <v>166</v>
      </c>
      <c r="F4843" s="121">
        <v>54161</v>
      </c>
      <c r="G4843" s="121">
        <v>2695.783</v>
      </c>
      <c r="H4843" s="119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19">
        <v>10464</v>
      </c>
      <c r="B4844" s="120" t="s">
        <v>201</v>
      </c>
      <c r="C4844" s="120" t="s">
        <v>206</v>
      </c>
      <c r="D4844" s="120" t="s">
        <v>68</v>
      </c>
      <c r="E4844" s="120" t="s">
        <v>176</v>
      </c>
      <c r="F4844" s="121">
        <v>5671735</v>
      </c>
      <c r="G4844" s="121">
        <v>292435.95</v>
      </c>
      <c r="H4844" s="119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19">
        <v>10466</v>
      </c>
      <c r="B4845" s="120" t="s">
        <v>205</v>
      </c>
      <c r="C4845" s="120" t="s">
        <v>209</v>
      </c>
      <c r="D4845" s="120" t="s">
        <v>68</v>
      </c>
      <c r="E4845" s="120" t="s">
        <v>148</v>
      </c>
      <c r="F4845" s="121">
        <v>167312</v>
      </c>
      <c r="G4845" s="121">
        <v>18794.72</v>
      </c>
      <c r="H4845" s="119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19">
        <v>10467</v>
      </c>
      <c r="B4846" s="120" t="s">
        <v>201</v>
      </c>
      <c r="C4846" s="120" t="s">
        <v>206</v>
      </c>
      <c r="D4846" s="120" t="s">
        <v>116</v>
      </c>
      <c r="E4846" s="120" t="s">
        <v>170</v>
      </c>
      <c r="F4846" s="121">
        <v>138962</v>
      </c>
      <c r="G4846" s="121">
        <v>15610</v>
      </c>
      <c r="H4846" s="119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19">
        <v>10472</v>
      </c>
      <c r="B4847" s="120" t="s">
        <v>201</v>
      </c>
      <c r="C4847" s="120" t="s">
        <v>207</v>
      </c>
      <c r="D4847" s="120" t="s">
        <v>79</v>
      </c>
      <c r="E4847" s="120" t="s">
        <v>90</v>
      </c>
      <c r="F4847" s="121">
        <v>0</v>
      </c>
      <c r="G4847" s="121">
        <v>0</v>
      </c>
      <c r="H4847" s="119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19">
        <v>10472</v>
      </c>
      <c r="B4848" s="120" t="s">
        <v>201</v>
      </c>
      <c r="C4848" s="120" t="s">
        <v>207</v>
      </c>
      <c r="D4848" s="120" t="s">
        <v>68</v>
      </c>
      <c r="E4848" s="120" t="s">
        <v>90</v>
      </c>
      <c r="F4848" s="121">
        <v>2402396</v>
      </c>
      <c r="G4848" s="121">
        <v>195597</v>
      </c>
      <c r="H4848" s="119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19">
        <v>10472</v>
      </c>
      <c r="B4849" s="120" t="s">
        <v>201</v>
      </c>
      <c r="C4849" s="120" t="s">
        <v>207</v>
      </c>
      <c r="D4849" s="120" t="s">
        <v>68</v>
      </c>
      <c r="E4849" s="120" t="s">
        <v>38</v>
      </c>
      <c r="F4849" s="121">
        <v>0</v>
      </c>
      <c r="G4849" s="121">
        <v>0</v>
      </c>
      <c r="H4849" s="119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19">
        <v>10475</v>
      </c>
      <c r="B4850" s="120" t="s">
        <v>201</v>
      </c>
      <c r="C4850" s="120" t="s">
        <v>211</v>
      </c>
      <c r="D4850" s="120" t="s">
        <v>84</v>
      </c>
      <c r="E4850" s="120" t="s">
        <v>49</v>
      </c>
      <c r="F4850" s="121">
        <v>0</v>
      </c>
      <c r="G4850" s="121">
        <v>100570</v>
      </c>
      <c r="H4850" s="119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19">
        <v>10477</v>
      </c>
      <c r="B4851" s="120" t="s">
        <v>205</v>
      </c>
      <c r="C4851" s="120" t="s">
        <v>209</v>
      </c>
      <c r="D4851" s="120" t="s">
        <v>68</v>
      </c>
      <c r="E4851" s="120" t="s">
        <v>59</v>
      </c>
      <c r="F4851" s="121">
        <v>742202</v>
      </c>
      <c r="G4851" s="121">
        <v>144134.89</v>
      </c>
      <c r="H4851" s="119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19">
        <v>10477</v>
      </c>
      <c r="B4852" s="120" t="s">
        <v>205</v>
      </c>
      <c r="C4852" s="120" t="s">
        <v>209</v>
      </c>
      <c r="D4852" s="120" t="s">
        <v>68</v>
      </c>
      <c r="E4852" s="120" t="s">
        <v>38</v>
      </c>
      <c r="F4852" s="121">
        <v>261693</v>
      </c>
      <c r="G4852" s="121">
        <v>50820.766</v>
      </c>
      <c r="H4852" s="119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19">
        <v>10477</v>
      </c>
      <c r="B4853" s="120" t="s">
        <v>205</v>
      </c>
      <c r="C4853" s="120" t="s">
        <v>209</v>
      </c>
      <c r="D4853" s="120" t="s">
        <v>68</v>
      </c>
      <c r="E4853" s="120" t="s">
        <v>162</v>
      </c>
      <c r="F4853" s="121">
        <v>339804</v>
      </c>
      <c r="G4853" s="121">
        <v>65989.554</v>
      </c>
      <c r="H4853" s="119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19">
        <v>10477</v>
      </c>
      <c r="B4854" s="120" t="s">
        <v>205</v>
      </c>
      <c r="C4854" s="120" t="s">
        <v>209</v>
      </c>
      <c r="D4854" s="120" t="s">
        <v>68</v>
      </c>
      <c r="E4854" s="120" t="s">
        <v>176</v>
      </c>
      <c r="F4854" s="121">
        <v>147502</v>
      </c>
      <c r="G4854" s="121">
        <v>28644.785</v>
      </c>
      <c r="H4854" s="119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19">
        <v>10478</v>
      </c>
      <c r="B4855" s="120" t="s">
        <v>205</v>
      </c>
      <c r="C4855" s="120" t="s">
        <v>210</v>
      </c>
      <c r="D4855" s="120" t="s">
        <v>39</v>
      </c>
      <c r="E4855" s="120" t="s">
        <v>70</v>
      </c>
      <c r="F4855" s="121">
        <v>0</v>
      </c>
      <c r="G4855" s="121">
        <v>0</v>
      </c>
      <c r="H4855" s="119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19">
        <v>10478</v>
      </c>
      <c r="B4856" s="120" t="s">
        <v>205</v>
      </c>
      <c r="C4856" s="120" t="s">
        <v>210</v>
      </c>
      <c r="D4856" s="120" t="s">
        <v>39</v>
      </c>
      <c r="E4856" s="120" t="s">
        <v>38</v>
      </c>
      <c r="F4856" s="121">
        <v>0</v>
      </c>
      <c r="G4856" s="121">
        <v>0</v>
      </c>
      <c r="H4856" s="119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19">
        <v>10478</v>
      </c>
      <c r="B4857" s="120" t="s">
        <v>205</v>
      </c>
      <c r="C4857" s="120" t="s">
        <v>210</v>
      </c>
      <c r="D4857" s="120" t="s">
        <v>61</v>
      </c>
      <c r="E4857" s="120" t="s">
        <v>70</v>
      </c>
      <c r="F4857" s="121">
        <v>0</v>
      </c>
      <c r="G4857" s="121">
        <v>0</v>
      </c>
      <c r="H4857" s="119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19">
        <v>10478</v>
      </c>
      <c r="B4858" s="120" t="s">
        <v>205</v>
      </c>
      <c r="C4858" s="120" t="s">
        <v>210</v>
      </c>
      <c r="D4858" s="120" t="s">
        <v>61</v>
      </c>
      <c r="E4858" s="120" t="s">
        <v>38</v>
      </c>
      <c r="F4858" s="121">
        <v>0</v>
      </c>
      <c r="G4858" s="121">
        <v>0</v>
      </c>
      <c r="H4858" s="119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19">
        <v>10479</v>
      </c>
      <c r="B4859" s="120" t="s">
        <v>201</v>
      </c>
      <c r="C4859" s="120" t="s">
        <v>206</v>
      </c>
      <c r="D4859" s="120" t="s">
        <v>120</v>
      </c>
      <c r="E4859" s="120" t="s">
        <v>76</v>
      </c>
      <c r="F4859" s="121">
        <v>733090</v>
      </c>
      <c r="G4859" s="121">
        <v>82351</v>
      </c>
      <c r="H4859" s="119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19">
        <v>10480</v>
      </c>
      <c r="B4860" s="120" t="s">
        <v>201</v>
      </c>
      <c r="C4860" s="120" t="s">
        <v>206</v>
      </c>
      <c r="D4860" s="120" t="s">
        <v>120</v>
      </c>
      <c r="E4860" s="120" t="s">
        <v>76</v>
      </c>
      <c r="F4860" s="121">
        <v>510538</v>
      </c>
      <c r="G4860" s="121">
        <v>57351</v>
      </c>
      <c r="H4860" s="119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19">
        <v>10481</v>
      </c>
      <c r="B4861" s="120" t="s">
        <v>201</v>
      </c>
      <c r="C4861" s="120" t="s">
        <v>206</v>
      </c>
      <c r="D4861" s="120" t="s">
        <v>120</v>
      </c>
      <c r="E4861" s="120" t="s">
        <v>76</v>
      </c>
      <c r="F4861" s="121">
        <v>610651</v>
      </c>
      <c r="G4861" s="121">
        <v>68597</v>
      </c>
      <c r="H4861" s="119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19">
        <v>10486</v>
      </c>
      <c r="B4862" s="120" t="s">
        <v>205</v>
      </c>
      <c r="C4862" s="120" t="s">
        <v>209</v>
      </c>
      <c r="D4862" s="120" t="s">
        <v>68</v>
      </c>
      <c r="E4862" s="120" t="s">
        <v>59</v>
      </c>
      <c r="F4862" s="121">
        <v>844420</v>
      </c>
      <c r="G4862" s="121">
        <v>205412.84</v>
      </c>
      <c r="H4862" s="119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19">
        <v>10486</v>
      </c>
      <c r="B4863" s="120" t="s">
        <v>205</v>
      </c>
      <c r="C4863" s="120" t="s">
        <v>209</v>
      </c>
      <c r="D4863" s="120" t="s">
        <v>68</v>
      </c>
      <c r="E4863" s="120" t="s">
        <v>38</v>
      </c>
      <c r="F4863" s="121">
        <v>280162</v>
      </c>
      <c r="G4863" s="121">
        <v>68152.123</v>
      </c>
      <c r="H4863" s="119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19">
        <v>10486</v>
      </c>
      <c r="B4864" s="120" t="s">
        <v>205</v>
      </c>
      <c r="C4864" s="120" t="s">
        <v>209</v>
      </c>
      <c r="D4864" s="120" t="s">
        <v>68</v>
      </c>
      <c r="E4864" s="120" t="s">
        <v>160</v>
      </c>
      <c r="F4864" s="121">
        <v>11499</v>
      </c>
      <c r="G4864" s="121">
        <v>2797.209</v>
      </c>
      <c r="H4864" s="119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19">
        <v>10486</v>
      </c>
      <c r="B4865" s="120" t="s">
        <v>205</v>
      </c>
      <c r="C4865" s="120" t="s">
        <v>209</v>
      </c>
      <c r="D4865" s="120" t="s">
        <v>68</v>
      </c>
      <c r="E4865" s="120" t="s">
        <v>176</v>
      </c>
      <c r="F4865" s="121">
        <v>171304</v>
      </c>
      <c r="G4865" s="121">
        <v>41670.829</v>
      </c>
      <c r="H4865" s="119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19">
        <v>10487</v>
      </c>
      <c r="B4866" s="120" t="s">
        <v>201</v>
      </c>
      <c r="C4866" s="120" t="s">
        <v>211</v>
      </c>
      <c r="D4866" s="120" t="s">
        <v>116</v>
      </c>
      <c r="E4866" s="120" t="s">
        <v>170</v>
      </c>
      <c r="F4866" s="121">
        <v>609761</v>
      </c>
      <c r="G4866" s="121">
        <v>68497</v>
      </c>
      <c r="H4866" s="119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19">
        <v>10488</v>
      </c>
      <c r="B4867" s="120" t="s">
        <v>205</v>
      </c>
      <c r="C4867" s="120" t="s">
        <v>209</v>
      </c>
      <c r="D4867" s="120" t="s">
        <v>68</v>
      </c>
      <c r="E4867" s="120" t="s">
        <v>59</v>
      </c>
      <c r="F4867" s="121">
        <v>990809</v>
      </c>
      <c r="G4867" s="121">
        <v>213691.17</v>
      </c>
      <c r="H4867" s="119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19">
        <v>10488</v>
      </c>
      <c r="B4868" s="120" t="s">
        <v>205</v>
      </c>
      <c r="C4868" s="120" t="s">
        <v>209</v>
      </c>
      <c r="D4868" s="120" t="s">
        <v>68</v>
      </c>
      <c r="E4868" s="120" t="s">
        <v>70</v>
      </c>
      <c r="F4868" s="121">
        <v>0</v>
      </c>
      <c r="G4868" s="121">
        <v>0</v>
      </c>
      <c r="H4868" s="119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19">
        <v>10488</v>
      </c>
      <c r="B4869" s="120" t="s">
        <v>205</v>
      </c>
      <c r="C4869" s="120" t="s">
        <v>209</v>
      </c>
      <c r="D4869" s="120" t="s">
        <v>68</v>
      </c>
      <c r="E4869" s="120" t="s">
        <v>95</v>
      </c>
      <c r="F4869" s="121">
        <v>0</v>
      </c>
      <c r="G4869" s="121">
        <v>0</v>
      </c>
      <c r="H4869" s="119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19">
        <v>10488</v>
      </c>
      <c r="B4870" s="120" t="s">
        <v>205</v>
      </c>
      <c r="C4870" s="120" t="s">
        <v>209</v>
      </c>
      <c r="D4870" s="120" t="s">
        <v>68</v>
      </c>
      <c r="E4870" s="120" t="s">
        <v>38</v>
      </c>
      <c r="F4870" s="121">
        <v>471338</v>
      </c>
      <c r="G4870" s="121">
        <v>101655.03</v>
      </c>
      <c r="H4870" s="119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19">
        <v>10488</v>
      </c>
      <c r="B4871" s="120" t="s">
        <v>205</v>
      </c>
      <c r="C4871" s="120" t="s">
        <v>209</v>
      </c>
      <c r="D4871" s="120" t="s">
        <v>68</v>
      </c>
      <c r="E4871" s="120" t="s">
        <v>166</v>
      </c>
      <c r="F4871" s="121">
        <v>0</v>
      </c>
      <c r="G4871" s="121">
        <v>0</v>
      </c>
      <c r="H4871" s="119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19">
        <v>10488</v>
      </c>
      <c r="B4872" s="120" t="s">
        <v>205</v>
      </c>
      <c r="C4872" s="120" t="s">
        <v>209</v>
      </c>
      <c r="D4872" s="120" t="s">
        <v>68</v>
      </c>
      <c r="E4872" s="120" t="s">
        <v>176</v>
      </c>
      <c r="F4872" s="121">
        <v>311674</v>
      </c>
      <c r="G4872" s="121">
        <v>67219.942</v>
      </c>
      <c r="H4872" s="119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19">
        <v>10490</v>
      </c>
      <c r="B4873" s="120" t="s">
        <v>201</v>
      </c>
      <c r="C4873" s="120" t="s">
        <v>206</v>
      </c>
      <c r="D4873" s="120" t="s">
        <v>116</v>
      </c>
      <c r="E4873" s="120" t="s">
        <v>170</v>
      </c>
      <c r="F4873" s="121">
        <v>83394</v>
      </c>
      <c r="G4873" s="121">
        <v>9368</v>
      </c>
      <c r="H4873" s="119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19">
        <v>10491</v>
      </c>
      <c r="B4874" s="120" t="s">
        <v>205</v>
      </c>
      <c r="C4874" s="120" t="s">
        <v>209</v>
      </c>
      <c r="D4874" s="120" t="s">
        <v>68</v>
      </c>
      <c r="E4874" s="120" t="s">
        <v>54</v>
      </c>
      <c r="F4874" s="121">
        <v>0</v>
      </c>
      <c r="G4874" s="121">
        <v>0</v>
      </c>
      <c r="H4874" s="119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19">
        <v>10491</v>
      </c>
      <c r="B4875" s="120" t="s">
        <v>205</v>
      </c>
      <c r="C4875" s="120" t="s">
        <v>209</v>
      </c>
      <c r="D4875" s="120" t="s">
        <v>68</v>
      </c>
      <c r="E4875" s="120" t="s">
        <v>38</v>
      </c>
      <c r="F4875" s="121">
        <v>0</v>
      </c>
      <c r="G4875" s="121">
        <v>0</v>
      </c>
      <c r="H4875" s="119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19">
        <v>10491</v>
      </c>
      <c r="B4876" s="120" t="s">
        <v>205</v>
      </c>
      <c r="C4876" s="120" t="s">
        <v>209</v>
      </c>
      <c r="D4876" s="120" t="s">
        <v>68</v>
      </c>
      <c r="E4876" s="120" t="s">
        <v>152</v>
      </c>
      <c r="F4876" s="121">
        <v>0</v>
      </c>
      <c r="G4876" s="121">
        <v>0</v>
      </c>
      <c r="H4876" s="119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19">
        <v>10491</v>
      </c>
      <c r="B4877" s="120" t="s">
        <v>205</v>
      </c>
      <c r="C4877" s="120" t="s">
        <v>209</v>
      </c>
      <c r="D4877" s="120" t="s">
        <v>68</v>
      </c>
      <c r="E4877" s="120" t="s">
        <v>160</v>
      </c>
      <c r="F4877" s="121">
        <v>0</v>
      </c>
      <c r="G4877" s="121">
        <v>0</v>
      </c>
      <c r="H4877" s="119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19">
        <v>10493</v>
      </c>
      <c r="B4878" s="120" t="s">
        <v>201</v>
      </c>
      <c r="C4878" s="120" t="s">
        <v>206</v>
      </c>
      <c r="D4878" s="120" t="s">
        <v>116</v>
      </c>
      <c r="E4878" s="120" t="s">
        <v>170</v>
      </c>
      <c r="F4878" s="121">
        <v>2260930</v>
      </c>
      <c r="G4878" s="121">
        <v>253980</v>
      </c>
      <c r="H4878" s="119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19">
        <v>10494</v>
      </c>
      <c r="B4879" s="120" t="s">
        <v>201</v>
      </c>
      <c r="C4879" s="120" t="s">
        <v>206</v>
      </c>
      <c r="D4879" s="120" t="s">
        <v>116</v>
      </c>
      <c r="E4879" s="120" t="s">
        <v>170</v>
      </c>
      <c r="F4879" s="121">
        <v>527203</v>
      </c>
      <c r="G4879" s="121">
        <v>59223</v>
      </c>
      <c r="H4879" s="119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19">
        <v>10495</v>
      </c>
      <c r="B4880" s="120" t="s">
        <v>205</v>
      </c>
      <c r="C4880" s="120" t="s">
        <v>208</v>
      </c>
      <c r="D4880" s="120" t="s">
        <v>68</v>
      </c>
      <c r="E4880" s="120" t="s">
        <v>54</v>
      </c>
      <c r="F4880" s="121">
        <v>325521</v>
      </c>
      <c r="G4880" s="121">
        <v>60525.193</v>
      </c>
      <c r="H4880" s="119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19">
        <v>10495</v>
      </c>
      <c r="B4881" s="120" t="s">
        <v>205</v>
      </c>
      <c r="C4881" s="120" t="s">
        <v>208</v>
      </c>
      <c r="D4881" s="120" t="s">
        <v>68</v>
      </c>
      <c r="E4881" s="120" t="s">
        <v>59</v>
      </c>
      <c r="F4881" s="121">
        <v>1535438</v>
      </c>
      <c r="G4881" s="121">
        <v>285880.68</v>
      </c>
      <c r="H4881" s="119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19">
        <v>10495</v>
      </c>
      <c r="B4882" s="120" t="s">
        <v>205</v>
      </c>
      <c r="C4882" s="120" t="s">
        <v>208</v>
      </c>
      <c r="D4882" s="120" t="s">
        <v>68</v>
      </c>
      <c r="E4882" s="120" t="s">
        <v>70</v>
      </c>
      <c r="F4882" s="121">
        <v>0</v>
      </c>
      <c r="G4882" s="121">
        <v>0</v>
      </c>
      <c r="H4882" s="119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19">
        <v>10495</v>
      </c>
      <c r="B4883" s="120" t="s">
        <v>205</v>
      </c>
      <c r="C4883" s="120" t="s">
        <v>208</v>
      </c>
      <c r="D4883" s="120" t="s">
        <v>68</v>
      </c>
      <c r="E4883" s="120" t="s">
        <v>152</v>
      </c>
      <c r="F4883" s="121">
        <v>53329</v>
      </c>
      <c r="G4883" s="121">
        <v>9941.132</v>
      </c>
      <c r="H4883" s="119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19">
        <v>10495</v>
      </c>
      <c r="B4884" s="120" t="s">
        <v>205</v>
      </c>
      <c r="C4884" s="120" t="s">
        <v>208</v>
      </c>
      <c r="D4884" s="120" t="s">
        <v>68</v>
      </c>
      <c r="E4884" s="120" t="s">
        <v>160</v>
      </c>
      <c r="F4884" s="121">
        <v>21674</v>
      </c>
      <c r="G4884" s="121">
        <v>4035.885</v>
      </c>
      <c r="H4884" s="119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19">
        <v>10495</v>
      </c>
      <c r="B4885" s="120" t="s">
        <v>205</v>
      </c>
      <c r="C4885" s="120" t="s">
        <v>208</v>
      </c>
      <c r="D4885" s="120" t="s">
        <v>68</v>
      </c>
      <c r="E4885" s="120" t="s">
        <v>166</v>
      </c>
      <c r="F4885" s="121">
        <v>650586</v>
      </c>
      <c r="G4885" s="121">
        <v>121240.75</v>
      </c>
      <c r="H4885" s="119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19">
        <v>10495</v>
      </c>
      <c r="B4886" s="120" t="s">
        <v>205</v>
      </c>
      <c r="C4886" s="120" t="s">
        <v>208</v>
      </c>
      <c r="D4886" s="120" t="s">
        <v>68</v>
      </c>
      <c r="E4886" s="120" t="s">
        <v>176</v>
      </c>
      <c r="F4886" s="121">
        <v>421075</v>
      </c>
      <c r="G4886" s="121">
        <v>78377.362</v>
      </c>
      <c r="H4886" s="119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19">
        <v>10496</v>
      </c>
      <c r="B4887" s="120" t="s">
        <v>205</v>
      </c>
      <c r="C4887" s="120" t="s">
        <v>208</v>
      </c>
      <c r="D4887" s="120" t="s">
        <v>73</v>
      </c>
      <c r="E4887" s="120" t="s">
        <v>38</v>
      </c>
      <c r="F4887" s="121">
        <v>3764350</v>
      </c>
      <c r="G4887" s="121">
        <v>631135</v>
      </c>
      <c r="H4887" s="119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19">
        <v>10501</v>
      </c>
      <c r="B4888" s="120" t="s">
        <v>205</v>
      </c>
      <c r="C4888" s="120" t="s">
        <v>208</v>
      </c>
      <c r="D4888" s="120" t="s">
        <v>73</v>
      </c>
      <c r="E4888" s="120" t="s">
        <v>38</v>
      </c>
      <c r="F4888" s="121">
        <v>0</v>
      </c>
      <c r="G4888" s="121">
        <v>0</v>
      </c>
      <c r="H4888" s="119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19">
        <v>10503</v>
      </c>
      <c r="B4889" s="120" t="s">
        <v>201</v>
      </c>
      <c r="C4889" s="120" t="s">
        <v>206</v>
      </c>
      <c r="D4889" s="120" t="s">
        <v>68</v>
      </c>
      <c r="E4889" s="120" t="s">
        <v>105</v>
      </c>
      <c r="F4889" s="121">
        <v>712397</v>
      </c>
      <c r="G4889" s="121">
        <v>34440.286</v>
      </c>
      <c r="H4889" s="119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19">
        <v>10503</v>
      </c>
      <c r="B4890" s="120" t="s">
        <v>201</v>
      </c>
      <c r="C4890" s="120" t="s">
        <v>206</v>
      </c>
      <c r="D4890" s="120" t="s">
        <v>68</v>
      </c>
      <c r="E4890" s="120" t="s">
        <v>110</v>
      </c>
      <c r="F4890" s="121">
        <v>870701</v>
      </c>
      <c r="G4890" s="121">
        <v>42093.475</v>
      </c>
      <c r="H4890" s="119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19">
        <v>10503</v>
      </c>
      <c r="B4891" s="120" t="s">
        <v>201</v>
      </c>
      <c r="C4891" s="120" t="s">
        <v>206</v>
      </c>
      <c r="D4891" s="120" t="s">
        <v>68</v>
      </c>
      <c r="E4891" s="120" t="s">
        <v>38</v>
      </c>
      <c r="F4891" s="121">
        <v>527</v>
      </c>
      <c r="G4891" s="121">
        <v>25.239</v>
      </c>
      <c r="H4891" s="119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19">
        <v>10504</v>
      </c>
      <c r="B4892" s="120" t="s">
        <v>205</v>
      </c>
      <c r="C4892" s="120" t="s">
        <v>209</v>
      </c>
      <c r="D4892" s="120" t="s">
        <v>68</v>
      </c>
      <c r="E4892" s="120" t="s">
        <v>54</v>
      </c>
      <c r="F4892" s="121">
        <v>103672</v>
      </c>
      <c r="G4892" s="121">
        <v>21008.467</v>
      </c>
      <c r="H4892" s="119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19">
        <v>10504</v>
      </c>
      <c r="B4893" s="120" t="s">
        <v>205</v>
      </c>
      <c r="C4893" s="120" t="s">
        <v>209</v>
      </c>
      <c r="D4893" s="120" t="s">
        <v>68</v>
      </c>
      <c r="E4893" s="120" t="s">
        <v>70</v>
      </c>
      <c r="F4893" s="121">
        <v>0</v>
      </c>
      <c r="G4893" s="121">
        <v>0</v>
      </c>
      <c r="H4893" s="119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19">
        <v>10504</v>
      </c>
      <c r="B4894" s="120" t="s">
        <v>205</v>
      </c>
      <c r="C4894" s="120" t="s">
        <v>209</v>
      </c>
      <c r="D4894" s="120" t="s">
        <v>68</v>
      </c>
      <c r="E4894" s="120" t="s">
        <v>38</v>
      </c>
      <c r="F4894" s="121">
        <v>154113</v>
      </c>
      <c r="G4894" s="121">
        <v>31229.936</v>
      </c>
      <c r="H4894" s="119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19">
        <v>10504</v>
      </c>
      <c r="B4895" s="120" t="s">
        <v>205</v>
      </c>
      <c r="C4895" s="120" t="s">
        <v>209</v>
      </c>
      <c r="D4895" s="120" t="s">
        <v>68</v>
      </c>
      <c r="E4895" s="120" t="s">
        <v>162</v>
      </c>
      <c r="F4895" s="121">
        <v>0</v>
      </c>
      <c r="G4895" s="121">
        <v>0</v>
      </c>
      <c r="H4895" s="119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19">
        <v>10511</v>
      </c>
      <c r="B4896" s="120" t="s">
        <v>205</v>
      </c>
      <c r="C4896" s="120" t="s">
        <v>209</v>
      </c>
      <c r="D4896" s="120" t="s">
        <v>68</v>
      </c>
      <c r="E4896" s="120" t="s">
        <v>38</v>
      </c>
      <c r="F4896" s="121">
        <v>201713</v>
      </c>
      <c r="G4896" s="121">
        <v>39172.683</v>
      </c>
      <c r="H4896" s="119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19">
        <v>10511</v>
      </c>
      <c r="B4897" s="120" t="s">
        <v>205</v>
      </c>
      <c r="C4897" s="120" t="s">
        <v>209</v>
      </c>
      <c r="D4897" s="120" t="s">
        <v>68</v>
      </c>
      <c r="E4897" s="120" t="s">
        <v>152</v>
      </c>
      <c r="F4897" s="121">
        <v>0</v>
      </c>
      <c r="G4897" s="121">
        <v>0</v>
      </c>
      <c r="H4897" s="119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19">
        <v>10511</v>
      </c>
      <c r="B4898" s="120" t="s">
        <v>205</v>
      </c>
      <c r="C4898" s="120" t="s">
        <v>209</v>
      </c>
      <c r="D4898" s="120" t="s">
        <v>68</v>
      </c>
      <c r="E4898" s="120" t="s">
        <v>174</v>
      </c>
      <c r="F4898" s="121">
        <v>346998</v>
      </c>
      <c r="G4898" s="121">
        <v>67386.81</v>
      </c>
      <c r="H4898" s="119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19">
        <v>10511</v>
      </c>
      <c r="B4899" s="120" t="s">
        <v>205</v>
      </c>
      <c r="C4899" s="120" t="s">
        <v>209</v>
      </c>
      <c r="D4899" s="120" t="s">
        <v>68</v>
      </c>
      <c r="E4899" s="120" t="s">
        <v>176</v>
      </c>
      <c r="F4899" s="121">
        <v>126060</v>
      </c>
      <c r="G4899" s="121">
        <v>24481.125</v>
      </c>
      <c r="H4899" s="119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19">
        <v>10519</v>
      </c>
      <c r="B4900" s="120" t="s">
        <v>201</v>
      </c>
      <c r="C4900" s="120" t="s">
        <v>206</v>
      </c>
      <c r="D4900" s="120" t="s">
        <v>116</v>
      </c>
      <c r="E4900" s="120" t="s">
        <v>170</v>
      </c>
      <c r="F4900" s="121">
        <v>61434</v>
      </c>
      <c r="G4900" s="121">
        <v>6901</v>
      </c>
      <c r="H4900" s="119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19">
        <v>10520</v>
      </c>
      <c r="B4901" s="120" t="s">
        <v>201</v>
      </c>
      <c r="C4901" s="120" t="s">
        <v>206</v>
      </c>
      <c r="D4901" s="120" t="s">
        <v>116</v>
      </c>
      <c r="E4901" s="120" t="s">
        <v>170</v>
      </c>
      <c r="F4901" s="121">
        <v>209081</v>
      </c>
      <c r="G4901" s="121">
        <v>23487</v>
      </c>
      <c r="H4901" s="119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19">
        <v>10521</v>
      </c>
      <c r="B4902" s="120" t="s">
        <v>205</v>
      </c>
      <c r="C4902" s="120" t="s">
        <v>209</v>
      </c>
      <c r="D4902" s="120" t="s">
        <v>39</v>
      </c>
      <c r="E4902" s="120" t="s">
        <v>70</v>
      </c>
      <c r="F4902" s="121">
        <v>6324</v>
      </c>
      <c r="G4902" s="121">
        <v>1078.525</v>
      </c>
      <c r="H4902" s="119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19">
        <v>10521</v>
      </c>
      <c r="B4903" s="120" t="s">
        <v>205</v>
      </c>
      <c r="C4903" s="120" t="s">
        <v>209</v>
      </c>
      <c r="D4903" s="120" t="s">
        <v>39</v>
      </c>
      <c r="E4903" s="120" t="s">
        <v>38</v>
      </c>
      <c r="F4903" s="121">
        <v>51892</v>
      </c>
      <c r="G4903" s="121">
        <v>8851.365</v>
      </c>
      <c r="H4903" s="119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19">
        <v>10521</v>
      </c>
      <c r="B4904" s="120" t="s">
        <v>205</v>
      </c>
      <c r="C4904" s="120" t="s">
        <v>209</v>
      </c>
      <c r="D4904" s="120" t="s">
        <v>61</v>
      </c>
      <c r="E4904" s="120" t="s">
        <v>70</v>
      </c>
      <c r="F4904" s="121">
        <v>0</v>
      </c>
      <c r="G4904" s="121">
        <v>0</v>
      </c>
      <c r="H4904" s="119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19">
        <v>10521</v>
      </c>
      <c r="B4905" s="120" t="s">
        <v>205</v>
      </c>
      <c r="C4905" s="120" t="s">
        <v>209</v>
      </c>
      <c r="D4905" s="120" t="s">
        <v>61</v>
      </c>
      <c r="E4905" s="120" t="s">
        <v>38</v>
      </c>
      <c r="F4905" s="121">
        <v>634812</v>
      </c>
      <c r="G4905" s="121">
        <v>108870.86</v>
      </c>
      <c r="H4905" s="119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19">
        <v>10523</v>
      </c>
      <c r="B4906" s="120" t="s">
        <v>201</v>
      </c>
      <c r="C4906" s="120" t="s">
        <v>206</v>
      </c>
      <c r="D4906" s="120" t="s">
        <v>116</v>
      </c>
      <c r="E4906" s="120" t="s">
        <v>170</v>
      </c>
      <c r="F4906" s="121">
        <v>173899</v>
      </c>
      <c r="G4906" s="121">
        <v>19535</v>
      </c>
      <c r="H4906" s="119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19">
        <v>10525</v>
      </c>
      <c r="B4907" s="120" t="s">
        <v>201</v>
      </c>
      <c r="C4907" s="120" t="s">
        <v>206</v>
      </c>
      <c r="D4907" s="120" t="s">
        <v>68</v>
      </c>
      <c r="E4907" s="120" t="s">
        <v>38</v>
      </c>
      <c r="F4907" s="121">
        <v>0</v>
      </c>
      <c r="G4907" s="121">
        <v>0</v>
      </c>
      <c r="H4907" s="119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19">
        <v>10525</v>
      </c>
      <c r="B4908" s="120" t="s">
        <v>201</v>
      </c>
      <c r="C4908" s="120" t="s">
        <v>206</v>
      </c>
      <c r="D4908" s="120" t="s">
        <v>68</v>
      </c>
      <c r="E4908" s="120" t="s">
        <v>137</v>
      </c>
      <c r="F4908" s="121">
        <v>1403133</v>
      </c>
      <c r="G4908" s="121">
        <v>86233.663</v>
      </c>
      <c r="H4908" s="119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19">
        <v>10525</v>
      </c>
      <c r="B4909" s="120" t="s">
        <v>201</v>
      </c>
      <c r="C4909" s="120" t="s">
        <v>206</v>
      </c>
      <c r="D4909" s="120" t="s">
        <v>68</v>
      </c>
      <c r="E4909" s="120" t="s">
        <v>176</v>
      </c>
      <c r="F4909" s="121">
        <v>3814331</v>
      </c>
      <c r="G4909" s="121">
        <v>240374.34</v>
      </c>
      <c r="H4909" s="119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19">
        <v>10525</v>
      </c>
      <c r="B4910" s="120" t="s">
        <v>201</v>
      </c>
      <c r="C4910" s="120" t="s">
        <v>206</v>
      </c>
      <c r="D4910" s="120" t="s">
        <v>68</v>
      </c>
      <c r="E4910" s="120" t="s">
        <v>183</v>
      </c>
      <c r="F4910" s="121">
        <v>0</v>
      </c>
      <c r="G4910" s="121">
        <v>0</v>
      </c>
      <c r="H4910" s="119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19">
        <v>10526</v>
      </c>
      <c r="B4911" s="120" t="s">
        <v>201</v>
      </c>
      <c r="C4911" s="120" t="s">
        <v>206</v>
      </c>
      <c r="D4911" s="120" t="s">
        <v>116</v>
      </c>
      <c r="E4911" s="120" t="s">
        <v>170</v>
      </c>
      <c r="F4911" s="121">
        <v>249514</v>
      </c>
      <c r="G4911" s="121">
        <v>28029</v>
      </c>
      <c r="H4911" s="119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19">
        <v>10530</v>
      </c>
      <c r="B4912" s="120" t="s">
        <v>201</v>
      </c>
      <c r="C4912" s="120" t="s">
        <v>206</v>
      </c>
      <c r="D4912" s="120" t="s">
        <v>116</v>
      </c>
      <c r="E4912" s="120" t="s">
        <v>170</v>
      </c>
      <c r="F4912" s="121">
        <v>220699</v>
      </c>
      <c r="G4912" s="121">
        <v>24792</v>
      </c>
      <c r="H4912" s="119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19">
        <v>10531</v>
      </c>
      <c r="B4913" s="120" t="s">
        <v>201</v>
      </c>
      <c r="C4913" s="120" t="s">
        <v>206</v>
      </c>
      <c r="D4913" s="120" t="s">
        <v>116</v>
      </c>
      <c r="E4913" s="120" t="s">
        <v>170</v>
      </c>
      <c r="F4913" s="121">
        <v>450672</v>
      </c>
      <c r="G4913" s="121">
        <v>50626</v>
      </c>
      <c r="H4913" s="119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19">
        <v>10532</v>
      </c>
      <c r="B4914" s="120" t="s">
        <v>201</v>
      </c>
      <c r="C4914" s="120" t="s">
        <v>206</v>
      </c>
      <c r="D4914" s="120" t="s">
        <v>79</v>
      </c>
      <c r="E4914" s="120" t="s">
        <v>90</v>
      </c>
      <c r="F4914" s="121">
        <v>138319</v>
      </c>
      <c r="G4914" s="121">
        <v>11785</v>
      </c>
      <c r="H4914" s="119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19">
        <v>10538</v>
      </c>
      <c r="B4915" s="120" t="s">
        <v>201</v>
      </c>
      <c r="C4915" s="120" t="s">
        <v>206</v>
      </c>
      <c r="D4915" s="120" t="s">
        <v>116</v>
      </c>
      <c r="E4915" s="120" t="s">
        <v>170</v>
      </c>
      <c r="F4915" s="121">
        <v>131411</v>
      </c>
      <c r="G4915" s="121">
        <v>14762</v>
      </c>
      <c r="H4915" s="119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19">
        <v>10539</v>
      </c>
      <c r="B4916" s="120" t="s">
        <v>201</v>
      </c>
      <c r="C4916" s="120" t="s">
        <v>206</v>
      </c>
      <c r="D4916" s="120" t="s">
        <v>116</v>
      </c>
      <c r="E4916" s="120" t="s">
        <v>170</v>
      </c>
      <c r="F4916" s="121">
        <v>52923</v>
      </c>
      <c r="G4916" s="121">
        <v>5945</v>
      </c>
      <c r="H4916" s="119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19">
        <v>10540</v>
      </c>
      <c r="B4917" s="120" t="s">
        <v>201</v>
      </c>
      <c r="C4917" s="120" t="s">
        <v>206</v>
      </c>
      <c r="D4917" s="120" t="s">
        <v>116</v>
      </c>
      <c r="E4917" s="120" t="s">
        <v>170</v>
      </c>
      <c r="F4917" s="121">
        <v>40191</v>
      </c>
      <c r="G4917" s="121">
        <v>4515</v>
      </c>
      <c r="H4917" s="119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19">
        <v>10544</v>
      </c>
      <c r="B4918" s="120" t="s">
        <v>201</v>
      </c>
      <c r="C4918" s="120" t="s">
        <v>206</v>
      </c>
      <c r="D4918" s="120" t="s">
        <v>116</v>
      </c>
      <c r="E4918" s="120" t="s">
        <v>170</v>
      </c>
      <c r="F4918" s="121">
        <v>104635</v>
      </c>
      <c r="G4918" s="121">
        <v>11754</v>
      </c>
      <c r="H4918" s="119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19">
        <v>10545</v>
      </c>
      <c r="B4919" s="120" t="s">
        <v>201</v>
      </c>
      <c r="C4919" s="120" t="s">
        <v>206</v>
      </c>
      <c r="D4919" s="120" t="s">
        <v>116</v>
      </c>
      <c r="E4919" s="120" t="s">
        <v>170</v>
      </c>
      <c r="F4919" s="121">
        <v>69167</v>
      </c>
      <c r="G4919" s="121">
        <v>7770</v>
      </c>
      <c r="H4919" s="119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19">
        <v>10546</v>
      </c>
      <c r="B4920" s="120" t="s">
        <v>201</v>
      </c>
      <c r="C4920" s="120" t="s">
        <v>206</v>
      </c>
      <c r="D4920" s="120" t="s">
        <v>116</v>
      </c>
      <c r="E4920" s="120" t="s">
        <v>170</v>
      </c>
      <c r="F4920" s="121">
        <v>41795</v>
      </c>
      <c r="G4920" s="121">
        <v>4695</v>
      </c>
      <c r="H4920" s="119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19">
        <v>10547</v>
      </c>
      <c r="B4921" s="120" t="s">
        <v>201</v>
      </c>
      <c r="C4921" s="120" t="s">
        <v>206</v>
      </c>
      <c r="D4921" s="120" t="s">
        <v>116</v>
      </c>
      <c r="E4921" s="120" t="s">
        <v>170</v>
      </c>
      <c r="F4921" s="121">
        <v>266303</v>
      </c>
      <c r="G4921" s="121">
        <v>29915</v>
      </c>
      <c r="H4921" s="119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19">
        <v>10548</v>
      </c>
      <c r="B4922" s="120" t="s">
        <v>205</v>
      </c>
      <c r="C4922" s="120" t="s">
        <v>210</v>
      </c>
      <c r="D4922" s="120" t="s">
        <v>73</v>
      </c>
      <c r="E4922" s="120" t="s">
        <v>70</v>
      </c>
      <c r="F4922" s="121">
        <v>0</v>
      </c>
      <c r="G4922" s="121">
        <v>0</v>
      </c>
      <c r="H4922" s="119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19">
        <v>10548</v>
      </c>
      <c r="B4923" s="120" t="s">
        <v>205</v>
      </c>
      <c r="C4923" s="120" t="s">
        <v>210</v>
      </c>
      <c r="D4923" s="120" t="s">
        <v>73</v>
      </c>
      <c r="E4923" s="120" t="s">
        <v>86</v>
      </c>
      <c r="F4923" s="121">
        <v>0</v>
      </c>
      <c r="G4923" s="121">
        <v>0</v>
      </c>
      <c r="H4923" s="119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19">
        <v>10548</v>
      </c>
      <c r="B4924" s="120" t="s">
        <v>205</v>
      </c>
      <c r="C4924" s="120" t="s">
        <v>210</v>
      </c>
      <c r="D4924" s="120" t="s">
        <v>73</v>
      </c>
      <c r="E4924" s="120" t="s">
        <v>38</v>
      </c>
      <c r="F4924" s="121">
        <v>300921</v>
      </c>
      <c r="G4924" s="121">
        <v>33356</v>
      </c>
      <c r="H4924" s="119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19">
        <v>10549</v>
      </c>
      <c r="B4925" s="120" t="s">
        <v>201</v>
      </c>
      <c r="C4925" s="120" t="s">
        <v>206</v>
      </c>
      <c r="D4925" s="120" t="s">
        <v>79</v>
      </c>
      <c r="E4925" s="120" t="s">
        <v>90</v>
      </c>
      <c r="F4925" s="121">
        <v>2880</v>
      </c>
      <c r="G4925" s="121">
        <v>278</v>
      </c>
      <c r="H4925" s="119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19">
        <v>10550</v>
      </c>
      <c r="B4926" s="120" t="s">
        <v>201</v>
      </c>
      <c r="C4926" s="120" t="s">
        <v>206</v>
      </c>
      <c r="D4926" s="120" t="s">
        <v>116</v>
      </c>
      <c r="E4926" s="120" t="s">
        <v>170</v>
      </c>
      <c r="F4926" s="121">
        <v>56807</v>
      </c>
      <c r="G4926" s="121">
        <v>6381.4</v>
      </c>
      <c r="H4926" s="119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19">
        <v>10553</v>
      </c>
      <c r="B4927" s="120" t="s">
        <v>201</v>
      </c>
      <c r="C4927" s="120" t="s">
        <v>211</v>
      </c>
      <c r="D4927" s="120" t="s">
        <v>79</v>
      </c>
      <c r="E4927" s="120" t="s">
        <v>70</v>
      </c>
      <c r="F4927" s="121">
        <v>211</v>
      </c>
      <c r="G4927" s="121">
        <v>70</v>
      </c>
      <c r="H4927" s="119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19">
        <v>10554</v>
      </c>
      <c r="B4928" s="120" t="s">
        <v>205</v>
      </c>
      <c r="C4928" s="120" t="s">
        <v>209</v>
      </c>
      <c r="D4928" s="120" t="s">
        <v>39</v>
      </c>
      <c r="E4928" s="120" t="s">
        <v>38</v>
      </c>
      <c r="F4928" s="121">
        <v>156681</v>
      </c>
      <c r="G4928" s="121">
        <v>584024.1</v>
      </c>
      <c r="H4928" s="119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19">
        <v>10554</v>
      </c>
      <c r="B4929" s="120" t="s">
        <v>205</v>
      </c>
      <c r="C4929" s="120" t="s">
        <v>209</v>
      </c>
      <c r="D4929" s="120" t="s">
        <v>39</v>
      </c>
      <c r="E4929" s="120" t="s">
        <v>140</v>
      </c>
      <c r="F4929" s="121">
        <v>237724</v>
      </c>
      <c r="G4929" s="121">
        <v>47984.249</v>
      </c>
      <c r="H4929" s="119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19">
        <v>10554</v>
      </c>
      <c r="B4930" s="120" t="s">
        <v>205</v>
      </c>
      <c r="C4930" s="120" t="s">
        <v>209</v>
      </c>
      <c r="D4930" s="120" t="s">
        <v>61</v>
      </c>
      <c r="E4930" s="120" t="s">
        <v>38</v>
      </c>
      <c r="F4930" s="121">
        <v>19093637</v>
      </c>
      <c r="G4930" s="121">
        <v>3301583.2</v>
      </c>
      <c r="H4930" s="119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19">
        <v>10554</v>
      </c>
      <c r="B4931" s="120" t="s">
        <v>205</v>
      </c>
      <c r="C4931" s="120" t="s">
        <v>209</v>
      </c>
      <c r="D4931" s="120" t="s">
        <v>61</v>
      </c>
      <c r="E4931" s="120" t="s">
        <v>140</v>
      </c>
      <c r="F4931" s="121">
        <v>0</v>
      </c>
      <c r="G4931" s="121">
        <v>0</v>
      </c>
      <c r="H4931" s="119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19">
        <v>10555</v>
      </c>
      <c r="B4932" s="120" t="s">
        <v>201</v>
      </c>
      <c r="C4932" s="120" t="s">
        <v>206</v>
      </c>
      <c r="D4932" s="120" t="s">
        <v>116</v>
      </c>
      <c r="E4932" s="120" t="s">
        <v>170</v>
      </c>
      <c r="F4932" s="121">
        <v>135374</v>
      </c>
      <c r="G4932" s="121">
        <v>15207</v>
      </c>
      <c r="H4932" s="119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19">
        <v>10556</v>
      </c>
      <c r="B4933" s="120" t="s">
        <v>201</v>
      </c>
      <c r="C4933" s="120" t="s">
        <v>206</v>
      </c>
      <c r="D4933" s="120" t="s">
        <v>116</v>
      </c>
      <c r="E4933" s="120" t="s">
        <v>170</v>
      </c>
      <c r="F4933" s="121">
        <v>779547</v>
      </c>
      <c r="G4933" s="121">
        <v>87570</v>
      </c>
      <c r="H4933" s="119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19">
        <v>10560</v>
      </c>
      <c r="B4934" s="120" t="s">
        <v>205</v>
      </c>
      <c r="C4934" s="120" t="s">
        <v>209</v>
      </c>
      <c r="D4934" s="120" t="s">
        <v>68</v>
      </c>
      <c r="E4934" s="120" t="s">
        <v>59</v>
      </c>
      <c r="F4934" s="121">
        <v>1417486</v>
      </c>
      <c r="G4934" s="121">
        <v>339105.97</v>
      </c>
      <c r="H4934" s="119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19">
        <v>10560</v>
      </c>
      <c r="B4935" s="120" t="s">
        <v>205</v>
      </c>
      <c r="C4935" s="120" t="s">
        <v>209</v>
      </c>
      <c r="D4935" s="120" t="s">
        <v>68</v>
      </c>
      <c r="E4935" s="120" t="s">
        <v>70</v>
      </c>
      <c r="F4935" s="121">
        <v>0</v>
      </c>
      <c r="G4935" s="121">
        <v>0</v>
      </c>
      <c r="H4935" s="119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19">
        <v>10560</v>
      </c>
      <c r="B4936" s="120" t="s">
        <v>205</v>
      </c>
      <c r="C4936" s="120" t="s">
        <v>209</v>
      </c>
      <c r="D4936" s="120" t="s">
        <v>68</v>
      </c>
      <c r="E4936" s="120" t="s">
        <v>38</v>
      </c>
      <c r="F4936" s="121">
        <v>191584</v>
      </c>
      <c r="G4936" s="121">
        <v>45832.509</v>
      </c>
      <c r="H4936" s="119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19">
        <v>10560</v>
      </c>
      <c r="B4937" s="120" t="s">
        <v>205</v>
      </c>
      <c r="C4937" s="120" t="s">
        <v>209</v>
      </c>
      <c r="D4937" s="120" t="s">
        <v>68</v>
      </c>
      <c r="E4937" s="120" t="s">
        <v>152</v>
      </c>
      <c r="F4937" s="121">
        <v>18373</v>
      </c>
      <c r="G4937" s="121">
        <v>4395.21</v>
      </c>
      <c r="H4937" s="119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19">
        <v>10560</v>
      </c>
      <c r="B4938" s="120" t="s">
        <v>205</v>
      </c>
      <c r="C4938" s="120" t="s">
        <v>209</v>
      </c>
      <c r="D4938" s="120" t="s">
        <v>68</v>
      </c>
      <c r="E4938" s="120" t="s">
        <v>176</v>
      </c>
      <c r="F4938" s="121">
        <v>252552</v>
      </c>
      <c r="G4938" s="121">
        <v>60418.021</v>
      </c>
      <c r="H4938" s="119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19">
        <v>10562</v>
      </c>
      <c r="B4939" s="120" t="s">
        <v>205</v>
      </c>
      <c r="C4939" s="120" t="s">
        <v>209</v>
      </c>
      <c r="D4939" s="120" t="s">
        <v>68</v>
      </c>
      <c r="E4939" s="120" t="s">
        <v>70</v>
      </c>
      <c r="F4939" s="121">
        <v>1185</v>
      </c>
      <c r="G4939" s="121">
        <v>161.643</v>
      </c>
      <c r="H4939" s="119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19">
        <v>10562</v>
      </c>
      <c r="B4940" s="120" t="s">
        <v>205</v>
      </c>
      <c r="C4940" s="120" t="s">
        <v>209</v>
      </c>
      <c r="D4940" s="120" t="s">
        <v>68</v>
      </c>
      <c r="E4940" s="120" t="s">
        <v>38</v>
      </c>
      <c r="F4940" s="121">
        <v>92778</v>
      </c>
      <c r="G4940" s="121">
        <v>12664.353</v>
      </c>
      <c r="H4940" s="119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19">
        <v>10562</v>
      </c>
      <c r="B4941" s="120" t="s">
        <v>205</v>
      </c>
      <c r="C4941" s="120" t="s">
        <v>209</v>
      </c>
      <c r="D4941" s="120" t="s">
        <v>68</v>
      </c>
      <c r="E4941" s="120" t="s">
        <v>137</v>
      </c>
      <c r="F4941" s="121">
        <v>90465</v>
      </c>
      <c r="G4941" s="121">
        <v>12348.594</v>
      </c>
      <c r="H4941" s="119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19">
        <v>10562</v>
      </c>
      <c r="B4942" s="120" t="s">
        <v>205</v>
      </c>
      <c r="C4942" s="120" t="s">
        <v>209</v>
      </c>
      <c r="D4942" s="120" t="s">
        <v>68</v>
      </c>
      <c r="E4942" s="120" t="s">
        <v>152</v>
      </c>
      <c r="F4942" s="121">
        <v>1899</v>
      </c>
      <c r="G4942" s="121">
        <v>259.059</v>
      </c>
      <c r="H4942" s="119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19">
        <v>10562</v>
      </c>
      <c r="B4943" s="120" t="s">
        <v>205</v>
      </c>
      <c r="C4943" s="120" t="s">
        <v>209</v>
      </c>
      <c r="D4943" s="120" t="s">
        <v>68</v>
      </c>
      <c r="E4943" s="120" t="s">
        <v>166</v>
      </c>
      <c r="F4943" s="121">
        <v>19317</v>
      </c>
      <c r="G4943" s="121">
        <v>2636.756</v>
      </c>
      <c r="H4943" s="119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19">
        <v>10562</v>
      </c>
      <c r="B4944" s="120" t="s">
        <v>205</v>
      </c>
      <c r="C4944" s="120" t="s">
        <v>209</v>
      </c>
      <c r="D4944" s="120" t="s">
        <v>68</v>
      </c>
      <c r="E4944" s="120" t="s">
        <v>174</v>
      </c>
      <c r="F4944" s="121">
        <v>857347</v>
      </c>
      <c r="G4944" s="121">
        <v>117029.72</v>
      </c>
      <c r="H4944" s="119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19">
        <v>10562</v>
      </c>
      <c r="B4945" s="120" t="s">
        <v>205</v>
      </c>
      <c r="C4945" s="120" t="s">
        <v>209</v>
      </c>
      <c r="D4945" s="120" t="s">
        <v>68</v>
      </c>
      <c r="E4945" s="120" t="s">
        <v>176</v>
      </c>
      <c r="F4945" s="121">
        <v>650449</v>
      </c>
      <c r="G4945" s="121">
        <v>88787.948</v>
      </c>
      <c r="H4945" s="119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19">
        <v>10566</v>
      </c>
      <c r="B4946" s="120" t="s">
        <v>205</v>
      </c>
      <c r="C4946" s="120" t="s">
        <v>208</v>
      </c>
      <c r="D4946" s="120" t="s">
        <v>68</v>
      </c>
      <c r="E4946" s="120" t="s">
        <v>54</v>
      </c>
      <c r="F4946" s="121">
        <v>5670800</v>
      </c>
      <c r="G4946" s="121">
        <v>560677.43</v>
      </c>
      <c r="H4946" s="119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19">
        <v>10566</v>
      </c>
      <c r="B4947" s="120" t="s">
        <v>205</v>
      </c>
      <c r="C4947" s="120" t="s">
        <v>208</v>
      </c>
      <c r="D4947" s="120" t="s">
        <v>68</v>
      </c>
      <c r="E4947" s="120" t="s">
        <v>70</v>
      </c>
      <c r="F4947" s="121">
        <v>42322</v>
      </c>
      <c r="G4947" s="121">
        <v>4194.574</v>
      </c>
      <c r="H4947" s="119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19">
        <v>10567</v>
      </c>
      <c r="B4948" s="120" t="s">
        <v>205</v>
      </c>
      <c r="C4948" s="120" t="s">
        <v>208</v>
      </c>
      <c r="D4948" s="120" t="s">
        <v>39</v>
      </c>
      <c r="E4948" s="120" t="s">
        <v>70</v>
      </c>
      <c r="F4948" s="121">
        <v>0</v>
      </c>
      <c r="G4948" s="121">
        <v>3.175</v>
      </c>
      <c r="H4948" s="119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19">
        <v>10567</v>
      </c>
      <c r="B4949" s="120" t="s">
        <v>205</v>
      </c>
      <c r="C4949" s="120" t="s">
        <v>208</v>
      </c>
      <c r="D4949" s="120" t="s">
        <v>39</v>
      </c>
      <c r="E4949" s="120" t="s">
        <v>38</v>
      </c>
      <c r="F4949" s="121">
        <v>0</v>
      </c>
      <c r="G4949" s="121">
        <v>12270.235</v>
      </c>
      <c r="H4949" s="119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19">
        <v>10567</v>
      </c>
      <c r="B4950" s="120" t="s">
        <v>205</v>
      </c>
      <c r="C4950" s="120" t="s">
        <v>208</v>
      </c>
      <c r="D4950" s="120" t="s">
        <v>61</v>
      </c>
      <c r="E4950" s="120" t="s">
        <v>70</v>
      </c>
      <c r="F4950" s="121">
        <v>2118</v>
      </c>
      <c r="G4950" s="121">
        <v>369.854</v>
      </c>
      <c r="H4950" s="119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19">
        <v>10567</v>
      </c>
      <c r="B4951" s="120" t="s">
        <v>205</v>
      </c>
      <c r="C4951" s="120" t="s">
        <v>208</v>
      </c>
      <c r="D4951" s="120" t="s">
        <v>61</v>
      </c>
      <c r="E4951" s="120" t="s">
        <v>38</v>
      </c>
      <c r="F4951" s="121">
        <v>702012</v>
      </c>
      <c r="G4951" s="121">
        <v>111466.3</v>
      </c>
      <c r="H4951" s="119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19">
        <v>10570</v>
      </c>
      <c r="B4952" s="120" t="s">
        <v>201</v>
      </c>
      <c r="C4952" s="120" t="s">
        <v>206</v>
      </c>
      <c r="D4952" s="120" t="s">
        <v>116</v>
      </c>
      <c r="E4952" s="120" t="s">
        <v>170</v>
      </c>
      <c r="F4952" s="121">
        <v>111372</v>
      </c>
      <c r="G4952" s="121">
        <v>12511</v>
      </c>
      <c r="H4952" s="119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19">
        <v>10586</v>
      </c>
      <c r="B4953" s="120" t="s">
        <v>201</v>
      </c>
      <c r="C4953" s="120" t="s">
        <v>206</v>
      </c>
      <c r="D4953" s="120" t="s">
        <v>128</v>
      </c>
      <c r="E4953" s="120" t="s">
        <v>180</v>
      </c>
      <c r="F4953" s="121">
        <v>1369306</v>
      </c>
      <c r="G4953" s="121">
        <v>153820</v>
      </c>
      <c r="H4953" s="119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19">
        <v>10593</v>
      </c>
      <c r="B4954" s="120" t="s">
        <v>201</v>
      </c>
      <c r="C4954" s="120" t="s">
        <v>206</v>
      </c>
      <c r="D4954" s="120" t="s">
        <v>68</v>
      </c>
      <c r="E4954" s="120" t="s">
        <v>35</v>
      </c>
      <c r="F4954" s="121">
        <v>1372842</v>
      </c>
      <c r="G4954" s="121">
        <v>83393.589</v>
      </c>
      <c r="H4954" s="119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19">
        <v>10593</v>
      </c>
      <c r="B4955" s="120" t="s">
        <v>201</v>
      </c>
      <c r="C4955" s="120" t="s">
        <v>206</v>
      </c>
      <c r="D4955" s="120" t="s">
        <v>68</v>
      </c>
      <c r="E4955" s="120" t="s">
        <v>38</v>
      </c>
      <c r="F4955" s="121">
        <v>10057</v>
      </c>
      <c r="G4955" s="121">
        <v>595.411</v>
      </c>
      <c r="H4955" s="119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19">
        <v>10597</v>
      </c>
      <c r="B4956" s="120" t="s">
        <v>201</v>
      </c>
      <c r="C4956" s="120" t="s">
        <v>206</v>
      </c>
      <c r="D4956" s="120" t="s">
        <v>128</v>
      </c>
      <c r="E4956" s="120" t="s">
        <v>180</v>
      </c>
      <c r="F4956" s="121">
        <v>388714</v>
      </c>
      <c r="G4956" s="121">
        <v>43666</v>
      </c>
      <c r="H4956" s="119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19">
        <v>10601</v>
      </c>
      <c r="B4957" s="120" t="s">
        <v>205</v>
      </c>
      <c r="C4957" s="120" t="s">
        <v>209</v>
      </c>
      <c r="D4957" s="120" t="s">
        <v>68</v>
      </c>
      <c r="E4957" s="120" t="s">
        <v>38</v>
      </c>
      <c r="F4957" s="121">
        <v>0</v>
      </c>
      <c r="G4957" s="121">
        <v>0</v>
      </c>
      <c r="H4957" s="119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19">
        <v>10601</v>
      </c>
      <c r="B4958" s="120" t="s">
        <v>205</v>
      </c>
      <c r="C4958" s="120" t="s">
        <v>209</v>
      </c>
      <c r="D4958" s="120" t="s">
        <v>68</v>
      </c>
      <c r="E4958" s="120" t="s">
        <v>144</v>
      </c>
      <c r="F4958" s="121">
        <v>0</v>
      </c>
      <c r="G4958" s="121">
        <v>0</v>
      </c>
      <c r="H4958" s="119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19">
        <v>10601</v>
      </c>
      <c r="B4959" s="120" t="s">
        <v>205</v>
      </c>
      <c r="C4959" s="120" t="s">
        <v>209</v>
      </c>
      <c r="D4959" s="120" t="s">
        <v>68</v>
      </c>
      <c r="E4959" s="120" t="s">
        <v>178</v>
      </c>
      <c r="F4959" s="121">
        <v>1701181</v>
      </c>
      <c r="G4959" s="121">
        <v>191101</v>
      </c>
      <c r="H4959" s="119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19">
        <v>10603</v>
      </c>
      <c r="B4960" s="120" t="s">
        <v>205</v>
      </c>
      <c r="C4960" s="120" t="s">
        <v>208</v>
      </c>
      <c r="D4960" s="120" t="s">
        <v>68</v>
      </c>
      <c r="E4960" s="120" t="s">
        <v>38</v>
      </c>
      <c r="F4960" s="121">
        <v>7486</v>
      </c>
      <c r="G4960" s="121">
        <v>482.167</v>
      </c>
      <c r="H4960" s="119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19">
        <v>10603</v>
      </c>
      <c r="B4961" s="120" t="s">
        <v>205</v>
      </c>
      <c r="C4961" s="120" t="s">
        <v>208</v>
      </c>
      <c r="D4961" s="120" t="s">
        <v>68</v>
      </c>
      <c r="E4961" s="120" t="s">
        <v>172</v>
      </c>
      <c r="F4961" s="121">
        <v>3642686</v>
      </c>
      <c r="G4961" s="121">
        <v>235296.83</v>
      </c>
      <c r="H4961" s="119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19">
        <v>10605</v>
      </c>
      <c r="B4962" s="120" t="s">
        <v>205</v>
      </c>
      <c r="C4962" s="120" t="s">
        <v>209</v>
      </c>
      <c r="D4962" s="120" t="s">
        <v>68</v>
      </c>
      <c r="E4962" s="120" t="s">
        <v>59</v>
      </c>
      <c r="F4962" s="121">
        <v>1675685</v>
      </c>
      <c r="G4962" s="121">
        <v>391613.34</v>
      </c>
      <c r="H4962" s="119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19">
        <v>10605</v>
      </c>
      <c r="B4963" s="120" t="s">
        <v>205</v>
      </c>
      <c r="C4963" s="120" t="s">
        <v>209</v>
      </c>
      <c r="D4963" s="120" t="s">
        <v>68</v>
      </c>
      <c r="E4963" s="120" t="s">
        <v>70</v>
      </c>
      <c r="F4963" s="121">
        <v>16</v>
      </c>
      <c r="G4963" s="121">
        <v>3.454</v>
      </c>
      <c r="H4963" s="119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19">
        <v>10605</v>
      </c>
      <c r="B4964" s="120" t="s">
        <v>205</v>
      </c>
      <c r="C4964" s="120" t="s">
        <v>209</v>
      </c>
      <c r="D4964" s="120" t="s">
        <v>68</v>
      </c>
      <c r="E4964" s="120" t="s">
        <v>38</v>
      </c>
      <c r="F4964" s="121">
        <v>159873</v>
      </c>
      <c r="G4964" s="121">
        <v>37387.522</v>
      </c>
      <c r="H4964" s="119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19">
        <v>10605</v>
      </c>
      <c r="B4965" s="120" t="s">
        <v>205</v>
      </c>
      <c r="C4965" s="120" t="s">
        <v>209</v>
      </c>
      <c r="D4965" s="120" t="s">
        <v>68</v>
      </c>
      <c r="E4965" s="120" t="s">
        <v>152</v>
      </c>
      <c r="F4965" s="121">
        <v>12833</v>
      </c>
      <c r="G4965" s="121">
        <v>3002.002</v>
      </c>
      <c r="H4965" s="119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19">
        <v>10605</v>
      </c>
      <c r="B4966" s="120" t="s">
        <v>205</v>
      </c>
      <c r="C4966" s="120" t="s">
        <v>209</v>
      </c>
      <c r="D4966" s="120" t="s">
        <v>68</v>
      </c>
      <c r="E4966" s="120" t="s">
        <v>166</v>
      </c>
      <c r="F4966" s="121">
        <v>11780</v>
      </c>
      <c r="G4966" s="121">
        <v>2758.155</v>
      </c>
      <c r="H4966" s="119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19">
        <v>10605</v>
      </c>
      <c r="B4967" s="120" t="s">
        <v>205</v>
      </c>
      <c r="C4967" s="120" t="s">
        <v>209</v>
      </c>
      <c r="D4967" s="120" t="s">
        <v>68</v>
      </c>
      <c r="E4967" s="120" t="s">
        <v>176</v>
      </c>
      <c r="F4967" s="121">
        <v>225746</v>
      </c>
      <c r="G4967" s="121">
        <v>52735.913</v>
      </c>
      <c r="H4967" s="119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19">
        <v>10606</v>
      </c>
      <c r="B4968" s="120" t="s">
        <v>205</v>
      </c>
      <c r="C4968" s="120" t="s">
        <v>209</v>
      </c>
      <c r="D4968" s="120" t="s">
        <v>68</v>
      </c>
      <c r="E4968" s="120" t="s">
        <v>59</v>
      </c>
      <c r="F4968" s="121">
        <v>980161</v>
      </c>
      <c r="G4968" s="121">
        <v>187587.77</v>
      </c>
      <c r="H4968" s="119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19">
        <v>10606</v>
      </c>
      <c r="B4969" s="120" t="s">
        <v>205</v>
      </c>
      <c r="C4969" s="120" t="s">
        <v>209</v>
      </c>
      <c r="D4969" s="120" t="s">
        <v>68</v>
      </c>
      <c r="E4969" s="120" t="s">
        <v>70</v>
      </c>
      <c r="F4969" s="121">
        <v>0</v>
      </c>
      <c r="G4969" s="121">
        <v>0</v>
      </c>
      <c r="H4969" s="119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19">
        <v>10606</v>
      </c>
      <c r="B4970" s="120" t="s">
        <v>205</v>
      </c>
      <c r="C4970" s="120" t="s">
        <v>209</v>
      </c>
      <c r="D4970" s="120" t="s">
        <v>68</v>
      </c>
      <c r="E4970" s="120" t="s">
        <v>38</v>
      </c>
      <c r="F4970" s="121">
        <v>753966</v>
      </c>
      <c r="G4970" s="121">
        <v>144296.93</v>
      </c>
      <c r="H4970" s="119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19">
        <v>10606</v>
      </c>
      <c r="B4971" s="120" t="s">
        <v>205</v>
      </c>
      <c r="C4971" s="120" t="s">
        <v>209</v>
      </c>
      <c r="D4971" s="120" t="s">
        <v>68</v>
      </c>
      <c r="E4971" s="120" t="s">
        <v>166</v>
      </c>
      <c r="F4971" s="121">
        <v>0</v>
      </c>
      <c r="G4971" s="121">
        <v>0</v>
      </c>
      <c r="H4971" s="119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19">
        <v>10606</v>
      </c>
      <c r="B4972" s="120" t="s">
        <v>205</v>
      </c>
      <c r="C4972" s="120" t="s">
        <v>209</v>
      </c>
      <c r="D4972" s="120" t="s">
        <v>68</v>
      </c>
      <c r="E4972" s="120" t="s">
        <v>176</v>
      </c>
      <c r="F4972" s="121">
        <v>332657</v>
      </c>
      <c r="G4972" s="121">
        <v>63665.42</v>
      </c>
      <c r="H4972" s="119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19">
        <v>10606</v>
      </c>
      <c r="B4973" s="120" t="s">
        <v>205</v>
      </c>
      <c r="C4973" s="120" t="s">
        <v>209</v>
      </c>
      <c r="D4973" s="120" t="s">
        <v>68</v>
      </c>
      <c r="E4973" s="120" t="s">
        <v>183</v>
      </c>
      <c r="F4973" s="121">
        <v>14042</v>
      </c>
      <c r="G4973" s="121">
        <v>2687.252</v>
      </c>
      <c r="H4973" s="119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19">
        <v>10608</v>
      </c>
      <c r="B4974" s="120" t="s">
        <v>201</v>
      </c>
      <c r="C4974" s="120" t="s">
        <v>206</v>
      </c>
      <c r="D4974" s="120" t="s">
        <v>116</v>
      </c>
      <c r="E4974" s="120" t="s">
        <v>170</v>
      </c>
      <c r="F4974" s="121">
        <v>200749</v>
      </c>
      <c r="G4974" s="121">
        <v>22551</v>
      </c>
      <c r="H4974" s="119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19">
        <v>10610</v>
      </c>
      <c r="B4975" s="120" t="s">
        <v>205</v>
      </c>
      <c r="C4975" s="120" t="s">
        <v>209</v>
      </c>
      <c r="D4975" s="120" t="s">
        <v>68</v>
      </c>
      <c r="E4975" s="120" t="s">
        <v>59</v>
      </c>
      <c r="F4975" s="121">
        <v>1012963</v>
      </c>
      <c r="G4975" s="121">
        <v>213309.82</v>
      </c>
      <c r="H4975" s="119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19">
        <v>10610</v>
      </c>
      <c r="B4976" s="120" t="s">
        <v>205</v>
      </c>
      <c r="C4976" s="120" t="s">
        <v>209</v>
      </c>
      <c r="D4976" s="120" t="s">
        <v>68</v>
      </c>
      <c r="E4976" s="120" t="s">
        <v>38</v>
      </c>
      <c r="F4976" s="121">
        <v>870005</v>
      </c>
      <c r="G4976" s="121">
        <v>183296.02</v>
      </c>
      <c r="H4976" s="119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19">
        <v>10610</v>
      </c>
      <c r="B4977" s="120" t="s">
        <v>205</v>
      </c>
      <c r="C4977" s="120" t="s">
        <v>209</v>
      </c>
      <c r="D4977" s="120" t="s">
        <v>68</v>
      </c>
      <c r="E4977" s="120" t="s">
        <v>176</v>
      </c>
      <c r="F4977" s="121">
        <v>401093</v>
      </c>
      <c r="G4977" s="121">
        <v>84440.161</v>
      </c>
      <c r="H4977" s="119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19">
        <v>10611</v>
      </c>
      <c r="B4978" s="120" t="s">
        <v>205</v>
      </c>
      <c r="C4978" s="120" t="s">
        <v>209</v>
      </c>
      <c r="D4978" s="120" t="s">
        <v>68</v>
      </c>
      <c r="E4978" s="120" t="s">
        <v>59</v>
      </c>
      <c r="F4978" s="121">
        <v>910398</v>
      </c>
      <c r="G4978" s="121">
        <v>164124.89</v>
      </c>
      <c r="H4978" s="119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19">
        <v>10611</v>
      </c>
      <c r="B4979" s="120" t="s">
        <v>205</v>
      </c>
      <c r="C4979" s="120" t="s">
        <v>209</v>
      </c>
      <c r="D4979" s="120" t="s">
        <v>68</v>
      </c>
      <c r="E4979" s="120" t="s">
        <v>38</v>
      </c>
      <c r="F4979" s="121">
        <v>700518</v>
      </c>
      <c r="G4979" s="121">
        <v>126224.22</v>
      </c>
      <c r="H4979" s="119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19">
        <v>10611</v>
      </c>
      <c r="B4980" s="120" t="s">
        <v>205</v>
      </c>
      <c r="C4980" s="120" t="s">
        <v>209</v>
      </c>
      <c r="D4980" s="120" t="s">
        <v>68</v>
      </c>
      <c r="E4980" s="120" t="s">
        <v>152</v>
      </c>
      <c r="F4980" s="121">
        <v>0</v>
      </c>
      <c r="G4980" s="121">
        <v>0</v>
      </c>
      <c r="H4980" s="119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19">
        <v>10611</v>
      </c>
      <c r="B4981" s="120" t="s">
        <v>205</v>
      </c>
      <c r="C4981" s="120" t="s">
        <v>209</v>
      </c>
      <c r="D4981" s="120" t="s">
        <v>68</v>
      </c>
      <c r="E4981" s="120" t="s">
        <v>176</v>
      </c>
      <c r="F4981" s="121">
        <v>14747</v>
      </c>
      <c r="G4981" s="121">
        <v>2707.9</v>
      </c>
      <c r="H4981" s="119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19">
        <v>10612</v>
      </c>
      <c r="B4982" s="120" t="s">
        <v>205</v>
      </c>
      <c r="C4982" s="120" t="s">
        <v>209</v>
      </c>
      <c r="D4982" s="120" t="s">
        <v>68</v>
      </c>
      <c r="E4982" s="120" t="s">
        <v>54</v>
      </c>
      <c r="F4982" s="121">
        <v>0</v>
      </c>
      <c r="G4982" s="121">
        <v>0</v>
      </c>
      <c r="H4982" s="119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19">
        <v>10612</v>
      </c>
      <c r="B4983" s="120" t="s">
        <v>205</v>
      </c>
      <c r="C4983" s="120" t="s">
        <v>209</v>
      </c>
      <c r="D4983" s="120" t="s">
        <v>68</v>
      </c>
      <c r="E4983" s="120" t="s">
        <v>59</v>
      </c>
      <c r="F4983" s="121">
        <v>241968</v>
      </c>
      <c r="G4983" s="121">
        <v>44677.699</v>
      </c>
      <c r="H4983" s="119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19">
        <v>10612</v>
      </c>
      <c r="B4984" s="120" t="s">
        <v>205</v>
      </c>
      <c r="C4984" s="120" t="s">
        <v>209</v>
      </c>
      <c r="D4984" s="120" t="s">
        <v>68</v>
      </c>
      <c r="E4984" s="120" t="s">
        <v>38</v>
      </c>
      <c r="F4984" s="121">
        <v>867558</v>
      </c>
      <c r="G4984" s="121">
        <v>156418.51</v>
      </c>
      <c r="H4984" s="119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19">
        <v>10612</v>
      </c>
      <c r="B4985" s="120" t="s">
        <v>205</v>
      </c>
      <c r="C4985" s="120" t="s">
        <v>209</v>
      </c>
      <c r="D4985" s="120" t="s">
        <v>68</v>
      </c>
      <c r="E4985" s="120" t="s">
        <v>144</v>
      </c>
      <c r="F4985" s="121">
        <v>30183</v>
      </c>
      <c r="G4985" s="121">
        <v>5573.021</v>
      </c>
      <c r="H4985" s="119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19">
        <v>10612</v>
      </c>
      <c r="B4986" s="120" t="s">
        <v>205</v>
      </c>
      <c r="C4986" s="120" t="s">
        <v>209</v>
      </c>
      <c r="D4986" s="120" t="s">
        <v>68</v>
      </c>
      <c r="E4986" s="120" t="s">
        <v>176</v>
      </c>
      <c r="F4986" s="121">
        <v>36971</v>
      </c>
      <c r="G4986" s="121">
        <v>6826.341</v>
      </c>
      <c r="H4986" s="119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19">
        <v>10613</v>
      </c>
      <c r="B4987" s="120" t="s">
        <v>205</v>
      </c>
      <c r="C4987" s="120" t="s">
        <v>209</v>
      </c>
      <c r="D4987" s="120" t="s">
        <v>116</v>
      </c>
      <c r="E4987" s="120" t="s">
        <v>170</v>
      </c>
      <c r="F4987" s="121">
        <v>666840</v>
      </c>
      <c r="G4987" s="121">
        <v>74909</v>
      </c>
      <c r="H4987" s="119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19">
        <v>10613</v>
      </c>
      <c r="B4988" s="120" t="s">
        <v>205</v>
      </c>
      <c r="C4988" s="120" t="s">
        <v>209</v>
      </c>
      <c r="D4988" s="120" t="s">
        <v>68</v>
      </c>
      <c r="E4988" s="120" t="s">
        <v>59</v>
      </c>
      <c r="F4988" s="121">
        <v>939452</v>
      </c>
      <c r="G4988" s="121">
        <v>212009.92</v>
      </c>
      <c r="H4988" s="119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19">
        <v>10613</v>
      </c>
      <c r="B4989" s="120" t="s">
        <v>205</v>
      </c>
      <c r="C4989" s="120" t="s">
        <v>209</v>
      </c>
      <c r="D4989" s="120" t="s">
        <v>68</v>
      </c>
      <c r="E4989" s="120" t="s">
        <v>38</v>
      </c>
      <c r="F4989" s="121">
        <v>273459</v>
      </c>
      <c r="G4989" s="121">
        <v>61713.009</v>
      </c>
      <c r="H4989" s="119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19">
        <v>10613</v>
      </c>
      <c r="B4990" s="120" t="s">
        <v>205</v>
      </c>
      <c r="C4990" s="120" t="s">
        <v>209</v>
      </c>
      <c r="D4990" s="120" t="s">
        <v>68</v>
      </c>
      <c r="E4990" s="120" t="s">
        <v>152</v>
      </c>
      <c r="F4990" s="121">
        <v>0</v>
      </c>
      <c r="G4990" s="121">
        <v>0</v>
      </c>
      <c r="H4990" s="119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19">
        <v>10613</v>
      </c>
      <c r="B4991" s="120" t="s">
        <v>205</v>
      </c>
      <c r="C4991" s="120" t="s">
        <v>209</v>
      </c>
      <c r="D4991" s="120" t="s">
        <v>68</v>
      </c>
      <c r="E4991" s="120" t="s">
        <v>176</v>
      </c>
      <c r="F4991" s="121">
        <v>262167</v>
      </c>
      <c r="G4991" s="121">
        <v>59164.072</v>
      </c>
      <c r="H4991" s="119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19">
        <v>10617</v>
      </c>
      <c r="B4992" s="120" t="s">
        <v>205</v>
      </c>
      <c r="C4992" s="120" t="s">
        <v>208</v>
      </c>
      <c r="D4992" s="120" t="s">
        <v>39</v>
      </c>
      <c r="E4992" s="120" t="s">
        <v>70</v>
      </c>
      <c r="F4992" s="121">
        <v>0</v>
      </c>
      <c r="G4992" s="121">
        <v>0</v>
      </c>
      <c r="H4992" s="119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19">
        <v>10617</v>
      </c>
      <c r="B4993" s="120" t="s">
        <v>205</v>
      </c>
      <c r="C4993" s="120" t="s">
        <v>208</v>
      </c>
      <c r="D4993" s="120" t="s">
        <v>39</v>
      </c>
      <c r="E4993" s="120" t="s">
        <v>38</v>
      </c>
      <c r="F4993" s="121">
        <v>145</v>
      </c>
      <c r="G4993" s="121">
        <v>23</v>
      </c>
      <c r="H4993" s="119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19">
        <v>10617</v>
      </c>
      <c r="B4994" s="120" t="s">
        <v>205</v>
      </c>
      <c r="C4994" s="120" t="s">
        <v>208</v>
      </c>
      <c r="D4994" s="120" t="s">
        <v>61</v>
      </c>
      <c r="E4994" s="120" t="s">
        <v>70</v>
      </c>
      <c r="F4994" s="121">
        <v>0</v>
      </c>
      <c r="G4994" s="121">
        <v>0</v>
      </c>
      <c r="H4994" s="119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19">
        <v>10617</v>
      </c>
      <c r="B4995" s="120" t="s">
        <v>205</v>
      </c>
      <c r="C4995" s="120" t="s">
        <v>208</v>
      </c>
      <c r="D4995" s="120" t="s">
        <v>61</v>
      </c>
      <c r="E4995" s="120" t="s">
        <v>38</v>
      </c>
      <c r="F4995" s="121">
        <v>12656</v>
      </c>
      <c r="G4995" s="121">
        <v>1889</v>
      </c>
      <c r="H4995" s="119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19">
        <v>10620</v>
      </c>
      <c r="B4996" s="120" t="s">
        <v>201</v>
      </c>
      <c r="C4996" s="120" t="s">
        <v>206</v>
      </c>
      <c r="D4996" s="120" t="s">
        <v>39</v>
      </c>
      <c r="E4996" s="120" t="s">
        <v>70</v>
      </c>
      <c r="F4996" s="121">
        <v>0</v>
      </c>
      <c r="G4996" s="121">
        <v>0</v>
      </c>
      <c r="H4996" s="119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19">
        <v>10620</v>
      </c>
      <c r="B4997" s="120" t="s">
        <v>201</v>
      </c>
      <c r="C4997" s="120" t="s">
        <v>206</v>
      </c>
      <c r="D4997" s="120" t="s">
        <v>39</v>
      </c>
      <c r="E4997" s="120" t="s">
        <v>38</v>
      </c>
      <c r="F4997" s="121">
        <v>2139</v>
      </c>
      <c r="G4997" s="121">
        <v>956</v>
      </c>
      <c r="H4997" s="119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19">
        <v>10620</v>
      </c>
      <c r="B4998" s="120" t="s">
        <v>201</v>
      </c>
      <c r="C4998" s="120" t="s">
        <v>206</v>
      </c>
      <c r="D4998" s="120" t="s">
        <v>61</v>
      </c>
      <c r="E4998" s="120" t="s">
        <v>70</v>
      </c>
      <c r="F4998" s="121">
        <v>0</v>
      </c>
      <c r="G4998" s="121">
        <v>0</v>
      </c>
      <c r="H4998" s="119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19">
        <v>10620</v>
      </c>
      <c r="B4999" s="120" t="s">
        <v>201</v>
      </c>
      <c r="C4999" s="120" t="s">
        <v>206</v>
      </c>
      <c r="D4999" s="120" t="s">
        <v>61</v>
      </c>
      <c r="E4999" s="120" t="s">
        <v>38</v>
      </c>
      <c r="F4999" s="121">
        <v>29559</v>
      </c>
      <c r="G4999" s="121">
        <v>2207</v>
      </c>
      <c r="H4999" s="119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19">
        <v>10621</v>
      </c>
      <c r="B5000" s="120" t="s">
        <v>201</v>
      </c>
      <c r="C5000" s="120" t="s">
        <v>206</v>
      </c>
      <c r="D5000" s="120" t="s">
        <v>39</v>
      </c>
      <c r="E5000" s="120" t="s">
        <v>70</v>
      </c>
      <c r="F5000" s="121">
        <v>0</v>
      </c>
      <c r="G5000" s="121">
        <v>0</v>
      </c>
      <c r="H5000" s="119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19">
        <v>10621</v>
      </c>
      <c r="B5001" s="120" t="s">
        <v>201</v>
      </c>
      <c r="C5001" s="120" t="s">
        <v>206</v>
      </c>
      <c r="D5001" s="120" t="s">
        <v>39</v>
      </c>
      <c r="E5001" s="120" t="s">
        <v>38</v>
      </c>
      <c r="F5001" s="121">
        <v>1787</v>
      </c>
      <c r="G5001" s="121">
        <v>211</v>
      </c>
      <c r="H5001" s="119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19">
        <v>10621</v>
      </c>
      <c r="B5002" s="120" t="s">
        <v>201</v>
      </c>
      <c r="C5002" s="120" t="s">
        <v>206</v>
      </c>
      <c r="D5002" s="120" t="s">
        <v>61</v>
      </c>
      <c r="E5002" s="120" t="s">
        <v>70</v>
      </c>
      <c r="F5002" s="121">
        <v>0</v>
      </c>
      <c r="G5002" s="121">
        <v>0</v>
      </c>
      <c r="H5002" s="119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19">
        <v>10621</v>
      </c>
      <c r="B5003" s="120" t="s">
        <v>201</v>
      </c>
      <c r="C5003" s="120" t="s">
        <v>206</v>
      </c>
      <c r="D5003" s="120" t="s">
        <v>61</v>
      </c>
      <c r="E5003" s="120" t="s">
        <v>38</v>
      </c>
      <c r="F5003" s="121">
        <v>124495</v>
      </c>
      <c r="G5003" s="121">
        <v>13417</v>
      </c>
      <c r="H5003" s="119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19">
        <v>10623</v>
      </c>
      <c r="B5004" s="120" t="s">
        <v>205</v>
      </c>
      <c r="C5004" s="120" t="s">
        <v>210</v>
      </c>
      <c r="D5004" s="120" t="s">
        <v>39</v>
      </c>
      <c r="E5004" s="120" t="s">
        <v>38</v>
      </c>
      <c r="F5004" s="121">
        <v>0</v>
      </c>
      <c r="G5004" s="121">
        <v>0</v>
      </c>
      <c r="H5004" s="119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19">
        <v>10623</v>
      </c>
      <c r="B5005" s="120" t="s">
        <v>205</v>
      </c>
      <c r="C5005" s="120" t="s">
        <v>210</v>
      </c>
      <c r="D5005" s="120" t="s">
        <v>61</v>
      </c>
      <c r="E5005" s="120" t="s">
        <v>70</v>
      </c>
      <c r="F5005" s="121">
        <v>0</v>
      </c>
      <c r="G5005" s="121">
        <v>0</v>
      </c>
      <c r="H5005" s="119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19">
        <v>10623</v>
      </c>
      <c r="B5006" s="120" t="s">
        <v>205</v>
      </c>
      <c r="C5006" s="120" t="s">
        <v>210</v>
      </c>
      <c r="D5006" s="120" t="s">
        <v>61</v>
      </c>
      <c r="E5006" s="120" t="s">
        <v>38</v>
      </c>
      <c r="F5006" s="121">
        <v>418243</v>
      </c>
      <c r="G5006" s="121">
        <v>83920</v>
      </c>
      <c r="H5006" s="119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19">
        <v>10627</v>
      </c>
      <c r="B5007" s="120" t="s">
        <v>205</v>
      </c>
      <c r="C5007" s="120" t="s">
        <v>209</v>
      </c>
      <c r="D5007" s="120" t="s">
        <v>68</v>
      </c>
      <c r="E5007" s="120" t="s">
        <v>59</v>
      </c>
      <c r="F5007" s="121">
        <v>2112321</v>
      </c>
      <c r="G5007" s="121">
        <v>365404.06</v>
      </c>
      <c r="H5007" s="119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19">
        <v>10627</v>
      </c>
      <c r="B5008" s="120" t="s">
        <v>205</v>
      </c>
      <c r="C5008" s="120" t="s">
        <v>209</v>
      </c>
      <c r="D5008" s="120" t="s">
        <v>68</v>
      </c>
      <c r="E5008" s="120" t="s">
        <v>70</v>
      </c>
      <c r="F5008" s="121">
        <v>0</v>
      </c>
      <c r="G5008" s="121">
        <v>0</v>
      </c>
      <c r="H5008" s="119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19">
        <v>10627</v>
      </c>
      <c r="B5009" s="120" t="s">
        <v>205</v>
      </c>
      <c r="C5009" s="120" t="s">
        <v>209</v>
      </c>
      <c r="D5009" s="120" t="s">
        <v>68</v>
      </c>
      <c r="E5009" s="120" t="s">
        <v>38</v>
      </c>
      <c r="F5009" s="121">
        <v>272526</v>
      </c>
      <c r="G5009" s="121">
        <v>47156.94</v>
      </c>
      <c r="H5009" s="119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19">
        <v>10627</v>
      </c>
      <c r="B5010" s="120" t="s">
        <v>205</v>
      </c>
      <c r="C5010" s="120" t="s">
        <v>209</v>
      </c>
      <c r="D5010" s="120" t="s">
        <v>68</v>
      </c>
      <c r="E5010" s="120" t="s">
        <v>148</v>
      </c>
      <c r="F5010" s="121">
        <v>0</v>
      </c>
      <c r="G5010" s="121">
        <v>0</v>
      </c>
      <c r="H5010" s="119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19">
        <v>10627</v>
      </c>
      <c r="B5011" s="120" t="s">
        <v>205</v>
      </c>
      <c r="C5011" s="120" t="s">
        <v>209</v>
      </c>
      <c r="D5011" s="120" t="s">
        <v>68</v>
      </c>
      <c r="E5011" s="120" t="s">
        <v>152</v>
      </c>
      <c r="F5011" s="121">
        <v>0</v>
      </c>
      <c r="G5011" s="121">
        <v>0</v>
      </c>
      <c r="H5011" s="119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19">
        <v>10629</v>
      </c>
      <c r="B5012" s="120" t="s">
        <v>205</v>
      </c>
      <c r="C5012" s="120" t="s">
        <v>208</v>
      </c>
      <c r="D5012" s="120" t="s">
        <v>68</v>
      </c>
      <c r="E5012" s="120" t="s">
        <v>105</v>
      </c>
      <c r="F5012" s="121">
        <v>1861817</v>
      </c>
      <c r="G5012" s="121">
        <v>145898.22</v>
      </c>
      <c r="H5012" s="119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19">
        <v>10629</v>
      </c>
      <c r="B5013" s="120" t="s">
        <v>205</v>
      </c>
      <c r="C5013" s="120" t="s">
        <v>208</v>
      </c>
      <c r="D5013" s="120" t="s">
        <v>68</v>
      </c>
      <c r="E5013" s="120" t="s">
        <v>110</v>
      </c>
      <c r="F5013" s="121">
        <v>2275587</v>
      </c>
      <c r="G5013" s="121">
        <v>178322.78</v>
      </c>
      <c r="H5013" s="119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19">
        <v>10631</v>
      </c>
      <c r="B5014" s="120" t="s">
        <v>201</v>
      </c>
      <c r="C5014" s="120" t="s">
        <v>206</v>
      </c>
      <c r="D5014" s="120" t="s">
        <v>68</v>
      </c>
      <c r="E5014" s="120" t="s">
        <v>76</v>
      </c>
      <c r="F5014" s="121">
        <v>2897013</v>
      </c>
      <c r="G5014" s="121">
        <v>325434</v>
      </c>
      <c r="H5014" s="119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19">
        <v>10632</v>
      </c>
      <c r="B5015" s="120" t="s">
        <v>201</v>
      </c>
      <c r="C5015" s="120" t="s">
        <v>206</v>
      </c>
      <c r="D5015" s="120" t="s">
        <v>68</v>
      </c>
      <c r="E5015" s="120" t="s">
        <v>76</v>
      </c>
      <c r="F5015" s="121">
        <v>2772153</v>
      </c>
      <c r="G5015" s="121">
        <v>311408</v>
      </c>
      <c r="H5015" s="119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19">
        <v>10633</v>
      </c>
      <c r="B5016" s="120" t="s">
        <v>205</v>
      </c>
      <c r="C5016" s="120" t="s">
        <v>208</v>
      </c>
      <c r="D5016" s="120" t="s">
        <v>39</v>
      </c>
      <c r="E5016" s="120" t="s">
        <v>70</v>
      </c>
      <c r="F5016" s="121">
        <v>0</v>
      </c>
      <c r="G5016" s="121">
        <v>40.259</v>
      </c>
      <c r="H5016" s="119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19">
        <v>10633</v>
      </c>
      <c r="B5017" s="120" t="s">
        <v>205</v>
      </c>
      <c r="C5017" s="120" t="s">
        <v>208</v>
      </c>
      <c r="D5017" s="120" t="s">
        <v>39</v>
      </c>
      <c r="E5017" s="120" t="s">
        <v>38</v>
      </c>
      <c r="F5017" s="121">
        <v>0</v>
      </c>
      <c r="G5017" s="121">
        <v>363352.74</v>
      </c>
      <c r="H5017" s="119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19">
        <v>10633</v>
      </c>
      <c r="B5018" s="120" t="s">
        <v>205</v>
      </c>
      <c r="C5018" s="120" t="s">
        <v>208</v>
      </c>
      <c r="D5018" s="120" t="s">
        <v>61</v>
      </c>
      <c r="E5018" s="120" t="s">
        <v>70</v>
      </c>
      <c r="F5018" s="121">
        <v>1536</v>
      </c>
      <c r="G5018" s="121">
        <v>130.754</v>
      </c>
      <c r="H5018" s="119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19">
        <v>10633</v>
      </c>
      <c r="B5019" s="120" t="s">
        <v>205</v>
      </c>
      <c r="C5019" s="120" t="s">
        <v>208</v>
      </c>
      <c r="D5019" s="120" t="s">
        <v>61</v>
      </c>
      <c r="E5019" s="120" t="s">
        <v>38</v>
      </c>
      <c r="F5019" s="121">
        <v>13342007</v>
      </c>
      <c r="G5019" s="121">
        <v>1131904.2</v>
      </c>
      <c r="H5019" s="119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19">
        <v>10634</v>
      </c>
      <c r="B5020" s="120" t="s">
        <v>201</v>
      </c>
      <c r="C5020" s="120" t="s">
        <v>206</v>
      </c>
      <c r="D5020" s="120" t="s">
        <v>68</v>
      </c>
      <c r="E5020" s="120" t="s">
        <v>76</v>
      </c>
      <c r="F5020" s="121">
        <v>3232253</v>
      </c>
      <c r="G5020" s="121">
        <v>363093</v>
      </c>
      <c r="H5020" s="119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19">
        <v>10641</v>
      </c>
      <c r="B5021" s="120" t="s">
        <v>205</v>
      </c>
      <c r="C5021" s="120" t="s">
        <v>208</v>
      </c>
      <c r="D5021" s="120" t="s">
        <v>68</v>
      </c>
      <c r="E5021" s="120" t="s">
        <v>38</v>
      </c>
      <c r="F5021" s="121">
        <v>1860</v>
      </c>
      <c r="G5021" s="121">
        <v>170.75</v>
      </c>
      <c r="H5021" s="119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19">
        <v>10641</v>
      </c>
      <c r="B5022" s="120" t="s">
        <v>205</v>
      </c>
      <c r="C5022" s="120" t="s">
        <v>208</v>
      </c>
      <c r="D5022" s="120" t="s">
        <v>68</v>
      </c>
      <c r="E5022" s="120" t="s">
        <v>172</v>
      </c>
      <c r="F5022" s="121">
        <v>1196662</v>
      </c>
      <c r="G5022" s="121">
        <v>109938.25</v>
      </c>
      <c r="H5022" s="119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19">
        <v>10642</v>
      </c>
      <c r="B5023" s="120" t="s">
        <v>201</v>
      </c>
      <c r="C5023" s="120" t="s">
        <v>206</v>
      </c>
      <c r="D5023" s="120" t="s">
        <v>68</v>
      </c>
      <c r="E5023" s="120" t="s">
        <v>70</v>
      </c>
      <c r="F5023" s="121">
        <v>12654</v>
      </c>
      <c r="G5023" s="121">
        <v>602.71</v>
      </c>
      <c r="H5023" s="119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19">
        <v>10642</v>
      </c>
      <c r="B5024" s="120" t="s">
        <v>201</v>
      </c>
      <c r="C5024" s="120" t="s">
        <v>206</v>
      </c>
      <c r="D5024" s="120" t="s">
        <v>68</v>
      </c>
      <c r="E5024" s="120" t="s">
        <v>105</v>
      </c>
      <c r="F5024" s="121">
        <v>4501571</v>
      </c>
      <c r="G5024" s="121">
        <v>243818.89</v>
      </c>
      <c r="H5024" s="119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19">
        <v>10642</v>
      </c>
      <c r="B5025" s="120" t="s">
        <v>201</v>
      </c>
      <c r="C5025" s="120" t="s">
        <v>206</v>
      </c>
      <c r="D5025" s="120" t="s">
        <v>68</v>
      </c>
      <c r="E5025" s="120" t="s">
        <v>110</v>
      </c>
      <c r="F5025" s="121">
        <v>5501943</v>
      </c>
      <c r="G5025" s="121">
        <v>298002.4</v>
      </c>
      <c r="H5025" s="119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19">
        <v>10642</v>
      </c>
      <c r="B5026" s="120" t="s">
        <v>201</v>
      </c>
      <c r="C5026" s="120" t="s">
        <v>206</v>
      </c>
      <c r="D5026" s="120" t="s">
        <v>68</v>
      </c>
      <c r="E5026" s="120" t="s">
        <v>176</v>
      </c>
      <c r="F5026" s="121">
        <v>0</v>
      </c>
      <c r="G5026" s="121">
        <v>0</v>
      </c>
      <c r="H5026" s="119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19">
        <v>10643</v>
      </c>
      <c r="B5027" s="120" t="s">
        <v>201</v>
      </c>
      <c r="C5027" s="120" t="s">
        <v>206</v>
      </c>
      <c r="D5027" s="120" t="s">
        <v>68</v>
      </c>
      <c r="E5027" s="120" t="s">
        <v>70</v>
      </c>
      <c r="F5027" s="121">
        <v>0</v>
      </c>
      <c r="G5027" s="121">
        <v>0</v>
      </c>
      <c r="H5027" s="119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19">
        <v>10643</v>
      </c>
      <c r="B5028" s="120" t="s">
        <v>201</v>
      </c>
      <c r="C5028" s="120" t="s">
        <v>206</v>
      </c>
      <c r="D5028" s="120" t="s">
        <v>68</v>
      </c>
      <c r="E5028" s="120" t="s">
        <v>105</v>
      </c>
      <c r="F5028" s="121">
        <v>4434720</v>
      </c>
      <c r="G5028" s="121">
        <v>223721.92</v>
      </c>
      <c r="H5028" s="119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19">
        <v>10643</v>
      </c>
      <c r="B5029" s="120" t="s">
        <v>201</v>
      </c>
      <c r="C5029" s="120" t="s">
        <v>206</v>
      </c>
      <c r="D5029" s="120" t="s">
        <v>68</v>
      </c>
      <c r="E5029" s="120" t="s">
        <v>110</v>
      </c>
      <c r="F5029" s="121">
        <v>5420260</v>
      </c>
      <c r="G5029" s="121">
        <v>273440.08</v>
      </c>
      <c r="H5029" s="119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19">
        <v>10646</v>
      </c>
      <c r="B5030" s="120" t="s">
        <v>201</v>
      </c>
      <c r="C5030" s="120" t="s">
        <v>206</v>
      </c>
      <c r="D5030" s="120" t="s">
        <v>68</v>
      </c>
      <c r="E5030" s="120" t="s">
        <v>70</v>
      </c>
      <c r="F5030" s="121">
        <v>28181</v>
      </c>
      <c r="G5030" s="121">
        <v>1438.444</v>
      </c>
      <c r="H5030" s="119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19">
        <v>10646</v>
      </c>
      <c r="B5031" s="120" t="s">
        <v>201</v>
      </c>
      <c r="C5031" s="120" t="s">
        <v>206</v>
      </c>
      <c r="D5031" s="120" t="s">
        <v>68</v>
      </c>
      <c r="E5031" s="120" t="s">
        <v>105</v>
      </c>
      <c r="F5031" s="121">
        <v>1135502</v>
      </c>
      <c r="G5031" s="121">
        <v>58207.502</v>
      </c>
      <c r="H5031" s="119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19">
        <v>10646</v>
      </c>
      <c r="B5032" s="120" t="s">
        <v>201</v>
      </c>
      <c r="C5032" s="120" t="s">
        <v>206</v>
      </c>
      <c r="D5032" s="120" t="s">
        <v>68</v>
      </c>
      <c r="E5032" s="120" t="s">
        <v>110</v>
      </c>
      <c r="F5032" s="121">
        <v>1387827</v>
      </c>
      <c r="G5032" s="121">
        <v>71142.054</v>
      </c>
      <c r="H5032" s="119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19">
        <v>10649</v>
      </c>
      <c r="B5033" s="120" t="s">
        <v>205</v>
      </c>
      <c r="C5033" s="120" t="s">
        <v>208</v>
      </c>
      <c r="D5033" s="120" t="s">
        <v>73</v>
      </c>
      <c r="E5033" s="120" t="s">
        <v>38</v>
      </c>
      <c r="F5033" s="121">
        <v>257684</v>
      </c>
      <c r="G5033" s="121">
        <v>32865</v>
      </c>
      <c r="H5033" s="119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19">
        <v>10650</v>
      </c>
      <c r="B5034" s="120" t="s">
        <v>205</v>
      </c>
      <c r="C5034" s="120" t="s">
        <v>208</v>
      </c>
      <c r="D5034" s="120" t="s">
        <v>73</v>
      </c>
      <c r="E5034" s="120" t="s">
        <v>38</v>
      </c>
      <c r="F5034" s="121">
        <v>107448</v>
      </c>
      <c r="G5034" s="121">
        <v>14125</v>
      </c>
      <c r="H5034" s="119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19">
        <v>10652</v>
      </c>
      <c r="B5035" s="120" t="s">
        <v>205</v>
      </c>
      <c r="C5035" s="120" t="s">
        <v>208</v>
      </c>
      <c r="D5035" s="120" t="s">
        <v>68</v>
      </c>
      <c r="E5035" s="120" t="s">
        <v>38</v>
      </c>
      <c r="F5035" s="121">
        <v>176923</v>
      </c>
      <c r="G5035" s="121">
        <v>11899.708</v>
      </c>
      <c r="H5035" s="119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19">
        <v>10652</v>
      </c>
      <c r="B5036" s="120" t="s">
        <v>205</v>
      </c>
      <c r="C5036" s="120" t="s">
        <v>208</v>
      </c>
      <c r="D5036" s="120" t="s">
        <v>68</v>
      </c>
      <c r="E5036" s="120" t="s">
        <v>176</v>
      </c>
      <c r="F5036" s="121">
        <v>3079108</v>
      </c>
      <c r="G5036" s="121">
        <v>207144.29</v>
      </c>
      <c r="H5036" s="119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19">
        <v>10656</v>
      </c>
      <c r="B5037" s="120" t="s">
        <v>201</v>
      </c>
      <c r="C5037" s="120" t="s">
        <v>211</v>
      </c>
      <c r="D5037" s="120" t="s">
        <v>116</v>
      </c>
      <c r="E5037" s="120" t="s">
        <v>170</v>
      </c>
      <c r="F5037" s="121">
        <v>42479</v>
      </c>
      <c r="G5037" s="121">
        <v>4772</v>
      </c>
      <c r="H5037" s="119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19">
        <v>10671</v>
      </c>
      <c r="B5038" s="120" t="s">
        <v>201</v>
      </c>
      <c r="C5038" s="120" t="s">
        <v>202</v>
      </c>
      <c r="D5038" s="120" t="s">
        <v>68</v>
      </c>
      <c r="E5038" s="120" t="s">
        <v>54</v>
      </c>
      <c r="F5038" s="121">
        <v>1805926</v>
      </c>
      <c r="G5038" s="121">
        <v>142522</v>
      </c>
      <c r="H5038" s="119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19">
        <v>10671</v>
      </c>
      <c r="B5039" s="120" t="s">
        <v>201</v>
      </c>
      <c r="C5039" s="120" t="s">
        <v>202</v>
      </c>
      <c r="D5039" s="120" t="s">
        <v>68</v>
      </c>
      <c r="E5039" s="120" t="s">
        <v>38</v>
      </c>
      <c r="F5039" s="121">
        <v>144870</v>
      </c>
      <c r="G5039" s="121">
        <v>10955.899</v>
      </c>
      <c r="H5039" s="119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19">
        <v>10671</v>
      </c>
      <c r="B5040" s="120" t="s">
        <v>201</v>
      </c>
      <c r="C5040" s="120" t="s">
        <v>202</v>
      </c>
      <c r="D5040" s="120" t="s">
        <v>68</v>
      </c>
      <c r="E5040" s="120" t="s">
        <v>150</v>
      </c>
      <c r="F5040" s="121">
        <v>282475</v>
      </c>
      <c r="G5040" s="121">
        <v>23454.569</v>
      </c>
      <c r="H5040" s="119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19">
        <v>10671</v>
      </c>
      <c r="B5041" s="120" t="s">
        <v>201</v>
      </c>
      <c r="C5041" s="120" t="s">
        <v>202</v>
      </c>
      <c r="D5041" s="120" t="s">
        <v>68</v>
      </c>
      <c r="E5041" s="120" t="s">
        <v>162</v>
      </c>
      <c r="F5041" s="121">
        <v>4546729</v>
      </c>
      <c r="G5041" s="121">
        <v>361563.26</v>
      </c>
      <c r="H5041" s="119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19">
        <v>10671</v>
      </c>
      <c r="B5042" s="120" t="s">
        <v>201</v>
      </c>
      <c r="C5042" s="120" t="s">
        <v>202</v>
      </c>
      <c r="D5042" s="120" t="s">
        <v>68</v>
      </c>
      <c r="E5042" s="120" t="s">
        <v>166</v>
      </c>
      <c r="F5042" s="121">
        <v>9855</v>
      </c>
      <c r="G5042" s="121">
        <v>818.266</v>
      </c>
      <c r="H5042" s="119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19">
        <v>10671</v>
      </c>
      <c r="B5043" s="120" t="s">
        <v>201</v>
      </c>
      <c r="C5043" s="120" t="s">
        <v>202</v>
      </c>
      <c r="D5043" s="120" t="s">
        <v>68</v>
      </c>
      <c r="E5043" s="120" t="s">
        <v>176</v>
      </c>
      <c r="F5043" s="121">
        <v>0</v>
      </c>
      <c r="G5043" s="121">
        <v>0</v>
      </c>
      <c r="H5043" s="119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19">
        <v>10673</v>
      </c>
      <c r="B5044" s="120" t="s">
        <v>205</v>
      </c>
      <c r="C5044" s="120" t="s">
        <v>208</v>
      </c>
      <c r="D5044" s="120" t="s">
        <v>68</v>
      </c>
      <c r="E5044" s="120" t="s">
        <v>54</v>
      </c>
      <c r="F5044" s="121">
        <v>314631</v>
      </c>
      <c r="G5044" s="121">
        <v>28792.787</v>
      </c>
      <c r="H5044" s="119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19">
        <v>10673</v>
      </c>
      <c r="B5045" s="120" t="s">
        <v>205</v>
      </c>
      <c r="C5045" s="120" t="s">
        <v>208</v>
      </c>
      <c r="D5045" s="120" t="s">
        <v>68</v>
      </c>
      <c r="E5045" s="120" t="s">
        <v>70</v>
      </c>
      <c r="F5045" s="121">
        <v>31730</v>
      </c>
      <c r="G5045" s="121">
        <v>2905.363</v>
      </c>
      <c r="H5045" s="119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19">
        <v>10673</v>
      </c>
      <c r="B5046" s="120" t="s">
        <v>205</v>
      </c>
      <c r="C5046" s="120" t="s">
        <v>208</v>
      </c>
      <c r="D5046" s="120" t="s">
        <v>68</v>
      </c>
      <c r="E5046" s="120" t="s">
        <v>137</v>
      </c>
      <c r="F5046" s="121">
        <v>0</v>
      </c>
      <c r="G5046" s="121">
        <v>0</v>
      </c>
      <c r="H5046" s="119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19">
        <v>10673</v>
      </c>
      <c r="B5047" s="120" t="s">
        <v>205</v>
      </c>
      <c r="C5047" s="120" t="s">
        <v>208</v>
      </c>
      <c r="D5047" s="120" t="s">
        <v>68</v>
      </c>
      <c r="E5047" s="120" t="s">
        <v>162</v>
      </c>
      <c r="F5047" s="121">
        <v>13864586</v>
      </c>
      <c r="G5047" s="121">
        <v>1273153.2</v>
      </c>
      <c r="H5047" s="119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19">
        <v>10673</v>
      </c>
      <c r="B5048" s="120" t="s">
        <v>205</v>
      </c>
      <c r="C5048" s="120" t="s">
        <v>208</v>
      </c>
      <c r="D5048" s="120" t="s">
        <v>68</v>
      </c>
      <c r="E5048" s="120" t="s">
        <v>166</v>
      </c>
      <c r="F5048" s="121">
        <v>0</v>
      </c>
      <c r="G5048" s="121">
        <v>0</v>
      </c>
      <c r="H5048" s="119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19">
        <v>10673</v>
      </c>
      <c r="B5049" s="120" t="s">
        <v>205</v>
      </c>
      <c r="C5049" s="120" t="s">
        <v>208</v>
      </c>
      <c r="D5049" s="120" t="s">
        <v>68</v>
      </c>
      <c r="E5049" s="120" t="s">
        <v>183</v>
      </c>
      <c r="F5049" s="121">
        <v>135865</v>
      </c>
      <c r="G5049" s="121">
        <v>12473.653</v>
      </c>
      <c r="H5049" s="119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19">
        <v>10678</v>
      </c>
      <c r="B5050" s="120" t="s">
        <v>205</v>
      </c>
      <c r="C5050" s="120" t="s">
        <v>208</v>
      </c>
      <c r="D5050" s="120" t="s">
        <v>68</v>
      </c>
      <c r="E5050" s="120" t="s">
        <v>54</v>
      </c>
      <c r="F5050" s="121">
        <v>9839056</v>
      </c>
      <c r="G5050" s="121">
        <v>1102898.6</v>
      </c>
      <c r="H5050" s="119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19">
        <v>10678</v>
      </c>
      <c r="B5051" s="120" t="s">
        <v>205</v>
      </c>
      <c r="C5051" s="120" t="s">
        <v>208</v>
      </c>
      <c r="D5051" s="120" t="s">
        <v>68</v>
      </c>
      <c r="E5051" s="120" t="s">
        <v>70</v>
      </c>
      <c r="F5051" s="121">
        <v>8268</v>
      </c>
      <c r="G5051" s="121">
        <v>911.408</v>
      </c>
      <c r="H5051" s="119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19">
        <v>10678</v>
      </c>
      <c r="B5052" s="120" t="s">
        <v>205</v>
      </c>
      <c r="C5052" s="120" t="s">
        <v>208</v>
      </c>
      <c r="D5052" s="120" t="s">
        <v>68</v>
      </c>
      <c r="E5052" s="120" t="s">
        <v>172</v>
      </c>
      <c r="F5052" s="121">
        <v>0</v>
      </c>
      <c r="G5052" s="121">
        <v>0</v>
      </c>
      <c r="H5052" s="119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19">
        <v>10682</v>
      </c>
      <c r="B5053" s="120" t="s">
        <v>201</v>
      </c>
      <c r="C5053" s="120" t="s">
        <v>206</v>
      </c>
      <c r="D5053" s="120" t="s">
        <v>39</v>
      </c>
      <c r="E5053" s="120" t="s">
        <v>38</v>
      </c>
      <c r="F5053" s="121">
        <v>428492</v>
      </c>
      <c r="G5053" s="121">
        <v>75813</v>
      </c>
      <c r="H5053" s="119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19">
        <v>10682</v>
      </c>
      <c r="B5054" s="120" t="s">
        <v>201</v>
      </c>
      <c r="C5054" s="120" t="s">
        <v>206</v>
      </c>
      <c r="D5054" s="120" t="s">
        <v>61</v>
      </c>
      <c r="E5054" s="120" t="s">
        <v>38</v>
      </c>
      <c r="F5054" s="121">
        <v>1253674</v>
      </c>
      <c r="G5054" s="121">
        <v>79072</v>
      </c>
      <c r="H5054" s="119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19">
        <v>10682</v>
      </c>
      <c r="B5055" s="120" t="s">
        <v>201</v>
      </c>
      <c r="C5055" s="120" t="s">
        <v>206</v>
      </c>
      <c r="D5055" s="120" t="s">
        <v>73</v>
      </c>
      <c r="E5055" s="120" t="s">
        <v>38</v>
      </c>
      <c r="F5055" s="121">
        <v>280699</v>
      </c>
      <c r="G5055" s="121">
        <v>17495</v>
      </c>
      <c r="H5055" s="119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19">
        <v>10684</v>
      </c>
      <c r="B5056" s="120" t="s">
        <v>205</v>
      </c>
      <c r="C5056" s="120" t="s">
        <v>209</v>
      </c>
      <c r="D5056" s="120" t="s">
        <v>68</v>
      </c>
      <c r="E5056" s="120" t="s">
        <v>54</v>
      </c>
      <c r="F5056" s="121">
        <v>18653</v>
      </c>
      <c r="G5056" s="121">
        <v>3954.663</v>
      </c>
      <c r="H5056" s="119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19">
        <v>10684</v>
      </c>
      <c r="B5057" s="120" t="s">
        <v>205</v>
      </c>
      <c r="C5057" s="120" t="s">
        <v>209</v>
      </c>
      <c r="D5057" s="120" t="s">
        <v>68</v>
      </c>
      <c r="E5057" s="120" t="s">
        <v>38</v>
      </c>
      <c r="F5057" s="121">
        <v>53671</v>
      </c>
      <c r="G5057" s="121">
        <v>9351.127</v>
      </c>
      <c r="H5057" s="119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19">
        <v>10684</v>
      </c>
      <c r="B5058" s="120" t="s">
        <v>205</v>
      </c>
      <c r="C5058" s="120" t="s">
        <v>209</v>
      </c>
      <c r="D5058" s="120" t="s">
        <v>68</v>
      </c>
      <c r="E5058" s="120" t="s">
        <v>150</v>
      </c>
      <c r="F5058" s="121">
        <v>1103808</v>
      </c>
      <c r="G5058" s="121">
        <v>236501.21</v>
      </c>
      <c r="H5058" s="119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19">
        <v>10687</v>
      </c>
      <c r="B5059" s="120" t="s">
        <v>201</v>
      </c>
      <c r="C5059" s="120" t="s">
        <v>206</v>
      </c>
      <c r="D5059" s="120" t="s">
        <v>116</v>
      </c>
      <c r="E5059" s="120" t="s">
        <v>170</v>
      </c>
      <c r="F5059" s="121">
        <v>43146</v>
      </c>
      <c r="G5059" s="121">
        <v>4847</v>
      </c>
      <c r="H5059" s="119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19">
        <v>10690</v>
      </c>
      <c r="B5060" s="120" t="s">
        <v>205</v>
      </c>
      <c r="C5060" s="120" t="s">
        <v>209</v>
      </c>
      <c r="D5060" s="120" t="s">
        <v>73</v>
      </c>
      <c r="E5060" s="120" t="s">
        <v>38</v>
      </c>
      <c r="F5060" s="121">
        <v>2708210</v>
      </c>
      <c r="G5060" s="121">
        <v>666734</v>
      </c>
      <c r="H5060" s="119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19">
        <v>10692</v>
      </c>
      <c r="B5061" s="120" t="s">
        <v>205</v>
      </c>
      <c r="C5061" s="120" t="s">
        <v>209</v>
      </c>
      <c r="D5061" s="120" t="s">
        <v>73</v>
      </c>
      <c r="E5061" s="120" t="s">
        <v>38</v>
      </c>
      <c r="F5061" s="121">
        <v>12585803</v>
      </c>
      <c r="G5061" s="121">
        <v>2566589</v>
      </c>
      <c r="H5061" s="119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19">
        <v>10693</v>
      </c>
      <c r="B5062" s="120" t="s">
        <v>205</v>
      </c>
      <c r="C5062" s="120" t="s">
        <v>210</v>
      </c>
      <c r="D5062" s="120" t="s">
        <v>79</v>
      </c>
      <c r="E5062" s="120" t="s">
        <v>70</v>
      </c>
      <c r="F5062" s="121">
        <v>4545</v>
      </c>
      <c r="G5062" s="121">
        <v>546</v>
      </c>
      <c r="H5062" s="119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19">
        <v>10693</v>
      </c>
      <c r="B5063" s="120" t="s">
        <v>205</v>
      </c>
      <c r="C5063" s="120" t="s">
        <v>210</v>
      </c>
      <c r="D5063" s="120" t="s">
        <v>68</v>
      </c>
      <c r="E5063" s="120" t="s">
        <v>54</v>
      </c>
      <c r="F5063" s="121">
        <v>0</v>
      </c>
      <c r="G5063" s="121">
        <v>0</v>
      </c>
      <c r="H5063" s="119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19">
        <v>10693</v>
      </c>
      <c r="B5064" s="120" t="s">
        <v>205</v>
      </c>
      <c r="C5064" s="120" t="s">
        <v>210</v>
      </c>
      <c r="D5064" s="120" t="s">
        <v>68</v>
      </c>
      <c r="E5064" s="120" t="s">
        <v>70</v>
      </c>
      <c r="F5064" s="121">
        <v>1182</v>
      </c>
      <c r="G5064" s="121">
        <v>92.979</v>
      </c>
      <c r="H5064" s="119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19">
        <v>10693</v>
      </c>
      <c r="B5065" s="120" t="s">
        <v>205</v>
      </c>
      <c r="C5065" s="120" t="s">
        <v>210</v>
      </c>
      <c r="D5065" s="120" t="s">
        <v>68</v>
      </c>
      <c r="E5065" s="120" t="s">
        <v>38</v>
      </c>
      <c r="F5065" s="121">
        <v>0</v>
      </c>
      <c r="G5065" s="121">
        <v>0</v>
      </c>
      <c r="H5065" s="119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19">
        <v>10693</v>
      </c>
      <c r="B5066" s="120" t="s">
        <v>205</v>
      </c>
      <c r="C5066" s="120" t="s">
        <v>210</v>
      </c>
      <c r="D5066" s="120" t="s">
        <v>68</v>
      </c>
      <c r="E5066" s="120" t="s">
        <v>146</v>
      </c>
      <c r="F5066" s="121">
        <v>0</v>
      </c>
      <c r="G5066" s="121">
        <v>0</v>
      </c>
      <c r="H5066" s="119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19">
        <v>10693</v>
      </c>
      <c r="B5067" s="120" t="s">
        <v>205</v>
      </c>
      <c r="C5067" s="120" t="s">
        <v>210</v>
      </c>
      <c r="D5067" s="120" t="s">
        <v>68</v>
      </c>
      <c r="E5067" s="120" t="s">
        <v>176</v>
      </c>
      <c r="F5067" s="121">
        <v>138752</v>
      </c>
      <c r="G5067" s="121">
        <v>11460.021</v>
      </c>
      <c r="H5067" s="119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19">
        <v>10694</v>
      </c>
      <c r="B5068" s="120" t="s">
        <v>201</v>
      </c>
      <c r="C5068" s="120" t="s">
        <v>206</v>
      </c>
      <c r="D5068" s="120" t="s">
        <v>116</v>
      </c>
      <c r="E5068" s="120" t="s">
        <v>170</v>
      </c>
      <c r="F5068" s="121">
        <v>55709</v>
      </c>
      <c r="G5068" s="121">
        <v>6258</v>
      </c>
      <c r="H5068" s="119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19">
        <v>10699</v>
      </c>
      <c r="B5069" s="120" t="s">
        <v>205</v>
      </c>
      <c r="C5069" s="120" t="s">
        <v>209</v>
      </c>
      <c r="D5069" s="120" t="s">
        <v>68</v>
      </c>
      <c r="E5069" s="120" t="s">
        <v>54</v>
      </c>
      <c r="F5069" s="121">
        <v>137140</v>
      </c>
      <c r="G5069" s="121">
        <v>16844.126</v>
      </c>
      <c r="H5069" s="119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19">
        <v>10699</v>
      </c>
      <c r="B5070" s="120" t="s">
        <v>205</v>
      </c>
      <c r="C5070" s="120" t="s">
        <v>209</v>
      </c>
      <c r="D5070" s="120" t="s">
        <v>68</v>
      </c>
      <c r="E5070" s="120" t="s">
        <v>59</v>
      </c>
      <c r="F5070" s="121">
        <v>1524469</v>
      </c>
      <c r="G5070" s="121">
        <v>194832.64</v>
      </c>
      <c r="H5070" s="119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19">
        <v>10699</v>
      </c>
      <c r="B5071" s="120" t="s">
        <v>205</v>
      </c>
      <c r="C5071" s="120" t="s">
        <v>209</v>
      </c>
      <c r="D5071" s="120" t="s">
        <v>68</v>
      </c>
      <c r="E5071" s="120" t="s">
        <v>70</v>
      </c>
      <c r="F5071" s="121">
        <v>11897</v>
      </c>
      <c r="G5071" s="121">
        <v>1422.811</v>
      </c>
      <c r="H5071" s="119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19">
        <v>10699</v>
      </c>
      <c r="B5072" s="120" t="s">
        <v>205</v>
      </c>
      <c r="C5072" s="120" t="s">
        <v>209</v>
      </c>
      <c r="D5072" s="120" t="s">
        <v>68</v>
      </c>
      <c r="E5072" s="120" t="s">
        <v>38</v>
      </c>
      <c r="F5072" s="121">
        <v>533157</v>
      </c>
      <c r="G5072" s="121">
        <v>66784.055</v>
      </c>
      <c r="H5072" s="119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19">
        <v>10699</v>
      </c>
      <c r="B5073" s="120" t="s">
        <v>205</v>
      </c>
      <c r="C5073" s="120" t="s">
        <v>209</v>
      </c>
      <c r="D5073" s="120" t="s">
        <v>68</v>
      </c>
      <c r="E5073" s="120" t="s">
        <v>152</v>
      </c>
      <c r="F5073" s="121">
        <v>0</v>
      </c>
      <c r="G5073" s="121">
        <v>0</v>
      </c>
      <c r="H5073" s="119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19">
        <v>10699</v>
      </c>
      <c r="B5074" s="120" t="s">
        <v>205</v>
      </c>
      <c r="C5074" s="120" t="s">
        <v>209</v>
      </c>
      <c r="D5074" s="120" t="s">
        <v>68</v>
      </c>
      <c r="E5074" s="120" t="s">
        <v>176</v>
      </c>
      <c r="F5074" s="121">
        <v>441549</v>
      </c>
      <c r="G5074" s="121">
        <v>58070.367</v>
      </c>
      <c r="H5074" s="119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19">
        <v>10706</v>
      </c>
      <c r="B5075" s="120" t="s">
        <v>201</v>
      </c>
      <c r="C5075" s="120" t="s">
        <v>206</v>
      </c>
      <c r="D5075" s="120" t="s">
        <v>116</v>
      </c>
      <c r="E5075" s="120" t="s">
        <v>170</v>
      </c>
      <c r="F5075" s="121">
        <v>78953</v>
      </c>
      <c r="G5075" s="121">
        <v>8869</v>
      </c>
      <c r="H5075" s="119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19">
        <v>10707</v>
      </c>
      <c r="B5076" s="120" t="s">
        <v>201</v>
      </c>
      <c r="C5076" s="120" t="s">
        <v>206</v>
      </c>
      <c r="D5076" s="120" t="s">
        <v>116</v>
      </c>
      <c r="E5076" s="120" t="s">
        <v>170</v>
      </c>
      <c r="F5076" s="121">
        <v>160432</v>
      </c>
      <c r="G5076" s="121">
        <v>18022</v>
      </c>
      <c r="H5076" s="119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19">
        <v>10708</v>
      </c>
      <c r="B5077" s="120" t="s">
        <v>201</v>
      </c>
      <c r="C5077" s="120" t="s">
        <v>206</v>
      </c>
      <c r="D5077" s="120" t="s">
        <v>116</v>
      </c>
      <c r="E5077" s="120" t="s">
        <v>170</v>
      </c>
      <c r="F5077" s="121">
        <v>57837</v>
      </c>
      <c r="G5077" s="121">
        <v>6497</v>
      </c>
      <c r="H5077" s="119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19">
        <v>10709</v>
      </c>
      <c r="B5078" s="120" t="s">
        <v>201</v>
      </c>
      <c r="C5078" s="120" t="s">
        <v>206</v>
      </c>
      <c r="D5078" s="120" t="s">
        <v>116</v>
      </c>
      <c r="E5078" s="120" t="s">
        <v>170</v>
      </c>
      <c r="F5078" s="121">
        <v>33901</v>
      </c>
      <c r="G5078" s="121">
        <v>3808</v>
      </c>
      <c r="H5078" s="119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19">
        <v>10718</v>
      </c>
      <c r="B5079" s="120" t="s">
        <v>201</v>
      </c>
      <c r="C5079" s="120" t="s">
        <v>206</v>
      </c>
      <c r="D5079" s="120" t="s">
        <v>128</v>
      </c>
      <c r="E5079" s="120" t="s">
        <v>180</v>
      </c>
      <c r="F5079" s="121">
        <v>273283</v>
      </c>
      <c r="G5079" s="121">
        <v>30699</v>
      </c>
      <c r="H5079" s="119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19">
        <v>10720</v>
      </c>
      <c r="B5080" s="120" t="s">
        <v>205</v>
      </c>
      <c r="C5080" s="120" t="s">
        <v>209</v>
      </c>
      <c r="D5080" s="120" t="s">
        <v>79</v>
      </c>
      <c r="E5080" s="120" t="s">
        <v>38</v>
      </c>
      <c r="F5080" s="121">
        <v>147108</v>
      </c>
      <c r="G5080" s="121">
        <v>12087</v>
      </c>
      <c r="H5080" s="119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19">
        <v>10726</v>
      </c>
      <c r="B5081" s="120" t="s">
        <v>205</v>
      </c>
      <c r="C5081" s="120" t="s">
        <v>208</v>
      </c>
      <c r="D5081" s="120" t="s">
        <v>39</v>
      </c>
      <c r="E5081" s="120" t="s">
        <v>70</v>
      </c>
      <c r="F5081" s="121">
        <v>0</v>
      </c>
      <c r="G5081" s="121">
        <v>0</v>
      </c>
      <c r="H5081" s="119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19">
        <v>10726</v>
      </c>
      <c r="B5082" s="120" t="s">
        <v>205</v>
      </c>
      <c r="C5082" s="120" t="s">
        <v>208</v>
      </c>
      <c r="D5082" s="120" t="s">
        <v>39</v>
      </c>
      <c r="E5082" s="120" t="s">
        <v>38</v>
      </c>
      <c r="F5082" s="121">
        <v>0</v>
      </c>
      <c r="G5082" s="121">
        <v>87386</v>
      </c>
      <c r="H5082" s="119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19">
        <v>10726</v>
      </c>
      <c r="B5083" s="120" t="s">
        <v>205</v>
      </c>
      <c r="C5083" s="120" t="s">
        <v>208</v>
      </c>
      <c r="D5083" s="120" t="s">
        <v>61</v>
      </c>
      <c r="E5083" s="120" t="s">
        <v>70</v>
      </c>
      <c r="F5083" s="121">
        <v>0</v>
      </c>
      <c r="G5083" s="121">
        <v>0</v>
      </c>
      <c r="H5083" s="119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19">
        <v>10726</v>
      </c>
      <c r="B5084" s="120" t="s">
        <v>205</v>
      </c>
      <c r="C5084" s="120" t="s">
        <v>208</v>
      </c>
      <c r="D5084" s="120" t="s">
        <v>61</v>
      </c>
      <c r="E5084" s="120" t="s">
        <v>38</v>
      </c>
      <c r="F5084" s="121">
        <v>2407930</v>
      </c>
      <c r="G5084" s="121">
        <v>195061</v>
      </c>
      <c r="H5084" s="119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19">
        <v>10728</v>
      </c>
      <c r="B5085" s="120" t="s">
        <v>201</v>
      </c>
      <c r="C5085" s="120" t="s">
        <v>206</v>
      </c>
      <c r="D5085" s="120" t="s">
        <v>116</v>
      </c>
      <c r="E5085" s="120" t="s">
        <v>170</v>
      </c>
      <c r="F5085" s="121">
        <v>49114</v>
      </c>
      <c r="G5085" s="121">
        <v>5517</v>
      </c>
      <c r="H5085" s="119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19">
        <v>10735</v>
      </c>
      <c r="B5086" s="120" t="s">
        <v>201</v>
      </c>
      <c r="C5086" s="120" t="s">
        <v>206</v>
      </c>
      <c r="D5086" s="120" t="s">
        <v>116</v>
      </c>
      <c r="E5086" s="120" t="s">
        <v>170</v>
      </c>
      <c r="F5086" s="121">
        <v>116438</v>
      </c>
      <c r="G5086" s="121">
        <v>13080</v>
      </c>
      <c r="H5086" s="119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19">
        <v>10737</v>
      </c>
      <c r="B5087" s="120" t="s">
        <v>201</v>
      </c>
      <c r="C5087" s="120" t="s">
        <v>206</v>
      </c>
      <c r="D5087" s="120" t="s">
        <v>116</v>
      </c>
      <c r="E5087" s="120" t="s">
        <v>170</v>
      </c>
      <c r="F5087" s="121">
        <v>25710</v>
      </c>
      <c r="G5087" s="121">
        <v>2888</v>
      </c>
      <c r="H5087" s="119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19">
        <v>10739</v>
      </c>
      <c r="B5088" s="120" t="s">
        <v>205</v>
      </c>
      <c r="C5088" s="120" t="s">
        <v>209</v>
      </c>
      <c r="D5088" s="120" t="s">
        <v>68</v>
      </c>
      <c r="E5088" s="120" t="s">
        <v>176</v>
      </c>
      <c r="F5088" s="121">
        <v>0</v>
      </c>
      <c r="G5088" s="121">
        <v>0</v>
      </c>
      <c r="H5088" s="119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19">
        <v>10740</v>
      </c>
      <c r="B5089" s="120" t="s">
        <v>201</v>
      </c>
      <c r="C5089" s="120" t="s">
        <v>206</v>
      </c>
      <c r="D5089" s="120" t="s">
        <v>116</v>
      </c>
      <c r="E5089" s="120" t="s">
        <v>170</v>
      </c>
      <c r="F5089" s="121">
        <v>246933</v>
      </c>
      <c r="G5089" s="121">
        <v>27739</v>
      </c>
      <c r="H5089" s="119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19">
        <v>10743</v>
      </c>
      <c r="B5090" s="120" t="s">
        <v>205</v>
      </c>
      <c r="C5090" s="120" t="s">
        <v>208</v>
      </c>
      <c r="D5090" s="120" t="s">
        <v>68</v>
      </c>
      <c r="E5090" s="120" t="s">
        <v>54</v>
      </c>
      <c r="F5090" s="121">
        <v>0</v>
      </c>
      <c r="G5090" s="121">
        <v>0</v>
      </c>
      <c r="H5090" s="119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19">
        <v>10743</v>
      </c>
      <c r="B5091" s="120" t="s">
        <v>205</v>
      </c>
      <c r="C5091" s="120" t="s">
        <v>208</v>
      </c>
      <c r="D5091" s="120" t="s">
        <v>68</v>
      </c>
      <c r="E5091" s="120" t="s">
        <v>38</v>
      </c>
      <c r="F5091" s="121">
        <v>26691</v>
      </c>
      <c r="G5091" s="121">
        <v>2640.92</v>
      </c>
      <c r="H5091" s="119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19">
        <v>10743</v>
      </c>
      <c r="B5092" s="120" t="s">
        <v>205</v>
      </c>
      <c r="C5092" s="120" t="s">
        <v>208</v>
      </c>
      <c r="D5092" s="120" t="s">
        <v>68</v>
      </c>
      <c r="E5092" s="120" t="s">
        <v>172</v>
      </c>
      <c r="F5092" s="121">
        <v>3445795</v>
      </c>
      <c r="G5092" s="121">
        <v>341489.08</v>
      </c>
      <c r="H5092" s="119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19">
        <v>10745</v>
      </c>
      <c r="B5093" s="120" t="s">
        <v>205</v>
      </c>
      <c r="C5093" s="120" t="s">
        <v>208</v>
      </c>
      <c r="D5093" s="120" t="s">
        <v>39</v>
      </c>
      <c r="E5093" s="120" t="s">
        <v>38</v>
      </c>
      <c r="F5093" s="121">
        <v>926653</v>
      </c>
      <c r="G5093" s="121">
        <v>1751844.3</v>
      </c>
      <c r="H5093" s="119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19">
        <v>10745</v>
      </c>
      <c r="B5094" s="120" t="s">
        <v>205</v>
      </c>
      <c r="C5094" s="120" t="s">
        <v>208</v>
      </c>
      <c r="D5094" s="120" t="s">
        <v>61</v>
      </c>
      <c r="E5094" s="120" t="s">
        <v>38</v>
      </c>
      <c r="F5094" s="121">
        <v>66770611</v>
      </c>
      <c r="G5094" s="121">
        <v>7101179.9</v>
      </c>
      <c r="H5094" s="119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19">
        <v>10745</v>
      </c>
      <c r="B5095" s="120" t="s">
        <v>205</v>
      </c>
      <c r="C5095" s="120" t="s">
        <v>208</v>
      </c>
      <c r="D5095" s="120" t="s">
        <v>79</v>
      </c>
      <c r="E5095" s="120" t="s">
        <v>70</v>
      </c>
      <c r="F5095" s="121">
        <v>0</v>
      </c>
      <c r="G5095" s="121">
        <v>0</v>
      </c>
      <c r="H5095" s="119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19">
        <v>10746</v>
      </c>
      <c r="B5096" s="120" t="s">
        <v>201</v>
      </c>
      <c r="C5096" s="120" t="s">
        <v>206</v>
      </c>
      <c r="D5096" s="120" t="s">
        <v>68</v>
      </c>
      <c r="E5096" s="120" t="s">
        <v>105</v>
      </c>
      <c r="F5096" s="121">
        <v>5065956</v>
      </c>
      <c r="G5096" s="121">
        <v>232929.96</v>
      </c>
      <c r="H5096" s="119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19">
        <v>10746</v>
      </c>
      <c r="B5097" s="120" t="s">
        <v>201</v>
      </c>
      <c r="C5097" s="120" t="s">
        <v>206</v>
      </c>
      <c r="D5097" s="120" t="s">
        <v>68</v>
      </c>
      <c r="E5097" s="120" t="s">
        <v>110</v>
      </c>
      <c r="F5097" s="121">
        <v>6191753</v>
      </c>
      <c r="G5097" s="121">
        <v>284693.08</v>
      </c>
      <c r="H5097" s="119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19">
        <v>10746</v>
      </c>
      <c r="B5098" s="120" t="s">
        <v>201</v>
      </c>
      <c r="C5098" s="120" t="s">
        <v>206</v>
      </c>
      <c r="D5098" s="120" t="s">
        <v>68</v>
      </c>
      <c r="E5098" s="120" t="s">
        <v>38</v>
      </c>
      <c r="F5098" s="121">
        <v>26440</v>
      </c>
      <c r="G5098" s="121">
        <v>1098.962</v>
      </c>
      <c r="H5098" s="119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19">
        <v>10752</v>
      </c>
      <c r="B5099" s="120" t="s">
        <v>201</v>
      </c>
      <c r="C5099" s="120" t="s">
        <v>206</v>
      </c>
      <c r="D5099" s="120" t="s">
        <v>116</v>
      </c>
      <c r="E5099" s="120" t="s">
        <v>170</v>
      </c>
      <c r="F5099" s="121">
        <v>192773</v>
      </c>
      <c r="G5099" s="121">
        <v>21655</v>
      </c>
      <c r="H5099" s="119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19">
        <v>10753</v>
      </c>
      <c r="B5100" s="120" t="s">
        <v>201</v>
      </c>
      <c r="C5100" s="120" t="s">
        <v>206</v>
      </c>
      <c r="D5100" s="120" t="s">
        <v>116</v>
      </c>
      <c r="E5100" s="120" t="s">
        <v>170</v>
      </c>
      <c r="F5100" s="121">
        <v>192773</v>
      </c>
      <c r="G5100" s="121">
        <v>21655</v>
      </c>
      <c r="H5100" s="119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19">
        <v>10755</v>
      </c>
      <c r="B5101" s="120" t="s">
        <v>201</v>
      </c>
      <c r="C5101" s="120" t="s">
        <v>202</v>
      </c>
      <c r="D5101" s="120" t="s">
        <v>39</v>
      </c>
      <c r="E5101" s="120" t="s">
        <v>38</v>
      </c>
      <c r="F5101" s="121">
        <v>0</v>
      </c>
      <c r="G5101" s="121">
        <v>7978</v>
      </c>
      <c r="H5101" s="119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19">
        <v>10755</v>
      </c>
      <c r="B5102" s="120" t="s">
        <v>201</v>
      </c>
      <c r="C5102" s="120" t="s">
        <v>202</v>
      </c>
      <c r="D5102" s="120" t="s">
        <v>61</v>
      </c>
      <c r="E5102" s="120" t="s">
        <v>38</v>
      </c>
      <c r="F5102" s="121">
        <v>173332</v>
      </c>
      <c r="G5102" s="121">
        <v>10575</v>
      </c>
      <c r="H5102" s="119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19">
        <v>10759</v>
      </c>
      <c r="B5103" s="120" t="s">
        <v>201</v>
      </c>
      <c r="C5103" s="120" t="s">
        <v>206</v>
      </c>
      <c r="D5103" s="120" t="s">
        <v>68</v>
      </c>
      <c r="E5103" s="120" t="s">
        <v>76</v>
      </c>
      <c r="F5103" s="121">
        <v>2675159</v>
      </c>
      <c r="G5103" s="121">
        <v>300512</v>
      </c>
      <c r="H5103" s="119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19">
        <v>10761</v>
      </c>
      <c r="B5104" s="120" t="s">
        <v>201</v>
      </c>
      <c r="C5104" s="120" t="s">
        <v>202</v>
      </c>
      <c r="D5104" s="120" t="s">
        <v>39</v>
      </c>
      <c r="E5104" s="120" t="s">
        <v>38</v>
      </c>
      <c r="F5104" s="121">
        <v>0</v>
      </c>
      <c r="G5104" s="121">
        <v>43493</v>
      </c>
      <c r="H5104" s="119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19">
        <v>10761</v>
      </c>
      <c r="B5105" s="120" t="s">
        <v>201</v>
      </c>
      <c r="C5105" s="120" t="s">
        <v>202</v>
      </c>
      <c r="D5105" s="120" t="s">
        <v>61</v>
      </c>
      <c r="E5105" s="120" t="s">
        <v>38</v>
      </c>
      <c r="F5105" s="121">
        <v>1754216</v>
      </c>
      <c r="G5105" s="121">
        <v>152611</v>
      </c>
      <c r="H5105" s="119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19">
        <v>10763</v>
      </c>
      <c r="B5106" s="120" t="s">
        <v>201</v>
      </c>
      <c r="C5106" s="120" t="s">
        <v>206</v>
      </c>
      <c r="D5106" s="120" t="s">
        <v>120</v>
      </c>
      <c r="E5106" s="120" t="s">
        <v>76</v>
      </c>
      <c r="F5106" s="121">
        <v>186133</v>
      </c>
      <c r="G5106" s="121">
        <v>20909</v>
      </c>
      <c r="H5106" s="119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19">
        <v>10763</v>
      </c>
      <c r="B5107" s="120" t="s">
        <v>201</v>
      </c>
      <c r="C5107" s="120" t="s">
        <v>206</v>
      </c>
      <c r="D5107" s="120" t="s">
        <v>68</v>
      </c>
      <c r="E5107" s="120" t="s">
        <v>76</v>
      </c>
      <c r="F5107" s="121">
        <v>490705</v>
      </c>
      <c r="G5107" s="121">
        <v>55123</v>
      </c>
      <c r="H5107" s="119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19">
        <v>10764</v>
      </c>
      <c r="B5108" s="120" t="s">
        <v>201</v>
      </c>
      <c r="C5108" s="120" t="s">
        <v>206</v>
      </c>
      <c r="D5108" s="120" t="s">
        <v>68</v>
      </c>
      <c r="E5108" s="120" t="s">
        <v>146</v>
      </c>
      <c r="F5108" s="121">
        <v>0</v>
      </c>
      <c r="G5108" s="121">
        <v>0</v>
      </c>
      <c r="H5108" s="119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19">
        <v>10764</v>
      </c>
      <c r="B5109" s="120" t="s">
        <v>201</v>
      </c>
      <c r="C5109" s="120" t="s">
        <v>206</v>
      </c>
      <c r="D5109" s="120" t="s">
        <v>68</v>
      </c>
      <c r="E5109" s="120" t="s">
        <v>176</v>
      </c>
      <c r="F5109" s="121">
        <v>0</v>
      </c>
      <c r="G5109" s="121">
        <v>0</v>
      </c>
      <c r="H5109" s="119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19">
        <v>10765</v>
      </c>
      <c r="B5110" s="120" t="s">
        <v>201</v>
      </c>
      <c r="C5110" s="120" t="s">
        <v>206</v>
      </c>
      <c r="D5110" s="120" t="s">
        <v>68</v>
      </c>
      <c r="E5110" s="120" t="s">
        <v>146</v>
      </c>
      <c r="F5110" s="121">
        <v>595</v>
      </c>
      <c r="G5110" s="121">
        <v>30.695</v>
      </c>
      <c r="H5110" s="119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19">
        <v>10765</v>
      </c>
      <c r="B5111" s="120" t="s">
        <v>201</v>
      </c>
      <c r="C5111" s="120" t="s">
        <v>206</v>
      </c>
      <c r="D5111" s="120" t="s">
        <v>68</v>
      </c>
      <c r="E5111" s="120" t="s">
        <v>176</v>
      </c>
      <c r="F5111" s="121">
        <v>437580</v>
      </c>
      <c r="G5111" s="121">
        <v>23349.305</v>
      </c>
      <c r="H5111" s="119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19">
        <v>10766</v>
      </c>
      <c r="B5112" s="120" t="s">
        <v>201</v>
      </c>
      <c r="C5112" s="120" t="s">
        <v>206</v>
      </c>
      <c r="D5112" s="120" t="s">
        <v>68</v>
      </c>
      <c r="E5112" s="120" t="s">
        <v>146</v>
      </c>
      <c r="F5112" s="121">
        <v>603</v>
      </c>
      <c r="G5112" s="121">
        <v>35.601</v>
      </c>
      <c r="H5112" s="119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19">
        <v>10766</v>
      </c>
      <c r="B5113" s="120" t="s">
        <v>201</v>
      </c>
      <c r="C5113" s="120" t="s">
        <v>206</v>
      </c>
      <c r="D5113" s="120" t="s">
        <v>68</v>
      </c>
      <c r="E5113" s="120" t="s">
        <v>176</v>
      </c>
      <c r="F5113" s="121">
        <v>397334</v>
      </c>
      <c r="G5113" s="121">
        <v>23159.399</v>
      </c>
      <c r="H5113" s="119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19">
        <v>10767</v>
      </c>
      <c r="B5114" s="120" t="s">
        <v>201</v>
      </c>
      <c r="C5114" s="120" t="s">
        <v>206</v>
      </c>
      <c r="D5114" s="120" t="s">
        <v>68</v>
      </c>
      <c r="E5114" s="120" t="s">
        <v>38</v>
      </c>
      <c r="F5114" s="121">
        <v>29354</v>
      </c>
      <c r="G5114" s="121">
        <v>1996.38</v>
      </c>
      <c r="H5114" s="119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19">
        <v>10767</v>
      </c>
      <c r="B5115" s="120" t="s">
        <v>201</v>
      </c>
      <c r="C5115" s="120" t="s">
        <v>206</v>
      </c>
      <c r="D5115" s="120" t="s">
        <v>68</v>
      </c>
      <c r="E5115" s="120" t="s">
        <v>176</v>
      </c>
      <c r="F5115" s="121">
        <v>2742486</v>
      </c>
      <c r="G5115" s="121">
        <v>185528.62</v>
      </c>
      <c r="H5115" s="119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19">
        <v>10771</v>
      </c>
      <c r="B5116" s="120" t="s">
        <v>201</v>
      </c>
      <c r="C5116" s="120" t="s">
        <v>202</v>
      </c>
      <c r="D5116" s="120" t="s">
        <v>68</v>
      </c>
      <c r="E5116" s="120" t="s">
        <v>54</v>
      </c>
      <c r="F5116" s="121">
        <v>0</v>
      </c>
      <c r="G5116" s="121">
        <v>0</v>
      </c>
      <c r="H5116" s="119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19">
        <v>10771</v>
      </c>
      <c r="B5117" s="120" t="s">
        <v>201</v>
      </c>
      <c r="C5117" s="120" t="s">
        <v>202</v>
      </c>
      <c r="D5117" s="120" t="s">
        <v>68</v>
      </c>
      <c r="E5117" s="120" t="s">
        <v>38</v>
      </c>
      <c r="F5117" s="121">
        <v>2164</v>
      </c>
      <c r="G5117" s="121">
        <v>133.569</v>
      </c>
      <c r="H5117" s="119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19">
        <v>10771</v>
      </c>
      <c r="B5118" s="120" t="s">
        <v>201</v>
      </c>
      <c r="C5118" s="120" t="s">
        <v>202</v>
      </c>
      <c r="D5118" s="120" t="s">
        <v>68</v>
      </c>
      <c r="E5118" s="120" t="s">
        <v>176</v>
      </c>
      <c r="F5118" s="121">
        <v>4671329</v>
      </c>
      <c r="G5118" s="121">
        <v>285702.43</v>
      </c>
      <c r="H5118" s="119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19">
        <v>10772</v>
      </c>
      <c r="B5119" s="120" t="s">
        <v>201</v>
      </c>
      <c r="C5119" s="120" t="s">
        <v>206</v>
      </c>
      <c r="D5119" s="120" t="s">
        <v>68</v>
      </c>
      <c r="E5119" s="120" t="s">
        <v>38</v>
      </c>
      <c r="F5119" s="121">
        <v>36101</v>
      </c>
      <c r="G5119" s="121">
        <v>2406.798</v>
      </c>
      <c r="H5119" s="119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19">
        <v>10772</v>
      </c>
      <c r="B5120" s="120" t="s">
        <v>201</v>
      </c>
      <c r="C5120" s="120" t="s">
        <v>206</v>
      </c>
      <c r="D5120" s="120" t="s">
        <v>68</v>
      </c>
      <c r="E5120" s="120" t="s">
        <v>176</v>
      </c>
      <c r="F5120" s="121">
        <v>2587693</v>
      </c>
      <c r="G5120" s="121">
        <v>166443.2</v>
      </c>
      <c r="H5120" s="119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19">
        <v>10773</v>
      </c>
      <c r="B5121" s="120" t="s">
        <v>201</v>
      </c>
      <c r="C5121" s="120" t="s">
        <v>202</v>
      </c>
      <c r="D5121" s="120" t="s">
        <v>68</v>
      </c>
      <c r="E5121" s="120" t="s">
        <v>54</v>
      </c>
      <c r="F5121" s="121">
        <v>0</v>
      </c>
      <c r="G5121" s="121">
        <v>0</v>
      </c>
      <c r="H5121" s="119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19">
        <v>10773</v>
      </c>
      <c r="B5122" s="120" t="s">
        <v>201</v>
      </c>
      <c r="C5122" s="120" t="s">
        <v>202</v>
      </c>
      <c r="D5122" s="120" t="s">
        <v>68</v>
      </c>
      <c r="E5122" s="120" t="s">
        <v>70</v>
      </c>
      <c r="F5122" s="121">
        <v>0</v>
      </c>
      <c r="G5122" s="121">
        <v>0</v>
      </c>
      <c r="H5122" s="119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19">
        <v>10773</v>
      </c>
      <c r="B5123" s="120" t="s">
        <v>201</v>
      </c>
      <c r="C5123" s="120" t="s">
        <v>202</v>
      </c>
      <c r="D5123" s="120" t="s">
        <v>68</v>
      </c>
      <c r="E5123" s="120" t="s">
        <v>38</v>
      </c>
      <c r="F5123" s="121">
        <v>21112</v>
      </c>
      <c r="G5123" s="121">
        <v>1387.065</v>
      </c>
      <c r="H5123" s="119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19">
        <v>10773</v>
      </c>
      <c r="B5124" s="120" t="s">
        <v>201</v>
      </c>
      <c r="C5124" s="120" t="s">
        <v>202</v>
      </c>
      <c r="D5124" s="120" t="s">
        <v>68</v>
      </c>
      <c r="E5124" s="120" t="s">
        <v>176</v>
      </c>
      <c r="F5124" s="121">
        <v>4129414</v>
      </c>
      <c r="G5124" s="121">
        <v>271069.94</v>
      </c>
      <c r="H5124" s="119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19">
        <v>10774</v>
      </c>
      <c r="B5125" s="120" t="s">
        <v>201</v>
      </c>
      <c r="C5125" s="120" t="s">
        <v>202</v>
      </c>
      <c r="D5125" s="120" t="s">
        <v>68</v>
      </c>
      <c r="E5125" s="120" t="s">
        <v>54</v>
      </c>
      <c r="F5125" s="121">
        <v>0</v>
      </c>
      <c r="G5125" s="121">
        <v>0</v>
      </c>
      <c r="H5125" s="119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19">
        <v>10774</v>
      </c>
      <c r="B5126" s="120" t="s">
        <v>201</v>
      </c>
      <c r="C5126" s="120" t="s">
        <v>202</v>
      </c>
      <c r="D5126" s="120" t="s">
        <v>68</v>
      </c>
      <c r="E5126" s="120" t="s">
        <v>70</v>
      </c>
      <c r="F5126" s="121">
        <v>25847</v>
      </c>
      <c r="G5126" s="121">
        <v>1549.449</v>
      </c>
      <c r="H5126" s="119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19">
        <v>10774</v>
      </c>
      <c r="B5127" s="120" t="s">
        <v>201</v>
      </c>
      <c r="C5127" s="120" t="s">
        <v>202</v>
      </c>
      <c r="D5127" s="120" t="s">
        <v>68</v>
      </c>
      <c r="E5127" s="120" t="s">
        <v>152</v>
      </c>
      <c r="F5127" s="121">
        <v>0</v>
      </c>
      <c r="G5127" s="121">
        <v>0</v>
      </c>
      <c r="H5127" s="119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19">
        <v>10774</v>
      </c>
      <c r="B5128" s="120" t="s">
        <v>201</v>
      </c>
      <c r="C5128" s="120" t="s">
        <v>202</v>
      </c>
      <c r="D5128" s="120" t="s">
        <v>68</v>
      </c>
      <c r="E5128" s="120" t="s">
        <v>176</v>
      </c>
      <c r="F5128" s="121">
        <v>4412887</v>
      </c>
      <c r="G5128" s="121">
        <v>264021.55</v>
      </c>
      <c r="H5128" s="119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19">
        <v>10776</v>
      </c>
      <c r="B5129" s="120" t="s">
        <v>205</v>
      </c>
      <c r="C5129" s="120" t="s">
        <v>208</v>
      </c>
      <c r="D5129" s="120" t="s">
        <v>73</v>
      </c>
      <c r="E5129" s="120" t="s">
        <v>38</v>
      </c>
      <c r="F5129" s="121">
        <v>1236176</v>
      </c>
      <c r="G5129" s="121">
        <v>155051</v>
      </c>
      <c r="H5129" s="119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19">
        <v>10777</v>
      </c>
      <c r="B5130" s="120" t="s">
        <v>201</v>
      </c>
      <c r="C5130" s="120" t="s">
        <v>206</v>
      </c>
      <c r="D5130" s="120" t="s">
        <v>68</v>
      </c>
      <c r="E5130" s="120" t="s">
        <v>38</v>
      </c>
      <c r="F5130" s="121">
        <v>20582</v>
      </c>
      <c r="G5130" s="121">
        <v>1273.035</v>
      </c>
      <c r="H5130" s="119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19">
        <v>10777</v>
      </c>
      <c r="B5131" s="120" t="s">
        <v>201</v>
      </c>
      <c r="C5131" s="120" t="s">
        <v>206</v>
      </c>
      <c r="D5131" s="120" t="s">
        <v>68</v>
      </c>
      <c r="E5131" s="120" t="s">
        <v>176</v>
      </c>
      <c r="F5131" s="121">
        <v>2800932</v>
      </c>
      <c r="G5131" s="121">
        <v>187689.97</v>
      </c>
      <c r="H5131" s="119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19">
        <v>10781</v>
      </c>
      <c r="B5132" s="120" t="s">
        <v>201</v>
      </c>
      <c r="C5132" s="120" t="s">
        <v>206</v>
      </c>
      <c r="D5132" s="120" t="s">
        <v>116</v>
      </c>
      <c r="E5132" s="120" t="s">
        <v>170</v>
      </c>
      <c r="F5132" s="121">
        <v>34950</v>
      </c>
      <c r="G5132" s="121">
        <v>3926</v>
      </c>
      <c r="H5132" s="119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19">
        <v>10784</v>
      </c>
      <c r="B5133" s="120" t="s">
        <v>201</v>
      </c>
      <c r="C5133" s="120" t="s">
        <v>206</v>
      </c>
      <c r="D5133" s="120" t="s">
        <v>68</v>
      </c>
      <c r="E5133" s="120" t="s">
        <v>70</v>
      </c>
      <c r="F5133" s="121">
        <v>5977</v>
      </c>
      <c r="G5133" s="121">
        <v>422.448</v>
      </c>
      <c r="H5133" s="119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19">
        <v>10784</v>
      </c>
      <c r="B5134" s="120" t="s">
        <v>201</v>
      </c>
      <c r="C5134" s="120" t="s">
        <v>206</v>
      </c>
      <c r="D5134" s="120" t="s">
        <v>68</v>
      </c>
      <c r="E5134" s="120" t="s">
        <v>162</v>
      </c>
      <c r="F5134" s="121">
        <v>0</v>
      </c>
      <c r="G5134" s="121">
        <v>0</v>
      </c>
      <c r="H5134" s="119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19">
        <v>10784</v>
      </c>
      <c r="B5135" s="120" t="s">
        <v>201</v>
      </c>
      <c r="C5135" s="120" t="s">
        <v>206</v>
      </c>
      <c r="D5135" s="120" t="s">
        <v>68</v>
      </c>
      <c r="E5135" s="120" t="s">
        <v>172</v>
      </c>
      <c r="F5135" s="121">
        <v>4187710</v>
      </c>
      <c r="G5135" s="121">
        <v>300625.55</v>
      </c>
      <c r="H5135" s="119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19">
        <v>10787</v>
      </c>
      <c r="B5136" s="120" t="s">
        <v>201</v>
      </c>
      <c r="C5136" s="120" t="s">
        <v>206</v>
      </c>
      <c r="D5136" s="120" t="s">
        <v>116</v>
      </c>
      <c r="E5136" s="120" t="s">
        <v>170</v>
      </c>
      <c r="F5136" s="121">
        <v>49824</v>
      </c>
      <c r="G5136" s="121">
        <v>5597</v>
      </c>
      <c r="H5136" s="119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19">
        <v>10789</v>
      </c>
      <c r="B5137" s="120" t="s">
        <v>205</v>
      </c>
      <c r="C5137" s="120" t="s">
        <v>209</v>
      </c>
      <c r="D5137" s="120" t="s">
        <v>39</v>
      </c>
      <c r="E5137" s="120" t="s">
        <v>38</v>
      </c>
      <c r="F5137" s="121">
        <v>788066</v>
      </c>
      <c r="G5137" s="121">
        <v>599979.38</v>
      </c>
      <c r="H5137" s="119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19">
        <v>10789</v>
      </c>
      <c r="B5138" s="120" t="s">
        <v>205</v>
      </c>
      <c r="C5138" s="120" t="s">
        <v>209</v>
      </c>
      <c r="D5138" s="120" t="s">
        <v>39</v>
      </c>
      <c r="E5138" s="120" t="s">
        <v>140</v>
      </c>
      <c r="F5138" s="121">
        <v>73086</v>
      </c>
      <c r="G5138" s="121">
        <v>13444.619</v>
      </c>
      <c r="H5138" s="119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19">
        <v>10789</v>
      </c>
      <c r="B5139" s="120" t="s">
        <v>205</v>
      </c>
      <c r="C5139" s="120" t="s">
        <v>209</v>
      </c>
      <c r="D5139" s="120" t="s">
        <v>61</v>
      </c>
      <c r="E5139" s="120" t="s">
        <v>38</v>
      </c>
      <c r="F5139" s="121">
        <v>16432718</v>
      </c>
      <c r="G5139" s="121">
        <v>2570240</v>
      </c>
      <c r="H5139" s="119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19">
        <v>10789</v>
      </c>
      <c r="B5140" s="120" t="s">
        <v>205</v>
      </c>
      <c r="C5140" s="120" t="s">
        <v>209</v>
      </c>
      <c r="D5140" s="120" t="s">
        <v>61</v>
      </c>
      <c r="E5140" s="120" t="s">
        <v>140</v>
      </c>
      <c r="F5140" s="121">
        <v>0</v>
      </c>
      <c r="G5140" s="121">
        <v>0</v>
      </c>
      <c r="H5140" s="119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19">
        <v>10790</v>
      </c>
      <c r="B5141" s="120" t="s">
        <v>205</v>
      </c>
      <c r="C5141" s="120" t="s">
        <v>209</v>
      </c>
      <c r="D5141" s="120" t="s">
        <v>73</v>
      </c>
      <c r="E5141" s="120" t="s">
        <v>38</v>
      </c>
      <c r="F5141" s="121">
        <v>2477599</v>
      </c>
      <c r="G5141" s="121">
        <v>505437</v>
      </c>
      <c r="H5141" s="119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19">
        <v>10795</v>
      </c>
      <c r="B5142" s="120" t="s">
        <v>205</v>
      </c>
      <c r="C5142" s="120" t="s">
        <v>209</v>
      </c>
      <c r="D5142" s="120" t="s">
        <v>68</v>
      </c>
      <c r="E5142" s="120" t="s">
        <v>54</v>
      </c>
      <c r="F5142" s="121">
        <v>0</v>
      </c>
      <c r="G5142" s="121">
        <v>0</v>
      </c>
      <c r="H5142" s="119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19">
        <v>10795</v>
      </c>
      <c r="B5143" s="120" t="s">
        <v>205</v>
      </c>
      <c r="C5143" s="120" t="s">
        <v>209</v>
      </c>
      <c r="D5143" s="120" t="s">
        <v>68</v>
      </c>
      <c r="E5143" s="120" t="s">
        <v>70</v>
      </c>
      <c r="F5143" s="121">
        <v>0</v>
      </c>
      <c r="G5143" s="121">
        <v>0</v>
      </c>
      <c r="H5143" s="119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19">
        <v>10795</v>
      </c>
      <c r="B5144" s="120" t="s">
        <v>205</v>
      </c>
      <c r="C5144" s="120" t="s">
        <v>209</v>
      </c>
      <c r="D5144" s="120" t="s">
        <v>68</v>
      </c>
      <c r="E5144" s="120" t="s">
        <v>38</v>
      </c>
      <c r="F5144" s="121">
        <v>0</v>
      </c>
      <c r="G5144" s="121">
        <v>0</v>
      </c>
      <c r="H5144" s="119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19">
        <v>10798</v>
      </c>
      <c r="B5145" s="120" t="s">
        <v>201</v>
      </c>
      <c r="C5145" s="120" t="s">
        <v>206</v>
      </c>
      <c r="D5145" s="120" t="s">
        <v>116</v>
      </c>
      <c r="E5145" s="120" t="s">
        <v>170</v>
      </c>
      <c r="F5145" s="121">
        <v>111485</v>
      </c>
      <c r="G5145" s="121">
        <v>12523.6</v>
      </c>
      <c r="H5145" s="119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19">
        <v>10799</v>
      </c>
      <c r="B5146" s="120" t="s">
        <v>201</v>
      </c>
      <c r="C5146" s="120" t="s">
        <v>206</v>
      </c>
      <c r="D5146" s="120" t="s">
        <v>116</v>
      </c>
      <c r="E5146" s="120" t="s">
        <v>170</v>
      </c>
      <c r="F5146" s="121">
        <v>50957</v>
      </c>
      <c r="G5146" s="121">
        <v>5724</v>
      </c>
      <c r="H5146" s="119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19">
        <v>10800</v>
      </c>
      <c r="B5147" s="120" t="s">
        <v>201</v>
      </c>
      <c r="C5147" s="120" t="s">
        <v>206</v>
      </c>
      <c r="D5147" s="120" t="s">
        <v>116</v>
      </c>
      <c r="E5147" s="120" t="s">
        <v>170</v>
      </c>
      <c r="F5147" s="121">
        <v>91895</v>
      </c>
      <c r="G5147" s="121">
        <v>10323</v>
      </c>
      <c r="H5147" s="119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19">
        <v>10801</v>
      </c>
      <c r="B5148" s="120" t="s">
        <v>201</v>
      </c>
      <c r="C5148" s="120" t="s">
        <v>206</v>
      </c>
      <c r="D5148" s="120" t="s">
        <v>116</v>
      </c>
      <c r="E5148" s="120" t="s">
        <v>170</v>
      </c>
      <c r="F5148" s="121">
        <v>62047</v>
      </c>
      <c r="G5148" s="121">
        <v>6970</v>
      </c>
      <c r="H5148" s="119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19">
        <v>10805</v>
      </c>
      <c r="B5149" s="120" t="s">
        <v>205</v>
      </c>
      <c r="C5149" s="120" t="s">
        <v>208</v>
      </c>
      <c r="D5149" s="120" t="s">
        <v>39</v>
      </c>
      <c r="E5149" s="120" t="s">
        <v>70</v>
      </c>
      <c r="F5149" s="121">
        <v>0</v>
      </c>
      <c r="G5149" s="121">
        <v>26.254</v>
      </c>
      <c r="H5149" s="119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19">
        <v>10805</v>
      </c>
      <c r="B5150" s="120" t="s">
        <v>205</v>
      </c>
      <c r="C5150" s="120" t="s">
        <v>208</v>
      </c>
      <c r="D5150" s="120" t="s">
        <v>39</v>
      </c>
      <c r="E5150" s="120" t="s">
        <v>38</v>
      </c>
      <c r="F5150" s="121">
        <v>0</v>
      </c>
      <c r="G5150" s="121">
        <v>22488.416</v>
      </c>
      <c r="H5150" s="119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19">
        <v>10805</v>
      </c>
      <c r="B5151" s="120" t="s">
        <v>205</v>
      </c>
      <c r="C5151" s="120" t="s">
        <v>208</v>
      </c>
      <c r="D5151" s="120" t="s">
        <v>61</v>
      </c>
      <c r="E5151" s="120" t="s">
        <v>70</v>
      </c>
      <c r="F5151" s="121">
        <v>1438</v>
      </c>
      <c r="G5151" s="121">
        <v>149.897</v>
      </c>
      <c r="H5151" s="119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19">
        <v>10805</v>
      </c>
      <c r="B5152" s="120" t="s">
        <v>205</v>
      </c>
      <c r="C5152" s="120" t="s">
        <v>208</v>
      </c>
      <c r="D5152" s="120" t="s">
        <v>61</v>
      </c>
      <c r="E5152" s="120" t="s">
        <v>38</v>
      </c>
      <c r="F5152" s="121">
        <v>1234272</v>
      </c>
      <c r="G5152" s="121">
        <v>128395.47</v>
      </c>
      <c r="H5152" s="119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19">
        <v>10806</v>
      </c>
      <c r="B5153" s="120" t="s">
        <v>201</v>
      </c>
      <c r="C5153" s="120" t="s">
        <v>206</v>
      </c>
      <c r="D5153" s="120" t="s">
        <v>116</v>
      </c>
      <c r="E5153" s="120" t="s">
        <v>170</v>
      </c>
      <c r="F5153" s="121">
        <v>106138</v>
      </c>
      <c r="G5153" s="121">
        <v>11923</v>
      </c>
      <c r="H5153" s="119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19">
        <v>10807</v>
      </c>
      <c r="B5154" s="120" t="s">
        <v>201</v>
      </c>
      <c r="C5154" s="120" t="s">
        <v>206</v>
      </c>
      <c r="D5154" s="120" t="s">
        <v>116</v>
      </c>
      <c r="E5154" s="120" t="s">
        <v>170</v>
      </c>
      <c r="F5154" s="121">
        <v>158063</v>
      </c>
      <c r="G5154" s="121">
        <v>17756</v>
      </c>
      <c r="H5154" s="119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19">
        <v>10808</v>
      </c>
      <c r="B5155" s="120" t="s">
        <v>201</v>
      </c>
      <c r="C5155" s="120" t="s">
        <v>206</v>
      </c>
      <c r="D5155" s="120" t="s">
        <v>116</v>
      </c>
      <c r="E5155" s="120" t="s">
        <v>170</v>
      </c>
      <c r="F5155" s="121">
        <v>16610</v>
      </c>
      <c r="G5155" s="121">
        <v>1866</v>
      </c>
      <c r="H5155" s="119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19">
        <v>10809</v>
      </c>
      <c r="B5156" s="120" t="s">
        <v>201</v>
      </c>
      <c r="C5156" s="120" t="s">
        <v>206</v>
      </c>
      <c r="D5156" s="120" t="s">
        <v>116</v>
      </c>
      <c r="E5156" s="120" t="s">
        <v>170</v>
      </c>
      <c r="F5156" s="121">
        <v>9149</v>
      </c>
      <c r="G5156" s="121">
        <v>1028</v>
      </c>
      <c r="H5156" s="119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19">
        <v>10817</v>
      </c>
      <c r="B5157" s="120" t="s">
        <v>201</v>
      </c>
      <c r="C5157" s="120" t="s">
        <v>206</v>
      </c>
      <c r="D5157" s="120" t="s">
        <v>116</v>
      </c>
      <c r="E5157" s="120" t="s">
        <v>170</v>
      </c>
      <c r="F5157" s="121">
        <v>47864</v>
      </c>
      <c r="G5157" s="121">
        <v>5377</v>
      </c>
      <c r="H5157" s="119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19">
        <v>10819</v>
      </c>
      <c r="B5158" s="120" t="s">
        <v>205</v>
      </c>
      <c r="C5158" s="120" t="s">
        <v>208</v>
      </c>
      <c r="D5158" s="120" t="s">
        <v>39</v>
      </c>
      <c r="E5158" s="120" t="s">
        <v>38</v>
      </c>
      <c r="F5158" s="121">
        <v>141914</v>
      </c>
      <c r="G5158" s="121">
        <v>24017</v>
      </c>
      <c r="H5158" s="119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19">
        <v>10819</v>
      </c>
      <c r="B5159" s="120" t="s">
        <v>205</v>
      </c>
      <c r="C5159" s="120" t="s">
        <v>208</v>
      </c>
      <c r="D5159" s="120" t="s">
        <v>61</v>
      </c>
      <c r="E5159" s="120" t="s">
        <v>38</v>
      </c>
      <c r="F5159" s="121">
        <v>952624</v>
      </c>
      <c r="G5159" s="121">
        <v>113112</v>
      </c>
      <c r="H5159" s="119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19">
        <v>10822</v>
      </c>
      <c r="B5160" s="120" t="s">
        <v>201</v>
      </c>
      <c r="C5160" s="120" t="s">
        <v>206</v>
      </c>
      <c r="D5160" s="120" t="s">
        <v>68</v>
      </c>
      <c r="E5160" s="120" t="s">
        <v>38</v>
      </c>
      <c r="F5160" s="121">
        <v>4462</v>
      </c>
      <c r="G5160" s="121">
        <v>303.802</v>
      </c>
      <c r="H5160" s="119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19">
        <v>10822</v>
      </c>
      <c r="B5161" s="120" t="s">
        <v>201</v>
      </c>
      <c r="C5161" s="120" t="s">
        <v>206</v>
      </c>
      <c r="D5161" s="120" t="s">
        <v>68</v>
      </c>
      <c r="E5161" s="120" t="s">
        <v>166</v>
      </c>
      <c r="F5161" s="121">
        <v>83356</v>
      </c>
      <c r="G5161" s="121">
        <v>5571.668</v>
      </c>
      <c r="H5161" s="119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19">
        <v>10822</v>
      </c>
      <c r="B5162" s="120" t="s">
        <v>201</v>
      </c>
      <c r="C5162" s="120" t="s">
        <v>206</v>
      </c>
      <c r="D5162" s="120" t="s">
        <v>68</v>
      </c>
      <c r="E5162" s="120" t="s">
        <v>176</v>
      </c>
      <c r="F5162" s="121">
        <v>2474154</v>
      </c>
      <c r="G5162" s="121">
        <v>165334.53</v>
      </c>
      <c r="H5162" s="119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19">
        <v>10823</v>
      </c>
      <c r="B5163" s="120" t="s">
        <v>205</v>
      </c>
      <c r="C5163" s="120" t="s">
        <v>210</v>
      </c>
      <c r="D5163" s="120" t="s">
        <v>73</v>
      </c>
      <c r="E5163" s="120" t="s">
        <v>70</v>
      </c>
      <c r="F5163" s="121">
        <v>32899</v>
      </c>
      <c r="G5163" s="121">
        <v>8032.08</v>
      </c>
      <c r="H5163" s="119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19">
        <v>10823</v>
      </c>
      <c r="B5164" s="120" t="s">
        <v>205</v>
      </c>
      <c r="C5164" s="120" t="s">
        <v>210</v>
      </c>
      <c r="D5164" s="120" t="s">
        <v>116</v>
      </c>
      <c r="E5164" s="120" t="s">
        <v>170</v>
      </c>
      <c r="F5164" s="121">
        <v>49053</v>
      </c>
      <c r="G5164" s="121">
        <v>5510.34</v>
      </c>
      <c r="H5164" s="119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19">
        <v>10823</v>
      </c>
      <c r="B5165" s="120" t="s">
        <v>205</v>
      </c>
      <c r="C5165" s="120" t="s">
        <v>210</v>
      </c>
      <c r="D5165" s="120" t="s">
        <v>101</v>
      </c>
      <c r="E5165" s="120" t="s">
        <v>92</v>
      </c>
      <c r="F5165" s="121">
        <v>7193</v>
      </c>
      <c r="G5165" s="121">
        <v>807.84</v>
      </c>
      <c r="H5165" s="119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19">
        <v>10823</v>
      </c>
      <c r="B5166" s="120" t="s">
        <v>205</v>
      </c>
      <c r="C5166" s="120" t="s">
        <v>210</v>
      </c>
      <c r="D5166" s="120" t="s">
        <v>68</v>
      </c>
      <c r="E5166" s="120" t="s">
        <v>70</v>
      </c>
      <c r="F5166" s="121">
        <v>4819</v>
      </c>
      <c r="G5166" s="121">
        <v>1164.548</v>
      </c>
      <c r="H5166" s="119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19">
        <v>10823</v>
      </c>
      <c r="B5167" s="120" t="s">
        <v>205</v>
      </c>
      <c r="C5167" s="120" t="s">
        <v>210</v>
      </c>
      <c r="D5167" s="120" t="s">
        <v>68</v>
      </c>
      <c r="E5167" s="120" t="s">
        <v>130</v>
      </c>
      <c r="F5167" s="121">
        <v>106834</v>
      </c>
      <c r="G5167" s="121">
        <v>25816.002</v>
      </c>
      <c r="H5167" s="119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19">
        <v>10823</v>
      </c>
      <c r="B5168" s="120" t="s">
        <v>205</v>
      </c>
      <c r="C5168" s="120" t="s">
        <v>210</v>
      </c>
      <c r="D5168" s="120" t="s">
        <v>128</v>
      </c>
      <c r="E5168" s="120" t="s">
        <v>180</v>
      </c>
      <c r="F5168" s="121">
        <v>18127</v>
      </c>
      <c r="G5168" s="121">
        <v>2036.43</v>
      </c>
      <c r="H5168" s="119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19">
        <v>10824</v>
      </c>
      <c r="B5169" s="120" t="s">
        <v>201</v>
      </c>
      <c r="C5169" s="120" t="s">
        <v>206</v>
      </c>
      <c r="D5169" s="120" t="s">
        <v>116</v>
      </c>
      <c r="E5169" s="120" t="s">
        <v>170</v>
      </c>
      <c r="F5169" s="121">
        <v>97628</v>
      </c>
      <c r="G5169" s="121">
        <v>10967</v>
      </c>
      <c r="H5169" s="119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19">
        <v>10825</v>
      </c>
      <c r="B5170" s="120" t="s">
        <v>201</v>
      </c>
      <c r="C5170" s="120" t="s">
        <v>206</v>
      </c>
      <c r="D5170" s="120" t="s">
        <v>116</v>
      </c>
      <c r="E5170" s="120" t="s">
        <v>170</v>
      </c>
      <c r="F5170" s="121">
        <v>42401</v>
      </c>
      <c r="G5170" s="121">
        <v>4763</v>
      </c>
      <c r="H5170" s="119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19">
        <v>10836</v>
      </c>
      <c r="B5171" s="120" t="s">
        <v>201</v>
      </c>
      <c r="C5171" s="120" t="s">
        <v>206</v>
      </c>
      <c r="D5171" s="120" t="s">
        <v>68</v>
      </c>
      <c r="E5171" s="120" t="s">
        <v>38</v>
      </c>
      <c r="F5171" s="121">
        <v>14021</v>
      </c>
      <c r="G5171" s="121">
        <v>809.81</v>
      </c>
      <c r="H5171" s="119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19">
        <v>10836</v>
      </c>
      <c r="B5172" s="120" t="s">
        <v>201</v>
      </c>
      <c r="C5172" s="120" t="s">
        <v>206</v>
      </c>
      <c r="D5172" s="120" t="s">
        <v>68</v>
      </c>
      <c r="E5172" s="120" t="s">
        <v>176</v>
      </c>
      <c r="F5172" s="121">
        <v>3125568</v>
      </c>
      <c r="G5172" s="121">
        <v>184084.19</v>
      </c>
      <c r="H5172" s="119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19">
        <v>10838</v>
      </c>
      <c r="B5173" s="120" t="s">
        <v>201</v>
      </c>
      <c r="C5173" s="120" t="s">
        <v>206</v>
      </c>
      <c r="D5173" s="120" t="s">
        <v>68</v>
      </c>
      <c r="E5173" s="120" t="s">
        <v>176</v>
      </c>
      <c r="F5173" s="121">
        <v>422511</v>
      </c>
      <c r="G5173" s="121">
        <v>30129</v>
      </c>
      <c r="H5173" s="119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19">
        <v>10839</v>
      </c>
      <c r="B5174" s="120" t="s">
        <v>201</v>
      </c>
      <c r="C5174" s="120" t="s">
        <v>206</v>
      </c>
      <c r="D5174" s="120" t="s">
        <v>68</v>
      </c>
      <c r="E5174" s="120" t="s">
        <v>176</v>
      </c>
      <c r="F5174" s="121">
        <v>311368</v>
      </c>
      <c r="G5174" s="121">
        <v>22347</v>
      </c>
      <c r="H5174" s="119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19">
        <v>10840</v>
      </c>
      <c r="B5175" s="120" t="s">
        <v>201</v>
      </c>
      <c r="C5175" s="120" t="s">
        <v>206</v>
      </c>
      <c r="D5175" s="120" t="s">
        <v>68</v>
      </c>
      <c r="E5175" s="120" t="s">
        <v>38</v>
      </c>
      <c r="F5175" s="121">
        <v>0</v>
      </c>
      <c r="G5175" s="121">
        <v>0</v>
      </c>
      <c r="H5175" s="119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19">
        <v>10840</v>
      </c>
      <c r="B5176" s="120" t="s">
        <v>201</v>
      </c>
      <c r="C5176" s="120" t="s">
        <v>206</v>
      </c>
      <c r="D5176" s="120" t="s">
        <v>68</v>
      </c>
      <c r="E5176" s="120" t="s">
        <v>176</v>
      </c>
      <c r="F5176" s="121">
        <v>0</v>
      </c>
      <c r="G5176" s="121">
        <v>0</v>
      </c>
      <c r="H5176" s="119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19">
        <v>10848</v>
      </c>
      <c r="B5177" s="120" t="s">
        <v>201</v>
      </c>
      <c r="C5177" s="120" t="s">
        <v>206</v>
      </c>
      <c r="D5177" s="120" t="s">
        <v>116</v>
      </c>
      <c r="E5177" s="120" t="s">
        <v>170</v>
      </c>
      <c r="F5177" s="121">
        <v>22905</v>
      </c>
      <c r="G5177" s="121">
        <v>2573</v>
      </c>
      <c r="H5177" s="119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19">
        <v>10849</v>
      </c>
      <c r="B5178" s="120" t="s">
        <v>205</v>
      </c>
      <c r="C5178" s="120" t="s">
        <v>209</v>
      </c>
      <c r="D5178" s="120" t="s">
        <v>68</v>
      </c>
      <c r="E5178" s="120" t="s">
        <v>70</v>
      </c>
      <c r="F5178" s="121">
        <v>685</v>
      </c>
      <c r="G5178" s="121">
        <v>65.999</v>
      </c>
      <c r="H5178" s="119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19">
        <v>10849</v>
      </c>
      <c r="B5179" s="120" t="s">
        <v>205</v>
      </c>
      <c r="C5179" s="120" t="s">
        <v>209</v>
      </c>
      <c r="D5179" s="120" t="s">
        <v>68</v>
      </c>
      <c r="E5179" s="120" t="s">
        <v>38</v>
      </c>
      <c r="F5179" s="121">
        <v>59501</v>
      </c>
      <c r="G5179" s="121">
        <v>5636.647</v>
      </c>
      <c r="H5179" s="119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19">
        <v>10849</v>
      </c>
      <c r="B5180" s="120" t="s">
        <v>205</v>
      </c>
      <c r="C5180" s="120" t="s">
        <v>209</v>
      </c>
      <c r="D5180" s="120" t="s">
        <v>68</v>
      </c>
      <c r="E5180" s="120" t="s">
        <v>162</v>
      </c>
      <c r="F5180" s="121">
        <v>1837776</v>
      </c>
      <c r="G5180" s="121">
        <v>176736.35</v>
      </c>
      <c r="H5180" s="119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19">
        <v>10853</v>
      </c>
      <c r="B5181" s="120" t="s">
        <v>201</v>
      </c>
      <c r="C5181" s="120" t="s">
        <v>211</v>
      </c>
      <c r="D5181" s="120" t="s">
        <v>116</v>
      </c>
      <c r="E5181" s="120" t="s">
        <v>170</v>
      </c>
      <c r="F5181" s="121">
        <v>15116</v>
      </c>
      <c r="G5181" s="121">
        <v>1698</v>
      </c>
      <c r="H5181" s="119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19">
        <v>10855</v>
      </c>
      <c r="B5182" s="120" t="s">
        <v>205</v>
      </c>
      <c r="C5182" s="120" t="s">
        <v>209</v>
      </c>
      <c r="D5182" s="120" t="s">
        <v>68</v>
      </c>
      <c r="E5182" s="120" t="s">
        <v>38</v>
      </c>
      <c r="F5182" s="121">
        <v>496676</v>
      </c>
      <c r="G5182" s="121">
        <v>103443.52</v>
      </c>
      <c r="H5182" s="119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19">
        <v>10855</v>
      </c>
      <c r="B5183" s="120" t="s">
        <v>205</v>
      </c>
      <c r="C5183" s="120" t="s">
        <v>209</v>
      </c>
      <c r="D5183" s="120" t="s">
        <v>68</v>
      </c>
      <c r="E5183" s="120" t="s">
        <v>162</v>
      </c>
      <c r="F5183" s="121">
        <v>0</v>
      </c>
      <c r="G5183" s="121">
        <v>0</v>
      </c>
      <c r="H5183" s="119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19">
        <v>10860</v>
      </c>
      <c r="B5184" s="120" t="s">
        <v>205</v>
      </c>
      <c r="C5184" s="120" t="s">
        <v>209</v>
      </c>
      <c r="D5184" s="120" t="s">
        <v>68</v>
      </c>
      <c r="E5184" s="120" t="s">
        <v>54</v>
      </c>
      <c r="F5184" s="121">
        <v>227678</v>
      </c>
      <c r="G5184" s="121">
        <v>34432.1</v>
      </c>
      <c r="H5184" s="119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19">
        <v>10860</v>
      </c>
      <c r="B5185" s="120" t="s">
        <v>205</v>
      </c>
      <c r="C5185" s="120" t="s">
        <v>209</v>
      </c>
      <c r="D5185" s="120" t="s">
        <v>68</v>
      </c>
      <c r="E5185" s="120" t="s">
        <v>137</v>
      </c>
      <c r="F5185" s="121">
        <v>387432</v>
      </c>
      <c r="G5185" s="121">
        <v>58829.876</v>
      </c>
      <c r="H5185" s="119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19">
        <v>10860</v>
      </c>
      <c r="B5186" s="120" t="s">
        <v>205</v>
      </c>
      <c r="C5186" s="120" t="s">
        <v>209</v>
      </c>
      <c r="D5186" s="120" t="s">
        <v>68</v>
      </c>
      <c r="E5186" s="120" t="s">
        <v>144</v>
      </c>
      <c r="F5186" s="121">
        <v>0</v>
      </c>
      <c r="G5186" s="121">
        <v>0</v>
      </c>
      <c r="H5186" s="119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19">
        <v>10860</v>
      </c>
      <c r="B5187" s="120" t="s">
        <v>205</v>
      </c>
      <c r="C5187" s="120" t="s">
        <v>209</v>
      </c>
      <c r="D5187" s="120" t="s">
        <v>68</v>
      </c>
      <c r="E5187" s="120" t="s">
        <v>162</v>
      </c>
      <c r="F5187" s="121">
        <v>4479377</v>
      </c>
      <c r="G5187" s="121">
        <v>678632.02</v>
      </c>
      <c r="H5187" s="119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19">
        <v>10860</v>
      </c>
      <c r="B5188" s="120" t="s">
        <v>205</v>
      </c>
      <c r="C5188" s="120" t="s">
        <v>209</v>
      </c>
      <c r="D5188" s="120" t="s">
        <v>68</v>
      </c>
      <c r="E5188" s="120" t="s">
        <v>166</v>
      </c>
      <c r="F5188" s="121">
        <v>0</v>
      </c>
      <c r="G5188" s="121">
        <v>0</v>
      </c>
      <c r="H5188" s="119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19">
        <v>10860</v>
      </c>
      <c r="B5189" s="120" t="s">
        <v>205</v>
      </c>
      <c r="C5189" s="120" t="s">
        <v>209</v>
      </c>
      <c r="D5189" s="120" t="s">
        <v>68</v>
      </c>
      <c r="E5189" s="120" t="s">
        <v>176</v>
      </c>
      <c r="F5189" s="121">
        <v>0</v>
      </c>
      <c r="G5189" s="121">
        <v>0</v>
      </c>
      <c r="H5189" s="119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19">
        <v>10861</v>
      </c>
      <c r="B5190" s="120" t="s">
        <v>205</v>
      </c>
      <c r="C5190" s="120" t="s">
        <v>209</v>
      </c>
      <c r="D5190" s="120" t="s">
        <v>68</v>
      </c>
      <c r="E5190" s="120" t="s">
        <v>38</v>
      </c>
      <c r="F5190" s="121">
        <v>0</v>
      </c>
      <c r="G5190" s="121">
        <v>0</v>
      </c>
      <c r="H5190" s="119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19">
        <v>10861</v>
      </c>
      <c r="B5191" s="120" t="s">
        <v>205</v>
      </c>
      <c r="C5191" s="120" t="s">
        <v>209</v>
      </c>
      <c r="D5191" s="120" t="s">
        <v>68</v>
      </c>
      <c r="E5191" s="120" t="s">
        <v>162</v>
      </c>
      <c r="F5191" s="121">
        <v>156408</v>
      </c>
      <c r="G5191" s="121">
        <v>24755</v>
      </c>
      <c r="H5191" s="119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19">
        <v>10862</v>
      </c>
      <c r="B5192" s="120" t="s">
        <v>205</v>
      </c>
      <c r="C5192" s="120" t="s">
        <v>209</v>
      </c>
      <c r="D5192" s="120" t="s">
        <v>68</v>
      </c>
      <c r="E5192" s="120" t="s">
        <v>38</v>
      </c>
      <c r="F5192" s="121">
        <v>0</v>
      </c>
      <c r="G5192" s="121">
        <v>0</v>
      </c>
      <c r="H5192" s="119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19">
        <v>10862</v>
      </c>
      <c r="B5193" s="120" t="s">
        <v>205</v>
      </c>
      <c r="C5193" s="120" t="s">
        <v>209</v>
      </c>
      <c r="D5193" s="120" t="s">
        <v>68</v>
      </c>
      <c r="E5193" s="120" t="s">
        <v>162</v>
      </c>
      <c r="F5193" s="121">
        <v>169727</v>
      </c>
      <c r="G5193" s="121">
        <v>26882</v>
      </c>
      <c r="H5193" s="119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19">
        <v>10863</v>
      </c>
      <c r="B5194" s="120" t="s">
        <v>205</v>
      </c>
      <c r="C5194" s="120" t="s">
        <v>209</v>
      </c>
      <c r="D5194" s="120" t="s">
        <v>68</v>
      </c>
      <c r="E5194" s="120" t="s">
        <v>162</v>
      </c>
      <c r="F5194" s="121">
        <v>46327</v>
      </c>
      <c r="G5194" s="121">
        <v>3850</v>
      </c>
      <c r="H5194" s="119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19">
        <v>10864</v>
      </c>
      <c r="B5195" s="120" t="s">
        <v>205</v>
      </c>
      <c r="C5195" s="120" t="s">
        <v>209</v>
      </c>
      <c r="D5195" s="120" t="s">
        <v>73</v>
      </c>
      <c r="E5195" s="120" t="s">
        <v>38</v>
      </c>
      <c r="F5195" s="121">
        <v>1083222</v>
      </c>
      <c r="G5195" s="121">
        <v>269853</v>
      </c>
      <c r="H5195" s="119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19">
        <v>10864</v>
      </c>
      <c r="B5196" s="120" t="s">
        <v>205</v>
      </c>
      <c r="C5196" s="120" t="s">
        <v>209</v>
      </c>
      <c r="D5196" s="120" t="s">
        <v>68</v>
      </c>
      <c r="E5196" s="120" t="s">
        <v>54</v>
      </c>
      <c r="F5196" s="121">
        <v>1389997</v>
      </c>
      <c r="G5196" s="121">
        <v>262115.39</v>
      </c>
      <c r="H5196" s="119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19">
        <v>10864</v>
      </c>
      <c r="B5197" s="120" t="s">
        <v>205</v>
      </c>
      <c r="C5197" s="120" t="s">
        <v>209</v>
      </c>
      <c r="D5197" s="120" t="s">
        <v>68</v>
      </c>
      <c r="E5197" s="120" t="s">
        <v>38</v>
      </c>
      <c r="F5197" s="121">
        <v>2910</v>
      </c>
      <c r="G5197" s="121">
        <v>539.926</v>
      </c>
      <c r="H5197" s="119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19">
        <v>10864</v>
      </c>
      <c r="B5198" s="120" t="s">
        <v>205</v>
      </c>
      <c r="C5198" s="120" t="s">
        <v>209</v>
      </c>
      <c r="D5198" s="120" t="s">
        <v>68</v>
      </c>
      <c r="E5198" s="120" t="s">
        <v>160</v>
      </c>
      <c r="F5198" s="121">
        <v>0</v>
      </c>
      <c r="G5198" s="121">
        <v>0</v>
      </c>
      <c r="H5198" s="119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19">
        <v>10864</v>
      </c>
      <c r="B5199" s="120" t="s">
        <v>205</v>
      </c>
      <c r="C5199" s="120" t="s">
        <v>209</v>
      </c>
      <c r="D5199" s="120" t="s">
        <v>68</v>
      </c>
      <c r="E5199" s="120" t="s">
        <v>162</v>
      </c>
      <c r="F5199" s="121">
        <v>2740688</v>
      </c>
      <c r="G5199" s="121">
        <v>518875.69</v>
      </c>
      <c r="H5199" s="119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19">
        <v>10865</v>
      </c>
      <c r="B5200" s="120" t="s">
        <v>205</v>
      </c>
      <c r="C5200" s="120" t="s">
        <v>209</v>
      </c>
      <c r="D5200" s="120" t="s">
        <v>68</v>
      </c>
      <c r="E5200" s="120" t="s">
        <v>54</v>
      </c>
      <c r="F5200" s="121">
        <v>4627440</v>
      </c>
      <c r="G5200" s="121">
        <v>817834.46</v>
      </c>
      <c r="H5200" s="119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19">
        <v>10865</v>
      </c>
      <c r="B5201" s="120" t="s">
        <v>205</v>
      </c>
      <c r="C5201" s="120" t="s">
        <v>209</v>
      </c>
      <c r="D5201" s="120" t="s">
        <v>68</v>
      </c>
      <c r="E5201" s="120" t="s">
        <v>38</v>
      </c>
      <c r="F5201" s="121">
        <v>3930</v>
      </c>
      <c r="G5201" s="121">
        <v>690.553</v>
      </c>
      <c r="H5201" s="119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19">
        <v>10865</v>
      </c>
      <c r="B5202" s="120" t="s">
        <v>205</v>
      </c>
      <c r="C5202" s="120" t="s">
        <v>209</v>
      </c>
      <c r="D5202" s="120" t="s">
        <v>68</v>
      </c>
      <c r="E5202" s="120" t="s">
        <v>162</v>
      </c>
      <c r="F5202" s="121">
        <v>2087811</v>
      </c>
      <c r="G5202" s="121">
        <v>367348.14</v>
      </c>
      <c r="H5202" s="119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19">
        <v>10865</v>
      </c>
      <c r="B5203" s="120" t="s">
        <v>205</v>
      </c>
      <c r="C5203" s="120" t="s">
        <v>209</v>
      </c>
      <c r="D5203" s="120" t="s">
        <v>68</v>
      </c>
      <c r="E5203" s="120" t="s">
        <v>166</v>
      </c>
      <c r="F5203" s="121">
        <v>13826</v>
      </c>
      <c r="G5203" s="121">
        <v>2439.847</v>
      </c>
      <c r="H5203" s="119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19">
        <v>10865</v>
      </c>
      <c r="B5204" s="120" t="s">
        <v>205</v>
      </c>
      <c r="C5204" s="120" t="s">
        <v>209</v>
      </c>
      <c r="D5204" s="120" t="s">
        <v>68</v>
      </c>
      <c r="E5204" s="120" t="s">
        <v>176</v>
      </c>
      <c r="F5204" s="121">
        <v>0</v>
      </c>
      <c r="G5204" s="121">
        <v>0</v>
      </c>
      <c r="H5204" s="119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19">
        <v>10866</v>
      </c>
      <c r="B5205" s="120" t="s">
        <v>205</v>
      </c>
      <c r="C5205" s="120" t="s">
        <v>209</v>
      </c>
      <c r="D5205" s="120" t="s">
        <v>73</v>
      </c>
      <c r="E5205" s="120" t="s">
        <v>54</v>
      </c>
      <c r="F5205" s="121">
        <v>0</v>
      </c>
      <c r="G5205" s="121">
        <v>0</v>
      </c>
      <c r="H5205" s="119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19">
        <v>10866</v>
      </c>
      <c r="B5206" s="120" t="s">
        <v>205</v>
      </c>
      <c r="C5206" s="120" t="s">
        <v>209</v>
      </c>
      <c r="D5206" s="120" t="s">
        <v>73</v>
      </c>
      <c r="E5206" s="120" t="s">
        <v>38</v>
      </c>
      <c r="F5206" s="121">
        <v>336199</v>
      </c>
      <c r="G5206" s="121">
        <v>83754</v>
      </c>
      <c r="H5206" s="119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19">
        <v>10869</v>
      </c>
      <c r="B5207" s="120" t="s">
        <v>201</v>
      </c>
      <c r="C5207" s="120" t="s">
        <v>206</v>
      </c>
      <c r="D5207" s="120" t="s">
        <v>68</v>
      </c>
      <c r="E5207" s="120" t="s">
        <v>176</v>
      </c>
      <c r="F5207" s="121">
        <v>2964904</v>
      </c>
      <c r="G5207" s="121">
        <v>162686</v>
      </c>
      <c r="H5207" s="119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19">
        <v>10870</v>
      </c>
      <c r="B5208" s="120" t="s">
        <v>201</v>
      </c>
      <c r="C5208" s="120" t="s">
        <v>206</v>
      </c>
      <c r="D5208" s="120" t="s">
        <v>73</v>
      </c>
      <c r="E5208" s="120" t="s">
        <v>70</v>
      </c>
      <c r="F5208" s="121">
        <v>9359</v>
      </c>
      <c r="G5208" s="121">
        <v>757.248</v>
      </c>
      <c r="H5208" s="119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19">
        <v>10870</v>
      </c>
      <c r="B5209" s="120" t="s">
        <v>201</v>
      </c>
      <c r="C5209" s="120" t="s">
        <v>206</v>
      </c>
      <c r="D5209" s="120" t="s">
        <v>73</v>
      </c>
      <c r="E5209" s="120" t="s">
        <v>38</v>
      </c>
      <c r="F5209" s="121">
        <v>172406</v>
      </c>
      <c r="G5209" s="121">
        <v>13954.752</v>
      </c>
      <c r="H5209" s="119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19">
        <v>10873</v>
      </c>
      <c r="B5210" s="120" t="s">
        <v>201</v>
      </c>
      <c r="C5210" s="120" t="s">
        <v>206</v>
      </c>
      <c r="D5210" s="120" t="s">
        <v>68</v>
      </c>
      <c r="E5210" s="120" t="s">
        <v>76</v>
      </c>
      <c r="F5210" s="121">
        <v>4349686</v>
      </c>
      <c r="G5210" s="121">
        <v>488619</v>
      </c>
      <c r="H5210" s="119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19">
        <v>10874</v>
      </c>
      <c r="B5211" s="120" t="s">
        <v>201</v>
      </c>
      <c r="C5211" s="120" t="s">
        <v>206</v>
      </c>
      <c r="D5211" s="120" t="s">
        <v>68</v>
      </c>
      <c r="E5211" s="120" t="s">
        <v>76</v>
      </c>
      <c r="F5211" s="121">
        <v>3639958</v>
      </c>
      <c r="G5211" s="121">
        <v>408892</v>
      </c>
      <c r="H5211" s="119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19">
        <v>10875</v>
      </c>
      <c r="B5212" s="120" t="s">
        <v>201</v>
      </c>
      <c r="C5212" s="120" t="s">
        <v>206</v>
      </c>
      <c r="D5212" s="120" t="s">
        <v>68</v>
      </c>
      <c r="E5212" s="120" t="s">
        <v>76</v>
      </c>
      <c r="F5212" s="121">
        <v>2484023</v>
      </c>
      <c r="G5212" s="121">
        <v>279041</v>
      </c>
      <c r="H5212" s="119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19">
        <v>10878</v>
      </c>
      <c r="B5213" s="120" t="s">
        <v>201</v>
      </c>
      <c r="C5213" s="120" t="s">
        <v>206</v>
      </c>
      <c r="D5213" s="120" t="s">
        <v>68</v>
      </c>
      <c r="E5213" s="120" t="s">
        <v>76</v>
      </c>
      <c r="F5213" s="121">
        <v>677435</v>
      </c>
      <c r="G5213" s="121">
        <v>76099</v>
      </c>
      <c r="H5213" s="119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19">
        <v>10879</v>
      </c>
      <c r="B5214" s="120" t="s">
        <v>201</v>
      </c>
      <c r="C5214" s="120" t="s">
        <v>206</v>
      </c>
      <c r="D5214" s="120" t="s">
        <v>68</v>
      </c>
      <c r="E5214" s="120" t="s">
        <v>76</v>
      </c>
      <c r="F5214" s="121">
        <v>954864</v>
      </c>
      <c r="G5214" s="121">
        <v>107264</v>
      </c>
      <c r="H5214" s="119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19">
        <v>10880</v>
      </c>
      <c r="B5215" s="120" t="s">
        <v>201</v>
      </c>
      <c r="C5215" s="120" t="s">
        <v>206</v>
      </c>
      <c r="D5215" s="120" t="s">
        <v>116</v>
      </c>
      <c r="E5215" s="120" t="s">
        <v>170</v>
      </c>
      <c r="F5215" s="121">
        <v>67503</v>
      </c>
      <c r="G5215" s="121">
        <v>7583</v>
      </c>
      <c r="H5215" s="119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19">
        <v>10881</v>
      </c>
      <c r="B5216" s="120" t="s">
        <v>201</v>
      </c>
      <c r="C5216" s="120" t="s">
        <v>206</v>
      </c>
      <c r="D5216" s="120" t="s">
        <v>116</v>
      </c>
      <c r="E5216" s="120" t="s">
        <v>170</v>
      </c>
      <c r="F5216" s="121">
        <v>69961</v>
      </c>
      <c r="G5216" s="121">
        <v>7859</v>
      </c>
      <c r="H5216" s="119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19">
        <v>10882</v>
      </c>
      <c r="B5217" s="120" t="s">
        <v>201</v>
      </c>
      <c r="C5217" s="120" t="s">
        <v>206</v>
      </c>
      <c r="D5217" s="120" t="s">
        <v>116</v>
      </c>
      <c r="E5217" s="120" t="s">
        <v>170</v>
      </c>
      <c r="F5217" s="121">
        <v>212891</v>
      </c>
      <c r="G5217" s="121">
        <v>23915</v>
      </c>
      <c r="H5217" s="119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19">
        <v>10884</v>
      </c>
      <c r="B5218" s="120" t="s">
        <v>205</v>
      </c>
      <c r="C5218" s="120" t="s">
        <v>210</v>
      </c>
      <c r="D5218" s="120" t="s">
        <v>73</v>
      </c>
      <c r="E5218" s="120" t="s">
        <v>70</v>
      </c>
      <c r="F5218" s="121">
        <v>0</v>
      </c>
      <c r="G5218" s="121">
        <v>0</v>
      </c>
      <c r="H5218" s="119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19">
        <v>10884</v>
      </c>
      <c r="B5219" s="120" t="s">
        <v>205</v>
      </c>
      <c r="C5219" s="120" t="s">
        <v>210</v>
      </c>
      <c r="D5219" s="120" t="s">
        <v>73</v>
      </c>
      <c r="E5219" s="120" t="s">
        <v>38</v>
      </c>
      <c r="F5219" s="121">
        <v>79007</v>
      </c>
      <c r="G5219" s="121">
        <v>14279.16</v>
      </c>
      <c r="H5219" s="119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19">
        <v>10902</v>
      </c>
      <c r="B5220" s="120" t="s">
        <v>201</v>
      </c>
      <c r="C5220" s="120" t="s">
        <v>206</v>
      </c>
      <c r="D5220" s="120" t="s">
        <v>116</v>
      </c>
      <c r="E5220" s="120" t="s">
        <v>170</v>
      </c>
      <c r="F5220" s="121">
        <v>49567</v>
      </c>
      <c r="G5220" s="121">
        <v>5568</v>
      </c>
      <c r="H5220" s="119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19">
        <v>10903</v>
      </c>
      <c r="B5221" s="120" t="s">
        <v>201</v>
      </c>
      <c r="C5221" s="120" t="s">
        <v>206</v>
      </c>
      <c r="D5221" s="120" t="s">
        <v>116</v>
      </c>
      <c r="E5221" s="120" t="s">
        <v>170</v>
      </c>
      <c r="F5221" s="121">
        <v>366115</v>
      </c>
      <c r="G5221" s="121">
        <v>41127</v>
      </c>
      <c r="H5221" s="119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19">
        <v>50002</v>
      </c>
      <c r="B5222" s="120" t="s">
        <v>205</v>
      </c>
      <c r="C5222" s="120" t="s">
        <v>208</v>
      </c>
      <c r="D5222" s="120" t="s">
        <v>39</v>
      </c>
      <c r="E5222" s="120" t="s">
        <v>70</v>
      </c>
      <c r="F5222" s="121">
        <v>0</v>
      </c>
      <c r="G5222" s="121">
        <v>119.254</v>
      </c>
      <c r="H5222" s="119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19">
        <v>50002</v>
      </c>
      <c r="B5223" s="120" t="s">
        <v>205</v>
      </c>
      <c r="C5223" s="120" t="s">
        <v>208</v>
      </c>
      <c r="D5223" s="120" t="s">
        <v>39</v>
      </c>
      <c r="E5223" s="120" t="s">
        <v>38</v>
      </c>
      <c r="F5223" s="121">
        <v>0</v>
      </c>
      <c r="G5223" s="121">
        <v>25010.746</v>
      </c>
      <c r="H5223" s="119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19">
        <v>50002</v>
      </c>
      <c r="B5224" s="120" t="s">
        <v>205</v>
      </c>
      <c r="C5224" s="120" t="s">
        <v>208</v>
      </c>
      <c r="D5224" s="120" t="s">
        <v>61</v>
      </c>
      <c r="E5224" s="120" t="s">
        <v>70</v>
      </c>
      <c r="F5224" s="121">
        <v>5163</v>
      </c>
      <c r="G5224" s="121">
        <v>408.277</v>
      </c>
      <c r="H5224" s="119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19">
        <v>50002</v>
      </c>
      <c r="B5225" s="120" t="s">
        <v>205</v>
      </c>
      <c r="C5225" s="120" t="s">
        <v>208</v>
      </c>
      <c r="D5225" s="120" t="s">
        <v>61</v>
      </c>
      <c r="E5225" s="120" t="s">
        <v>38</v>
      </c>
      <c r="F5225" s="121">
        <v>719383</v>
      </c>
      <c r="G5225" s="121">
        <v>54623.723</v>
      </c>
      <c r="H5225" s="119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19">
        <v>50003</v>
      </c>
      <c r="B5226" s="120" t="s">
        <v>205</v>
      </c>
      <c r="C5226" s="120" t="s">
        <v>208</v>
      </c>
      <c r="D5226" s="120" t="s">
        <v>73</v>
      </c>
      <c r="E5226" s="120" t="s">
        <v>38</v>
      </c>
      <c r="F5226" s="121">
        <v>76960</v>
      </c>
      <c r="G5226" s="121">
        <v>9995</v>
      </c>
      <c r="H5226" s="119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19">
        <v>50006</v>
      </c>
      <c r="B5227" s="120" t="s">
        <v>205</v>
      </c>
      <c r="C5227" s="120" t="s">
        <v>208</v>
      </c>
      <c r="D5227" s="120" t="s">
        <v>39</v>
      </c>
      <c r="E5227" s="120" t="s">
        <v>70</v>
      </c>
      <c r="F5227" s="121">
        <v>0</v>
      </c>
      <c r="G5227" s="121">
        <v>222.55</v>
      </c>
      <c r="H5227" s="119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19">
        <v>50006</v>
      </c>
      <c r="B5228" s="120" t="s">
        <v>205</v>
      </c>
      <c r="C5228" s="120" t="s">
        <v>208</v>
      </c>
      <c r="D5228" s="120" t="s">
        <v>39</v>
      </c>
      <c r="E5228" s="120" t="s">
        <v>38</v>
      </c>
      <c r="F5228" s="121">
        <v>4283314</v>
      </c>
      <c r="G5228" s="121">
        <v>1366947.5</v>
      </c>
      <c r="H5228" s="119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19">
        <v>50006</v>
      </c>
      <c r="B5229" s="120" t="s">
        <v>205</v>
      </c>
      <c r="C5229" s="120" t="s">
        <v>208</v>
      </c>
      <c r="D5229" s="120" t="s">
        <v>39</v>
      </c>
      <c r="E5229" s="120" t="s">
        <v>183</v>
      </c>
      <c r="F5229" s="121">
        <v>10211</v>
      </c>
      <c r="G5229" s="121">
        <v>3072.942</v>
      </c>
      <c r="H5229" s="119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19">
        <v>50006</v>
      </c>
      <c r="B5230" s="120" t="s">
        <v>205</v>
      </c>
      <c r="C5230" s="120" t="s">
        <v>208</v>
      </c>
      <c r="D5230" s="120" t="s">
        <v>61</v>
      </c>
      <c r="E5230" s="120" t="s">
        <v>70</v>
      </c>
      <c r="F5230" s="121">
        <v>5582</v>
      </c>
      <c r="G5230" s="121">
        <v>697.228</v>
      </c>
      <c r="H5230" s="119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19">
        <v>50006</v>
      </c>
      <c r="B5231" s="120" t="s">
        <v>205</v>
      </c>
      <c r="C5231" s="120" t="s">
        <v>208</v>
      </c>
      <c r="D5231" s="120" t="s">
        <v>61</v>
      </c>
      <c r="E5231" s="120" t="s">
        <v>38</v>
      </c>
      <c r="F5231" s="121">
        <v>29024902</v>
      </c>
      <c r="G5231" s="121">
        <v>4119147.3</v>
      </c>
      <c r="H5231" s="119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19">
        <v>50006</v>
      </c>
      <c r="B5232" s="120" t="s">
        <v>205</v>
      </c>
      <c r="C5232" s="120" t="s">
        <v>208</v>
      </c>
      <c r="D5232" s="120" t="s">
        <v>61</v>
      </c>
      <c r="E5232" s="120" t="s">
        <v>183</v>
      </c>
      <c r="F5232" s="121">
        <v>68834</v>
      </c>
      <c r="G5232" s="121">
        <v>9939.508</v>
      </c>
      <c r="H5232" s="119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19">
        <v>50010</v>
      </c>
      <c r="B5233" s="120" t="s">
        <v>201</v>
      </c>
      <c r="C5233" s="120" t="s">
        <v>211</v>
      </c>
      <c r="D5233" s="120" t="s">
        <v>116</v>
      </c>
      <c r="E5233" s="120" t="s">
        <v>170</v>
      </c>
      <c r="F5233" s="121">
        <v>101921</v>
      </c>
      <c r="G5233" s="121">
        <v>11449</v>
      </c>
      <c r="H5233" s="119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19">
        <v>50011</v>
      </c>
      <c r="B5234" s="120" t="s">
        <v>201</v>
      </c>
      <c r="C5234" s="120" t="s">
        <v>211</v>
      </c>
      <c r="D5234" s="120" t="s">
        <v>116</v>
      </c>
      <c r="E5234" s="120" t="s">
        <v>170</v>
      </c>
      <c r="F5234" s="121">
        <v>4910790</v>
      </c>
      <c r="G5234" s="121">
        <v>551650</v>
      </c>
      <c r="H5234" s="119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19">
        <v>50026</v>
      </c>
      <c r="B5235" s="120" t="s">
        <v>205</v>
      </c>
      <c r="C5235" s="120" t="s">
        <v>209</v>
      </c>
      <c r="D5235" s="120" t="s">
        <v>73</v>
      </c>
      <c r="E5235" s="120" t="s">
        <v>38</v>
      </c>
      <c r="F5235" s="121">
        <v>1256876</v>
      </c>
      <c r="G5235" s="121">
        <v>280241</v>
      </c>
      <c r="H5235" s="119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19">
        <v>50028</v>
      </c>
      <c r="B5236" s="120" t="s">
        <v>205</v>
      </c>
      <c r="C5236" s="120" t="s">
        <v>209</v>
      </c>
      <c r="D5236" s="120" t="s">
        <v>73</v>
      </c>
      <c r="E5236" s="120" t="s">
        <v>38</v>
      </c>
      <c r="F5236" s="121">
        <v>2735951</v>
      </c>
      <c r="G5236" s="121">
        <v>266131.74</v>
      </c>
      <c r="H5236" s="119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19">
        <v>50028</v>
      </c>
      <c r="B5237" s="120" t="s">
        <v>205</v>
      </c>
      <c r="C5237" s="120" t="s">
        <v>209</v>
      </c>
      <c r="D5237" s="120" t="s">
        <v>68</v>
      </c>
      <c r="E5237" s="120" t="s">
        <v>59</v>
      </c>
      <c r="F5237" s="121">
        <v>2276655</v>
      </c>
      <c r="G5237" s="121">
        <v>186461.19</v>
      </c>
      <c r="H5237" s="119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19">
        <v>50028</v>
      </c>
      <c r="B5238" s="120" t="s">
        <v>205</v>
      </c>
      <c r="C5238" s="120" t="s">
        <v>209</v>
      </c>
      <c r="D5238" s="120" t="s">
        <v>68</v>
      </c>
      <c r="E5238" s="120" t="s">
        <v>38</v>
      </c>
      <c r="F5238" s="121">
        <v>1007108</v>
      </c>
      <c r="G5238" s="121">
        <v>82483.429</v>
      </c>
      <c r="H5238" s="119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19">
        <v>50028</v>
      </c>
      <c r="B5239" s="120" t="s">
        <v>205</v>
      </c>
      <c r="C5239" s="120" t="s">
        <v>209</v>
      </c>
      <c r="D5239" s="120" t="s">
        <v>68</v>
      </c>
      <c r="E5239" s="120" t="s">
        <v>176</v>
      </c>
      <c r="F5239" s="121">
        <v>960503</v>
      </c>
      <c r="G5239" s="121">
        <v>78666.392</v>
      </c>
      <c r="H5239" s="119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19">
        <v>50031</v>
      </c>
      <c r="B5240" s="120" t="s">
        <v>201</v>
      </c>
      <c r="C5240" s="120" t="s">
        <v>206</v>
      </c>
      <c r="D5240" s="120" t="s">
        <v>116</v>
      </c>
      <c r="E5240" s="120" t="s">
        <v>170</v>
      </c>
      <c r="F5240" s="121">
        <v>82558</v>
      </c>
      <c r="G5240" s="121">
        <v>9274</v>
      </c>
      <c r="H5240" s="119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19">
        <v>50034</v>
      </c>
      <c r="B5241" s="120" t="s">
        <v>201</v>
      </c>
      <c r="C5241" s="120" t="s">
        <v>206</v>
      </c>
      <c r="D5241" s="120" t="s">
        <v>116</v>
      </c>
      <c r="E5241" s="120" t="s">
        <v>170</v>
      </c>
      <c r="F5241" s="121">
        <v>47651</v>
      </c>
      <c r="G5241" s="121">
        <v>5353</v>
      </c>
      <c r="H5241" s="119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19">
        <v>50035</v>
      </c>
      <c r="B5242" s="120" t="s">
        <v>201</v>
      </c>
      <c r="C5242" s="120" t="s">
        <v>207</v>
      </c>
      <c r="D5242" s="120" t="s">
        <v>68</v>
      </c>
      <c r="E5242" s="120" t="s">
        <v>105</v>
      </c>
      <c r="F5242" s="121">
        <v>335079</v>
      </c>
      <c r="G5242" s="121">
        <v>7205.062</v>
      </c>
      <c r="H5242" s="119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19">
        <v>50035</v>
      </c>
      <c r="B5243" s="120" t="s">
        <v>201</v>
      </c>
      <c r="C5243" s="120" t="s">
        <v>207</v>
      </c>
      <c r="D5243" s="120" t="s">
        <v>68</v>
      </c>
      <c r="E5243" s="120" t="s">
        <v>110</v>
      </c>
      <c r="F5243" s="121">
        <v>409547</v>
      </c>
      <c r="G5243" s="121">
        <v>8806.268</v>
      </c>
      <c r="H5243" s="119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19">
        <v>50035</v>
      </c>
      <c r="B5244" s="120" t="s">
        <v>201</v>
      </c>
      <c r="C5244" s="120" t="s">
        <v>207</v>
      </c>
      <c r="D5244" s="120" t="s">
        <v>68</v>
      </c>
      <c r="E5244" s="120" t="s">
        <v>38</v>
      </c>
      <c r="F5244" s="121">
        <v>4080</v>
      </c>
      <c r="G5244" s="121">
        <v>88.67</v>
      </c>
      <c r="H5244" s="119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19">
        <v>50037</v>
      </c>
      <c r="B5245" s="120" t="s">
        <v>201</v>
      </c>
      <c r="C5245" s="120" t="s">
        <v>206</v>
      </c>
      <c r="D5245" s="120" t="s">
        <v>116</v>
      </c>
      <c r="E5245" s="120" t="s">
        <v>170</v>
      </c>
      <c r="F5245" s="121">
        <v>353133</v>
      </c>
      <c r="G5245" s="121">
        <v>39669</v>
      </c>
      <c r="H5245" s="119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19">
        <v>50041</v>
      </c>
      <c r="B5246" s="120" t="s">
        <v>205</v>
      </c>
      <c r="C5246" s="120" t="s">
        <v>209</v>
      </c>
      <c r="D5246" s="120" t="s">
        <v>68</v>
      </c>
      <c r="E5246" s="120" t="s">
        <v>54</v>
      </c>
      <c r="F5246" s="121">
        <v>0</v>
      </c>
      <c r="G5246" s="121">
        <v>0</v>
      </c>
      <c r="H5246" s="119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19">
        <v>50041</v>
      </c>
      <c r="B5247" s="120" t="s">
        <v>205</v>
      </c>
      <c r="C5247" s="120" t="s">
        <v>209</v>
      </c>
      <c r="D5247" s="120" t="s">
        <v>68</v>
      </c>
      <c r="E5247" s="120" t="s">
        <v>38</v>
      </c>
      <c r="F5247" s="121">
        <v>325181</v>
      </c>
      <c r="G5247" s="121">
        <v>37127</v>
      </c>
      <c r="H5247" s="119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19">
        <v>50043</v>
      </c>
      <c r="B5248" s="120" t="s">
        <v>205</v>
      </c>
      <c r="C5248" s="120" t="s">
        <v>209</v>
      </c>
      <c r="D5248" s="120" t="s">
        <v>39</v>
      </c>
      <c r="E5248" s="120" t="s">
        <v>38</v>
      </c>
      <c r="F5248" s="121">
        <v>1029652</v>
      </c>
      <c r="G5248" s="121">
        <v>356376.06</v>
      </c>
      <c r="H5248" s="119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19">
        <v>50043</v>
      </c>
      <c r="B5249" s="120" t="s">
        <v>205</v>
      </c>
      <c r="C5249" s="120" t="s">
        <v>209</v>
      </c>
      <c r="D5249" s="120" t="s">
        <v>39</v>
      </c>
      <c r="E5249" s="120" t="s">
        <v>140</v>
      </c>
      <c r="F5249" s="121">
        <v>106223</v>
      </c>
      <c r="G5249" s="121">
        <v>19301.936</v>
      </c>
      <c r="H5249" s="119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19">
        <v>50043</v>
      </c>
      <c r="B5250" s="120" t="s">
        <v>205</v>
      </c>
      <c r="C5250" s="120" t="s">
        <v>209</v>
      </c>
      <c r="D5250" s="120" t="s">
        <v>61</v>
      </c>
      <c r="E5250" s="120" t="s">
        <v>38</v>
      </c>
      <c r="F5250" s="121">
        <v>8674918</v>
      </c>
      <c r="G5250" s="121">
        <v>1357472</v>
      </c>
      <c r="H5250" s="119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19">
        <v>50043</v>
      </c>
      <c r="B5251" s="120" t="s">
        <v>205</v>
      </c>
      <c r="C5251" s="120" t="s">
        <v>209</v>
      </c>
      <c r="D5251" s="120" t="s">
        <v>61</v>
      </c>
      <c r="E5251" s="120" t="s">
        <v>140</v>
      </c>
      <c r="F5251" s="121">
        <v>0</v>
      </c>
      <c r="G5251" s="121">
        <v>0</v>
      </c>
      <c r="H5251" s="119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19">
        <v>50047</v>
      </c>
      <c r="B5252" s="120" t="s">
        <v>201</v>
      </c>
      <c r="C5252" s="120" t="s">
        <v>206</v>
      </c>
      <c r="D5252" s="120" t="s">
        <v>116</v>
      </c>
      <c r="E5252" s="120" t="s">
        <v>170</v>
      </c>
      <c r="F5252" s="121">
        <v>140598</v>
      </c>
      <c r="G5252" s="121">
        <v>15794</v>
      </c>
      <c r="H5252" s="119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19">
        <v>50049</v>
      </c>
      <c r="B5253" s="120" t="s">
        <v>205</v>
      </c>
      <c r="C5253" s="120" t="s">
        <v>209</v>
      </c>
      <c r="D5253" s="120" t="s">
        <v>68</v>
      </c>
      <c r="E5253" s="120" t="s">
        <v>70</v>
      </c>
      <c r="F5253" s="121">
        <v>7730</v>
      </c>
      <c r="G5253" s="121">
        <v>380.869</v>
      </c>
      <c r="H5253" s="119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19">
        <v>50049</v>
      </c>
      <c r="B5254" s="120" t="s">
        <v>205</v>
      </c>
      <c r="C5254" s="120" t="s">
        <v>209</v>
      </c>
      <c r="D5254" s="120" t="s">
        <v>68</v>
      </c>
      <c r="E5254" s="120" t="s">
        <v>176</v>
      </c>
      <c r="F5254" s="121">
        <v>2494207</v>
      </c>
      <c r="G5254" s="121">
        <v>122446.13</v>
      </c>
      <c r="H5254" s="119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19">
        <v>50051</v>
      </c>
      <c r="B5255" s="120" t="s">
        <v>201</v>
      </c>
      <c r="C5255" s="120" t="s">
        <v>207</v>
      </c>
      <c r="D5255" s="120" t="s">
        <v>68</v>
      </c>
      <c r="E5255" s="120" t="s">
        <v>70</v>
      </c>
      <c r="F5255" s="121">
        <v>46007</v>
      </c>
      <c r="G5255" s="121">
        <v>2285.415</v>
      </c>
      <c r="H5255" s="119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19">
        <v>50051</v>
      </c>
      <c r="B5256" s="120" t="s">
        <v>201</v>
      </c>
      <c r="C5256" s="120" t="s">
        <v>207</v>
      </c>
      <c r="D5256" s="120" t="s">
        <v>68</v>
      </c>
      <c r="E5256" s="120" t="s">
        <v>105</v>
      </c>
      <c r="F5256" s="121">
        <v>752932</v>
      </c>
      <c r="G5256" s="121">
        <v>37357.431</v>
      </c>
      <c r="H5256" s="119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19">
        <v>50051</v>
      </c>
      <c r="B5257" s="120" t="s">
        <v>201</v>
      </c>
      <c r="C5257" s="120" t="s">
        <v>207</v>
      </c>
      <c r="D5257" s="120" t="s">
        <v>68</v>
      </c>
      <c r="E5257" s="120" t="s">
        <v>110</v>
      </c>
      <c r="F5257" s="121">
        <v>920275</v>
      </c>
      <c r="G5257" s="121">
        <v>45660.154</v>
      </c>
      <c r="H5257" s="119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19">
        <v>50051</v>
      </c>
      <c r="B5258" s="120" t="s">
        <v>201</v>
      </c>
      <c r="C5258" s="120" t="s">
        <v>207</v>
      </c>
      <c r="D5258" s="120" t="s">
        <v>68</v>
      </c>
      <c r="E5258" s="120" t="s">
        <v>176</v>
      </c>
      <c r="F5258" s="121">
        <v>0</v>
      </c>
      <c r="G5258" s="121">
        <v>0</v>
      </c>
      <c r="H5258" s="119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19">
        <v>50054</v>
      </c>
      <c r="B5259" s="120" t="s">
        <v>205</v>
      </c>
      <c r="C5259" s="120" t="s">
        <v>210</v>
      </c>
      <c r="D5259" s="120" t="s">
        <v>73</v>
      </c>
      <c r="E5259" s="120" t="s">
        <v>38</v>
      </c>
      <c r="F5259" s="121">
        <v>96035</v>
      </c>
      <c r="G5259" s="121">
        <v>19584.32</v>
      </c>
      <c r="H5259" s="119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19">
        <v>50060</v>
      </c>
      <c r="B5260" s="120" t="s">
        <v>201</v>
      </c>
      <c r="C5260" s="120" t="s">
        <v>207</v>
      </c>
      <c r="D5260" s="120" t="s">
        <v>79</v>
      </c>
      <c r="E5260" s="120" t="s">
        <v>90</v>
      </c>
      <c r="F5260" s="121">
        <v>0</v>
      </c>
      <c r="G5260" s="121">
        <v>0</v>
      </c>
      <c r="H5260" s="119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19">
        <v>50061</v>
      </c>
      <c r="B5261" s="120" t="s">
        <v>205</v>
      </c>
      <c r="C5261" s="120" t="s">
        <v>210</v>
      </c>
      <c r="D5261" s="120" t="s">
        <v>39</v>
      </c>
      <c r="E5261" s="120" t="s">
        <v>38</v>
      </c>
      <c r="F5261" s="121">
        <v>0</v>
      </c>
      <c r="G5261" s="121">
        <v>6452</v>
      </c>
      <c r="H5261" s="119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19">
        <v>50061</v>
      </c>
      <c r="B5262" s="120" t="s">
        <v>205</v>
      </c>
      <c r="C5262" s="120" t="s">
        <v>210</v>
      </c>
      <c r="D5262" s="120" t="s">
        <v>61</v>
      </c>
      <c r="E5262" s="120" t="s">
        <v>38</v>
      </c>
      <c r="F5262" s="121">
        <v>365706</v>
      </c>
      <c r="G5262" s="121">
        <v>45837</v>
      </c>
      <c r="H5262" s="119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19">
        <v>50061</v>
      </c>
      <c r="B5263" s="120" t="s">
        <v>205</v>
      </c>
      <c r="C5263" s="120" t="s">
        <v>210</v>
      </c>
      <c r="D5263" s="120" t="s">
        <v>101</v>
      </c>
      <c r="E5263" s="120" t="s">
        <v>92</v>
      </c>
      <c r="F5263" s="121">
        <v>14812</v>
      </c>
      <c r="G5263" s="121">
        <v>1664</v>
      </c>
      <c r="H5263" s="119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19">
        <v>50064</v>
      </c>
      <c r="B5264" s="120" t="s">
        <v>205</v>
      </c>
      <c r="C5264" s="120" t="s">
        <v>210</v>
      </c>
      <c r="D5264" s="120" t="s">
        <v>73</v>
      </c>
      <c r="E5264" s="120" t="s">
        <v>38</v>
      </c>
      <c r="F5264" s="121">
        <v>206150</v>
      </c>
      <c r="G5264" s="121">
        <v>32039</v>
      </c>
      <c r="H5264" s="119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19">
        <v>50066</v>
      </c>
      <c r="B5265" s="120" t="s">
        <v>201</v>
      </c>
      <c r="C5265" s="120" t="s">
        <v>206</v>
      </c>
      <c r="D5265" s="120" t="s">
        <v>68</v>
      </c>
      <c r="E5265" s="120" t="s">
        <v>76</v>
      </c>
      <c r="F5265" s="121">
        <v>3565482</v>
      </c>
      <c r="G5265" s="121">
        <v>400526</v>
      </c>
      <c r="H5265" s="119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19">
        <v>50071</v>
      </c>
      <c r="B5266" s="120" t="s">
        <v>201</v>
      </c>
      <c r="C5266" s="120" t="s">
        <v>206</v>
      </c>
      <c r="D5266" s="120" t="s">
        <v>68</v>
      </c>
      <c r="E5266" s="120" t="s">
        <v>105</v>
      </c>
      <c r="F5266" s="121">
        <v>2851530</v>
      </c>
      <c r="G5266" s="121">
        <v>157743.65</v>
      </c>
      <c r="H5266" s="119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19">
        <v>50071</v>
      </c>
      <c r="B5267" s="120" t="s">
        <v>201</v>
      </c>
      <c r="C5267" s="120" t="s">
        <v>206</v>
      </c>
      <c r="D5267" s="120" t="s">
        <v>68</v>
      </c>
      <c r="E5267" s="120" t="s">
        <v>110</v>
      </c>
      <c r="F5267" s="121">
        <v>3485053</v>
      </c>
      <c r="G5267" s="121">
        <v>192789.38</v>
      </c>
      <c r="H5267" s="119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19">
        <v>50071</v>
      </c>
      <c r="B5268" s="120" t="s">
        <v>201</v>
      </c>
      <c r="C5268" s="120" t="s">
        <v>206</v>
      </c>
      <c r="D5268" s="120" t="s">
        <v>68</v>
      </c>
      <c r="E5268" s="120" t="s">
        <v>38</v>
      </c>
      <c r="F5268" s="121">
        <v>15512</v>
      </c>
      <c r="G5268" s="121">
        <v>845.97</v>
      </c>
      <c r="H5268" s="119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19">
        <v>50074</v>
      </c>
      <c r="B5269" s="120" t="s">
        <v>205</v>
      </c>
      <c r="C5269" s="120" t="s">
        <v>208</v>
      </c>
      <c r="D5269" s="120" t="s">
        <v>73</v>
      </c>
      <c r="E5269" s="120" t="s">
        <v>38</v>
      </c>
      <c r="F5269" s="121">
        <v>3808</v>
      </c>
      <c r="G5269" s="121">
        <v>300</v>
      </c>
      <c r="H5269" s="119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19">
        <v>50076</v>
      </c>
      <c r="B5270" s="120" t="s">
        <v>201</v>
      </c>
      <c r="C5270" s="120" t="s">
        <v>206</v>
      </c>
      <c r="D5270" s="120" t="s">
        <v>116</v>
      </c>
      <c r="E5270" s="120" t="s">
        <v>170</v>
      </c>
      <c r="F5270" s="121">
        <v>8055</v>
      </c>
      <c r="G5270" s="121">
        <v>904.86</v>
      </c>
      <c r="H5270" s="119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19">
        <v>50079</v>
      </c>
      <c r="B5271" s="120" t="s">
        <v>201</v>
      </c>
      <c r="C5271" s="120" t="s">
        <v>206</v>
      </c>
      <c r="D5271" s="120" t="s">
        <v>116</v>
      </c>
      <c r="E5271" s="120" t="s">
        <v>170</v>
      </c>
      <c r="F5271" s="121">
        <v>42455</v>
      </c>
      <c r="G5271" s="121">
        <v>4769</v>
      </c>
      <c r="H5271" s="119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19">
        <v>50080</v>
      </c>
      <c r="B5272" s="120" t="s">
        <v>201</v>
      </c>
      <c r="C5272" s="120" t="s">
        <v>206</v>
      </c>
      <c r="D5272" s="120" t="s">
        <v>116</v>
      </c>
      <c r="E5272" s="120" t="s">
        <v>170</v>
      </c>
      <c r="F5272" s="121">
        <v>496883</v>
      </c>
      <c r="G5272" s="121">
        <v>55817</v>
      </c>
      <c r="H5272" s="119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19">
        <v>50081</v>
      </c>
      <c r="B5273" s="120" t="s">
        <v>201</v>
      </c>
      <c r="C5273" s="120" t="s">
        <v>206</v>
      </c>
      <c r="D5273" s="120" t="s">
        <v>116</v>
      </c>
      <c r="E5273" s="120" t="s">
        <v>170</v>
      </c>
      <c r="F5273" s="121">
        <v>199351</v>
      </c>
      <c r="G5273" s="121">
        <v>22394</v>
      </c>
      <c r="H5273" s="119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19">
        <v>50082</v>
      </c>
      <c r="B5274" s="120" t="s">
        <v>201</v>
      </c>
      <c r="C5274" s="120" t="s">
        <v>206</v>
      </c>
      <c r="D5274" s="120" t="s">
        <v>116</v>
      </c>
      <c r="E5274" s="120" t="s">
        <v>170</v>
      </c>
      <c r="F5274" s="121">
        <v>338188</v>
      </c>
      <c r="G5274" s="121">
        <v>37990</v>
      </c>
      <c r="H5274" s="119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19">
        <v>50088</v>
      </c>
      <c r="B5275" s="120" t="s">
        <v>205</v>
      </c>
      <c r="C5275" s="120" t="s">
        <v>210</v>
      </c>
      <c r="D5275" s="120" t="s">
        <v>68</v>
      </c>
      <c r="E5275" s="120" t="s">
        <v>54</v>
      </c>
      <c r="F5275" s="121">
        <v>20039</v>
      </c>
      <c r="G5275" s="121">
        <v>2557.846</v>
      </c>
      <c r="H5275" s="119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19">
        <v>50088</v>
      </c>
      <c r="B5276" s="120" t="s">
        <v>205</v>
      </c>
      <c r="C5276" s="120" t="s">
        <v>210</v>
      </c>
      <c r="D5276" s="120" t="s">
        <v>68</v>
      </c>
      <c r="E5276" s="120" t="s">
        <v>70</v>
      </c>
      <c r="F5276" s="121">
        <v>76</v>
      </c>
      <c r="G5276" s="121">
        <v>10.177</v>
      </c>
      <c r="H5276" s="119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19">
        <v>50088</v>
      </c>
      <c r="B5277" s="120" t="s">
        <v>205</v>
      </c>
      <c r="C5277" s="120" t="s">
        <v>210</v>
      </c>
      <c r="D5277" s="120" t="s">
        <v>68</v>
      </c>
      <c r="E5277" s="120" t="s">
        <v>38</v>
      </c>
      <c r="F5277" s="121">
        <v>90313</v>
      </c>
      <c r="G5277" s="121">
        <v>12763.482</v>
      </c>
      <c r="H5277" s="119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19">
        <v>50088</v>
      </c>
      <c r="B5278" s="120" t="s">
        <v>205</v>
      </c>
      <c r="C5278" s="120" t="s">
        <v>210</v>
      </c>
      <c r="D5278" s="120" t="s">
        <v>68</v>
      </c>
      <c r="E5278" s="120" t="s">
        <v>144</v>
      </c>
      <c r="F5278" s="121">
        <v>37040</v>
      </c>
      <c r="G5278" s="121">
        <v>4740.495</v>
      </c>
      <c r="H5278" s="119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19">
        <v>50089</v>
      </c>
      <c r="B5279" s="120" t="s">
        <v>205</v>
      </c>
      <c r="C5279" s="120" t="s">
        <v>210</v>
      </c>
      <c r="D5279" s="120" t="s">
        <v>79</v>
      </c>
      <c r="E5279" s="120" t="s">
        <v>38</v>
      </c>
      <c r="F5279" s="121">
        <v>77713</v>
      </c>
      <c r="G5279" s="121">
        <v>9285</v>
      </c>
      <c r="H5279" s="119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19">
        <v>50091</v>
      </c>
      <c r="B5280" s="120" t="s">
        <v>201</v>
      </c>
      <c r="C5280" s="120" t="s">
        <v>206</v>
      </c>
      <c r="D5280" s="120" t="s">
        <v>116</v>
      </c>
      <c r="E5280" s="120" t="s">
        <v>170</v>
      </c>
      <c r="F5280" s="121">
        <v>60543</v>
      </c>
      <c r="G5280" s="121">
        <v>6801</v>
      </c>
      <c r="H5280" s="119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19">
        <v>50093</v>
      </c>
      <c r="B5281" s="120" t="s">
        <v>201</v>
      </c>
      <c r="C5281" s="120" t="s">
        <v>206</v>
      </c>
      <c r="D5281" s="120" t="s">
        <v>116</v>
      </c>
      <c r="E5281" s="120" t="s">
        <v>170</v>
      </c>
      <c r="F5281" s="121">
        <v>63640</v>
      </c>
      <c r="G5281" s="121">
        <v>7149</v>
      </c>
      <c r="H5281" s="119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19">
        <v>50094</v>
      </c>
      <c r="B5282" s="120" t="s">
        <v>205</v>
      </c>
      <c r="C5282" s="120" t="s">
        <v>210</v>
      </c>
      <c r="D5282" s="120" t="s">
        <v>79</v>
      </c>
      <c r="E5282" s="120" t="s">
        <v>70</v>
      </c>
      <c r="F5282" s="121">
        <v>188</v>
      </c>
      <c r="G5282" s="121">
        <v>36.042</v>
      </c>
      <c r="H5282" s="119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19">
        <v>50094</v>
      </c>
      <c r="B5283" s="120" t="s">
        <v>205</v>
      </c>
      <c r="C5283" s="120" t="s">
        <v>210</v>
      </c>
      <c r="D5283" s="120" t="s">
        <v>79</v>
      </c>
      <c r="E5283" s="120" t="s">
        <v>38</v>
      </c>
      <c r="F5283" s="121">
        <v>978</v>
      </c>
      <c r="G5283" s="121">
        <v>188.378</v>
      </c>
      <c r="H5283" s="119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19">
        <v>50099</v>
      </c>
      <c r="B5284" s="120" t="s">
        <v>205</v>
      </c>
      <c r="C5284" s="120" t="s">
        <v>208</v>
      </c>
      <c r="D5284" s="120" t="s">
        <v>68</v>
      </c>
      <c r="E5284" s="120" t="s">
        <v>176</v>
      </c>
      <c r="F5284" s="121">
        <v>119174</v>
      </c>
      <c r="G5284" s="121">
        <v>21860</v>
      </c>
      <c r="H5284" s="119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19">
        <v>50101</v>
      </c>
      <c r="B5285" s="120" t="s">
        <v>205</v>
      </c>
      <c r="C5285" s="120" t="s">
        <v>209</v>
      </c>
      <c r="D5285" s="120" t="s">
        <v>68</v>
      </c>
      <c r="E5285" s="120" t="s">
        <v>59</v>
      </c>
      <c r="F5285" s="121">
        <v>1337337</v>
      </c>
      <c r="G5285" s="121">
        <v>290043.42</v>
      </c>
      <c r="H5285" s="119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19">
        <v>50101</v>
      </c>
      <c r="B5286" s="120" t="s">
        <v>205</v>
      </c>
      <c r="C5286" s="120" t="s">
        <v>209</v>
      </c>
      <c r="D5286" s="120" t="s">
        <v>68</v>
      </c>
      <c r="E5286" s="120" t="s">
        <v>70</v>
      </c>
      <c r="F5286" s="121">
        <v>0</v>
      </c>
      <c r="G5286" s="121">
        <v>0</v>
      </c>
      <c r="H5286" s="119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19">
        <v>50101</v>
      </c>
      <c r="B5287" s="120" t="s">
        <v>205</v>
      </c>
      <c r="C5287" s="120" t="s">
        <v>209</v>
      </c>
      <c r="D5287" s="120" t="s">
        <v>68</v>
      </c>
      <c r="E5287" s="120" t="s">
        <v>38</v>
      </c>
      <c r="F5287" s="121">
        <v>288552</v>
      </c>
      <c r="G5287" s="121">
        <v>62581.187</v>
      </c>
      <c r="H5287" s="119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19">
        <v>50101</v>
      </c>
      <c r="B5288" s="120" t="s">
        <v>205</v>
      </c>
      <c r="C5288" s="120" t="s">
        <v>209</v>
      </c>
      <c r="D5288" s="120" t="s">
        <v>68</v>
      </c>
      <c r="E5288" s="120" t="s">
        <v>176</v>
      </c>
      <c r="F5288" s="121">
        <v>443150</v>
      </c>
      <c r="G5288" s="121">
        <v>96111.39</v>
      </c>
      <c r="H5288" s="119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19">
        <v>50103</v>
      </c>
      <c r="B5289" s="120" t="s">
        <v>201</v>
      </c>
      <c r="C5289" s="120" t="s">
        <v>206</v>
      </c>
      <c r="D5289" s="120" t="s">
        <v>116</v>
      </c>
      <c r="E5289" s="120" t="s">
        <v>170</v>
      </c>
      <c r="F5289" s="121">
        <v>29324</v>
      </c>
      <c r="G5289" s="121">
        <v>3294</v>
      </c>
      <c r="H5289" s="119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19">
        <v>50109</v>
      </c>
      <c r="B5290" s="120" t="s">
        <v>201</v>
      </c>
      <c r="C5290" s="120" t="s">
        <v>206</v>
      </c>
      <c r="D5290" s="120" t="s">
        <v>39</v>
      </c>
      <c r="E5290" s="120" t="s">
        <v>70</v>
      </c>
      <c r="F5290" s="121">
        <v>0</v>
      </c>
      <c r="G5290" s="121">
        <v>0</v>
      </c>
      <c r="H5290" s="119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19">
        <v>50109</v>
      </c>
      <c r="B5291" s="120" t="s">
        <v>201</v>
      </c>
      <c r="C5291" s="120" t="s">
        <v>206</v>
      </c>
      <c r="D5291" s="120" t="s">
        <v>39</v>
      </c>
      <c r="E5291" s="120" t="s">
        <v>38</v>
      </c>
      <c r="F5291" s="121">
        <v>131887</v>
      </c>
      <c r="G5291" s="121">
        <v>148922</v>
      </c>
      <c r="H5291" s="119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19">
        <v>50109</v>
      </c>
      <c r="B5292" s="120" t="s">
        <v>201</v>
      </c>
      <c r="C5292" s="120" t="s">
        <v>206</v>
      </c>
      <c r="D5292" s="120" t="s">
        <v>61</v>
      </c>
      <c r="E5292" s="120" t="s">
        <v>70</v>
      </c>
      <c r="F5292" s="121">
        <v>0</v>
      </c>
      <c r="G5292" s="121">
        <v>0</v>
      </c>
      <c r="H5292" s="119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19">
        <v>50109</v>
      </c>
      <c r="B5293" s="120" t="s">
        <v>201</v>
      </c>
      <c r="C5293" s="120" t="s">
        <v>206</v>
      </c>
      <c r="D5293" s="120" t="s">
        <v>61</v>
      </c>
      <c r="E5293" s="120" t="s">
        <v>38</v>
      </c>
      <c r="F5293" s="121">
        <v>4035301</v>
      </c>
      <c r="G5293" s="121">
        <v>311892</v>
      </c>
      <c r="H5293" s="119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19">
        <v>50110</v>
      </c>
      <c r="B5294" s="120" t="s">
        <v>205</v>
      </c>
      <c r="C5294" s="120" t="s">
        <v>209</v>
      </c>
      <c r="D5294" s="120" t="s">
        <v>68</v>
      </c>
      <c r="E5294" s="120" t="s">
        <v>176</v>
      </c>
      <c r="F5294" s="121">
        <v>329967</v>
      </c>
      <c r="G5294" s="121">
        <v>67193</v>
      </c>
      <c r="H5294" s="119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19">
        <v>50112</v>
      </c>
      <c r="B5295" s="120" t="s">
        <v>201</v>
      </c>
      <c r="C5295" s="120" t="s">
        <v>211</v>
      </c>
      <c r="D5295" s="120" t="s">
        <v>68</v>
      </c>
      <c r="E5295" s="120" t="s">
        <v>176</v>
      </c>
      <c r="F5295" s="121">
        <v>3772746</v>
      </c>
      <c r="G5295" s="121">
        <v>145449</v>
      </c>
      <c r="H5295" s="119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19">
        <v>50115</v>
      </c>
      <c r="B5296" s="120" t="s">
        <v>205</v>
      </c>
      <c r="C5296" s="120" t="s">
        <v>209</v>
      </c>
      <c r="D5296" s="120" t="s">
        <v>73</v>
      </c>
      <c r="E5296" s="120" t="s">
        <v>38</v>
      </c>
      <c r="F5296" s="121">
        <v>1508648</v>
      </c>
      <c r="G5296" s="121">
        <v>296532</v>
      </c>
      <c r="H5296" s="119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19">
        <v>50118</v>
      </c>
      <c r="B5297" s="120" t="s">
        <v>205</v>
      </c>
      <c r="C5297" s="120" t="s">
        <v>210</v>
      </c>
      <c r="D5297" s="120" t="s">
        <v>39</v>
      </c>
      <c r="E5297" s="120" t="s">
        <v>70</v>
      </c>
      <c r="F5297" s="121">
        <v>0</v>
      </c>
      <c r="G5297" s="121">
        <v>0</v>
      </c>
      <c r="H5297" s="119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19">
        <v>50118</v>
      </c>
      <c r="B5298" s="120" t="s">
        <v>205</v>
      </c>
      <c r="C5298" s="120" t="s">
        <v>210</v>
      </c>
      <c r="D5298" s="120" t="s">
        <v>39</v>
      </c>
      <c r="E5298" s="120" t="s">
        <v>38</v>
      </c>
      <c r="F5298" s="121">
        <v>398620</v>
      </c>
      <c r="G5298" s="121">
        <v>95664.31</v>
      </c>
      <c r="H5298" s="119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19">
        <v>50118</v>
      </c>
      <c r="B5299" s="120" t="s">
        <v>205</v>
      </c>
      <c r="C5299" s="120" t="s">
        <v>210</v>
      </c>
      <c r="D5299" s="120" t="s">
        <v>61</v>
      </c>
      <c r="E5299" s="120" t="s">
        <v>70</v>
      </c>
      <c r="F5299" s="121">
        <v>0</v>
      </c>
      <c r="G5299" s="121">
        <v>0</v>
      </c>
      <c r="H5299" s="119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19">
        <v>50118</v>
      </c>
      <c r="B5300" s="120" t="s">
        <v>205</v>
      </c>
      <c r="C5300" s="120" t="s">
        <v>210</v>
      </c>
      <c r="D5300" s="120" t="s">
        <v>61</v>
      </c>
      <c r="E5300" s="120" t="s">
        <v>38</v>
      </c>
      <c r="F5300" s="121">
        <v>992550</v>
      </c>
      <c r="G5300" s="121">
        <v>236552.93</v>
      </c>
      <c r="H5300" s="119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19">
        <v>50119</v>
      </c>
      <c r="B5301" s="120" t="s">
        <v>205</v>
      </c>
      <c r="C5301" s="120" t="s">
        <v>209</v>
      </c>
      <c r="D5301" s="120" t="s">
        <v>73</v>
      </c>
      <c r="E5301" s="120" t="s">
        <v>38</v>
      </c>
      <c r="F5301" s="121">
        <v>480068</v>
      </c>
      <c r="G5301" s="121">
        <v>104876.92</v>
      </c>
      <c r="H5301" s="119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19">
        <v>50119</v>
      </c>
      <c r="B5302" s="120" t="s">
        <v>205</v>
      </c>
      <c r="C5302" s="120" t="s">
        <v>209</v>
      </c>
      <c r="D5302" s="120" t="s">
        <v>73</v>
      </c>
      <c r="E5302" s="120" t="s">
        <v>140</v>
      </c>
      <c r="F5302" s="121">
        <v>1299981</v>
      </c>
      <c r="G5302" s="121">
        <v>283937.08</v>
      </c>
      <c r="H5302" s="119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19">
        <v>50121</v>
      </c>
      <c r="B5303" s="120" t="s">
        <v>201</v>
      </c>
      <c r="C5303" s="120" t="s">
        <v>211</v>
      </c>
      <c r="D5303" s="120" t="s">
        <v>68</v>
      </c>
      <c r="E5303" s="120" t="s">
        <v>38</v>
      </c>
      <c r="F5303" s="121">
        <v>491535</v>
      </c>
      <c r="G5303" s="121">
        <v>34052.119</v>
      </c>
      <c r="H5303" s="119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19">
        <v>50121</v>
      </c>
      <c r="B5304" s="120" t="s">
        <v>201</v>
      </c>
      <c r="C5304" s="120" t="s">
        <v>211</v>
      </c>
      <c r="D5304" s="120" t="s">
        <v>68</v>
      </c>
      <c r="E5304" s="120" t="s">
        <v>140</v>
      </c>
      <c r="F5304" s="121">
        <v>1097760</v>
      </c>
      <c r="G5304" s="121">
        <v>76049.507</v>
      </c>
      <c r="H5304" s="119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19">
        <v>50121</v>
      </c>
      <c r="B5305" s="120" t="s">
        <v>201</v>
      </c>
      <c r="C5305" s="120" t="s">
        <v>211</v>
      </c>
      <c r="D5305" s="120" t="s">
        <v>68</v>
      </c>
      <c r="E5305" s="120" t="s">
        <v>144</v>
      </c>
      <c r="F5305" s="121">
        <v>1167146</v>
      </c>
      <c r="G5305" s="121">
        <v>80856.374</v>
      </c>
      <c r="H5305" s="119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19">
        <v>50121</v>
      </c>
      <c r="B5306" s="120" t="s">
        <v>201</v>
      </c>
      <c r="C5306" s="120" t="s">
        <v>211</v>
      </c>
      <c r="D5306" s="120" t="s">
        <v>68</v>
      </c>
      <c r="E5306" s="120" t="s">
        <v>178</v>
      </c>
      <c r="F5306" s="121">
        <v>234</v>
      </c>
      <c r="G5306" s="121">
        <v>26</v>
      </c>
      <c r="H5306" s="119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19">
        <v>50123</v>
      </c>
      <c r="B5307" s="120" t="s">
        <v>201</v>
      </c>
      <c r="C5307" s="120" t="s">
        <v>206</v>
      </c>
      <c r="D5307" s="120" t="s">
        <v>116</v>
      </c>
      <c r="E5307" s="120" t="s">
        <v>170</v>
      </c>
      <c r="F5307" s="121">
        <v>22345</v>
      </c>
      <c r="G5307" s="121">
        <v>2510</v>
      </c>
      <c r="H5307" s="119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19">
        <v>50127</v>
      </c>
      <c r="B5308" s="120" t="s">
        <v>201</v>
      </c>
      <c r="C5308" s="120" t="s">
        <v>206</v>
      </c>
      <c r="D5308" s="120" t="s">
        <v>39</v>
      </c>
      <c r="E5308" s="120" t="s">
        <v>38</v>
      </c>
      <c r="F5308" s="121">
        <v>0</v>
      </c>
      <c r="G5308" s="121">
        <v>2313</v>
      </c>
      <c r="H5308" s="119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19">
        <v>50127</v>
      </c>
      <c r="B5309" s="120" t="s">
        <v>201</v>
      </c>
      <c r="C5309" s="120" t="s">
        <v>206</v>
      </c>
      <c r="D5309" s="120" t="s">
        <v>61</v>
      </c>
      <c r="E5309" s="120" t="s">
        <v>38</v>
      </c>
      <c r="F5309" s="121">
        <v>198106</v>
      </c>
      <c r="G5309" s="121">
        <v>12363</v>
      </c>
      <c r="H5309" s="119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19">
        <v>50129</v>
      </c>
      <c r="B5310" s="120" t="s">
        <v>201</v>
      </c>
      <c r="C5310" s="120" t="s">
        <v>206</v>
      </c>
      <c r="D5310" s="120" t="s">
        <v>116</v>
      </c>
      <c r="E5310" s="120" t="s">
        <v>170</v>
      </c>
      <c r="F5310" s="121">
        <v>73754</v>
      </c>
      <c r="G5310" s="121">
        <v>8285</v>
      </c>
      <c r="H5310" s="119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19">
        <v>50131</v>
      </c>
      <c r="B5311" s="120" t="s">
        <v>205</v>
      </c>
      <c r="C5311" s="120" t="s">
        <v>208</v>
      </c>
      <c r="D5311" s="120" t="s">
        <v>73</v>
      </c>
      <c r="E5311" s="120" t="s">
        <v>38</v>
      </c>
      <c r="F5311" s="121">
        <v>0</v>
      </c>
      <c r="G5311" s="121">
        <v>0</v>
      </c>
      <c r="H5311" s="119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19">
        <v>50134</v>
      </c>
      <c r="B5312" s="120" t="s">
        <v>205</v>
      </c>
      <c r="C5312" s="120" t="s">
        <v>208</v>
      </c>
      <c r="D5312" s="120" t="s">
        <v>73</v>
      </c>
      <c r="E5312" s="120" t="s">
        <v>38</v>
      </c>
      <c r="F5312" s="121">
        <v>3683007</v>
      </c>
      <c r="G5312" s="121">
        <v>573204</v>
      </c>
      <c r="H5312" s="119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19">
        <v>50136</v>
      </c>
      <c r="B5313" s="120" t="s">
        <v>205</v>
      </c>
      <c r="C5313" s="120" t="s">
        <v>210</v>
      </c>
      <c r="D5313" s="120" t="s">
        <v>79</v>
      </c>
      <c r="E5313" s="120" t="s">
        <v>38</v>
      </c>
      <c r="F5313" s="121">
        <v>24847</v>
      </c>
      <c r="G5313" s="121">
        <v>5948</v>
      </c>
      <c r="H5313" s="119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19">
        <v>50141</v>
      </c>
      <c r="B5314" s="120" t="s">
        <v>205</v>
      </c>
      <c r="C5314" s="120" t="s">
        <v>209</v>
      </c>
      <c r="D5314" s="120" t="s">
        <v>68</v>
      </c>
      <c r="E5314" s="120" t="s">
        <v>176</v>
      </c>
      <c r="F5314" s="121">
        <v>161404</v>
      </c>
      <c r="G5314" s="121">
        <v>11804</v>
      </c>
      <c r="H5314" s="119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19">
        <v>50146</v>
      </c>
      <c r="B5315" s="120" t="s">
        <v>205</v>
      </c>
      <c r="C5315" s="120" t="s">
        <v>209</v>
      </c>
      <c r="D5315" s="120" t="s">
        <v>68</v>
      </c>
      <c r="E5315" s="120" t="s">
        <v>54</v>
      </c>
      <c r="F5315" s="121">
        <v>42807</v>
      </c>
      <c r="G5315" s="121">
        <v>8853.145</v>
      </c>
      <c r="H5315" s="119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19">
        <v>50146</v>
      </c>
      <c r="B5316" s="120" t="s">
        <v>205</v>
      </c>
      <c r="C5316" s="120" t="s">
        <v>209</v>
      </c>
      <c r="D5316" s="120" t="s">
        <v>68</v>
      </c>
      <c r="E5316" s="120" t="s">
        <v>38</v>
      </c>
      <c r="F5316" s="121">
        <v>201413</v>
      </c>
      <c r="G5316" s="121">
        <v>41654.855</v>
      </c>
      <c r="H5316" s="119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19">
        <v>50146</v>
      </c>
      <c r="B5317" s="120" t="s">
        <v>205</v>
      </c>
      <c r="C5317" s="120" t="s">
        <v>209</v>
      </c>
      <c r="D5317" s="120" t="s">
        <v>68</v>
      </c>
      <c r="E5317" s="120" t="s">
        <v>152</v>
      </c>
      <c r="F5317" s="121">
        <v>0</v>
      </c>
      <c r="G5317" s="121">
        <v>0</v>
      </c>
      <c r="H5317" s="119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19">
        <v>50148</v>
      </c>
      <c r="B5318" s="120" t="s">
        <v>205</v>
      </c>
      <c r="C5318" s="120" t="s">
        <v>209</v>
      </c>
      <c r="D5318" s="120" t="s">
        <v>39</v>
      </c>
      <c r="E5318" s="120" t="s">
        <v>38</v>
      </c>
      <c r="F5318" s="121">
        <v>0</v>
      </c>
      <c r="G5318" s="121">
        <v>0</v>
      </c>
      <c r="H5318" s="119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19">
        <v>50148</v>
      </c>
      <c r="B5319" s="120" t="s">
        <v>205</v>
      </c>
      <c r="C5319" s="120" t="s">
        <v>209</v>
      </c>
      <c r="D5319" s="120" t="s">
        <v>61</v>
      </c>
      <c r="E5319" s="120" t="s">
        <v>38</v>
      </c>
      <c r="F5319" s="121">
        <v>0</v>
      </c>
      <c r="G5319" s="121">
        <v>0</v>
      </c>
      <c r="H5319" s="119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19">
        <v>50150</v>
      </c>
      <c r="B5320" s="120" t="s">
        <v>205</v>
      </c>
      <c r="C5320" s="120" t="s">
        <v>209</v>
      </c>
      <c r="D5320" s="120" t="s">
        <v>39</v>
      </c>
      <c r="E5320" s="120" t="s">
        <v>38</v>
      </c>
      <c r="F5320" s="121">
        <v>709483</v>
      </c>
      <c r="G5320" s="121">
        <v>157124.13</v>
      </c>
      <c r="H5320" s="119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19">
        <v>50150</v>
      </c>
      <c r="B5321" s="120" t="s">
        <v>205</v>
      </c>
      <c r="C5321" s="120" t="s">
        <v>209</v>
      </c>
      <c r="D5321" s="120" t="s">
        <v>39</v>
      </c>
      <c r="E5321" s="120" t="s">
        <v>140</v>
      </c>
      <c r="F5321" s="121">
        <v>117430</v>
      </c>
      <c r="G5321" s="121">
        <v>14689.056</v>
      </c>
      <c r="H5321" s="119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19">
        <v>50150</v>
      </c>
      <c r="B5322" s="120" t="s">
        <v>205</v>
      </c>
      <c r="C5322" s="120" t="s">
        <v>209</v>
      </c>
      <c r="D5322" s="120" t="s">
        <v>61</v>
      </c>
      <c r="E5322" s="120" t="s">
        <v>38</v>
      </c>
      <c r="F5322" s="121">
        <v>5069162</v>
      </c>
      <c r="G5322" s="121">
        <v>565714.67</v>
      </c>
      <c r="H5322" s="119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19">
        <v>50150</v>
      </c>
      <c r="B5323" s="120" t="s">
        <v>205</v>
      </c>
      <c r="C5323" s="120" t="s">
        <v>209</v>
      </c>
      <c r="D5323" s="120" t="s">
        <v>61</v>
      </c>
      <c r="E5323" s="120" t="s">
        <v>140</v>
      </c>
      <c r="F5323" s="121">
        <v>0</v>
      </c>
      <c r="G5323" s="121">
        <v>0</v>
      </c>
      <c r="H5323" s="119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19">
        <v>50152</v>
      </c>
      <c r="B5324" s="120" t="s">
        <v>205</v>
      </c>
      <c r="C5324" s="120" t="s">
        <v>209</v>
      </c>
      <c r="D5324" s="120" t="s">
        <v>39</v>
      </c>
      <c r="E5324" s="120" t="s">
        <v>38</v>
      </c>
      <c r="F5324" s="121">
        <v>1093716</v>
      </c>
      <c r="G5324" s="121">
        <v>315622.54</v>
      </c>
      <c r="H5324" s="119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19">
        <v>50152</v>
      </c>
      <c r="B5325" s="120" t="s">
        <v>205</v>
      </c>
      <c r="C5325" s="120" t="s">
        <v>209</v>
      </c>
      <c r="D5325" s="120" t="s">
        <v>39</v>
      </c>
      <c r="E5325" s="120" t="s">
        <v>140</v>
      </c>
      <c r="F5325" s="121">
        <v>101756</v>
      </c>
      <c r="G5325" s="121">
        <v>21420.572</v>
      </c>
      <c r="H5325" s="119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19">
        <v>50152</v>
      </c>
      <c r="B5326" s="120" t="s">
        <v>205</v>
      </c>
      <c r="C5326" s="120" t="s">
        <v>209</v>
      </c>
      <c r="D5326" s="120" t="s">
        <v>61</v>
      </c>
      <c r="E5326" s="120" t="s">
        <v>38</v>
      </c>
      <c r="F5326" s="121">
        <v>8712631</v>
      </c>
      <c r="G5326" s="121">
        <v>1749326.8</v>
      </c>
      <c r="H5326" s="119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19">
        <v>50152</v>
      </c>
      <c r="B5327" s="120" t="s">
        <v>205</v>
      </c>
      <c r="C5327" s="120" t="s">
        <v>209</v>
      </c>
      <c r="D5327" s="120" t="s">
        <v>61</v>
      </c>
      <c r="E5327" s="120" t="s">
        <v>140</v>
      </c>
      <c r="F5327" s="121">
        <v>0</v>
      </c>
      <c r="G5327" s="121">
        <v>0</v>
      </c>
      <c r="H5327" s="119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19">
        <v>50153</v>
      </c>
      <c r="B5328" s="120" t="s">
        <v>205</v>
      </c>
      <c r="C5328" s="120" t="s">
        <v>209</v>
      </c>
      <c r="D5328" s="120" t="s">
        <v>68</v>
      </c>
      <c r="E5328" s="120" t="s">
        <v>38</v>
      </c>
      <c r="F5328" s="121">
        <v>0</v>
      </c>
      <c r="G5328" s="121">
        <v>0</v>
      </c>
      <c r="H5328" s="119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19">
        <v>50153</v>
      </c>
      <c r="B5329" s="120" t="s">
        <v>205</v>
      </c>
      <c r="C5329" s="120" t="s">
        <v>209</v>
      </c>
      <c r="D5329" s="120" t="s">
        <v>68</v>
      </c>
      <c r="E5329" s="120" t="s">
        <v>148</v>
      </c>
      <c r="F5329" s="121">
        <v>626221</v>
      </c>
      <c r="G5329" s="121">
        <v>70346</v>
      </c>
      <c r="H5329" s="119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19">
        <v>50156</v>
      </c>
      <c r="B5330" s="120" t="s">
        <v>201</v>
      </c>
      <c r="C5330" s="120" t="s">
        <v>206</v>
      </c>
      <c r="D5330" s="120" t="s">
        <v>116</v>
      </c>
      <c r="E5330" s="120" t="s">
        <v>170</v>
      </c>
      <c r="F5330" s="121">
        <v>55495</v>
      </c>
      <c r="G5330" s="121">
        <v>6234</v>
      </c>
      <c r="H5330" s="119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19">
        <v>50157</v>
      </c>
      <c r="B5331" s="120" t="s">
        <v>201</v>
      </c>
      <c r="C5331" s="120" t="s">
        <v>206</v>
      </c>
      <c r="D5331" s="120" t="s">
        <v>116</v>
      </c>
      <c r="E5331" s="120" t="s">
        <v>170</v>
      </c>
      <c r="F5331" s="121">
        <v>119749</v>
      </c>
      <c r="G5331" s="121">
        <v>13452</v>
      </c>
      <c r="H5331" s="119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19">
        <v>50158</v>
      </c>
      <c r="B5332" s="120" t="s">
        <v>201</v>
      </c>
      <c r="C5332" s="120" t="s">
        <v>206</v>
      </c>
      <c r="D5332" s="120" t="s">
        <v>116</v>
      </c>
      <c r="E5332" s="120" t="s">
        <v>170</v>
      </c>
      <c r="F5332" s="121">
        <v>0</v>
      </c>
      <c r="G5332" s="121">
        <v>0</v>
      </c>
      <c r="H5332" s="119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19">
        <v>50159</v>
      </c>
      <c r="B5333" s="120" t="s">
        <v>201</v>
      </c>
      <c r="C5333" s="120" t="s">
        <v>206</v>
      </c>
      <c r="D5333" s="120" t="s">
        <v>116</v>
      </c>
      <c r="E5333" s="120" t="s">
        <v>170</v>
      </c>
      <c r="F5333" s="121">
        <v>50367</v>
      </c>
      <c r="G5333" s="121">
        <v>5658</v>
      </c>
      <c r="H5333" s="119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19">
        <v>50160</v>
      </c>
      <c r="B5334" s="120" t="s">
        <v>201</v>
      </c>
      <c r="C5334" s="120" t="s">
        <v>206</v>
      </c>
      <c r="D5334" s="120" t="s">
        <v>116</v>
      </c>
      <c r="E5334" s="120" t="s">
        <v>170</v>
      </c>
      <c r="F5334" s="121">
        <v>44199</v>
      </c>
      <c r="G5334" s="121">
        <v>4965</v>
      </c>
      <c r="H5334" s="119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19">
        <v>50166</v>
      </c>
      <c r="B5335" s="120" t="s">
        <v>201</v>
      </c>
      <c r="C5335" s="120" t="s">
        <v>206</v>
      </c>
      <c r="D5335" s="120" t="s">
        <v>116</v>
      </c>
      <c r="E5335" s="120" t="s">
        <v>170</v>
      </c>
      <c r="F5335" s="121">
        <v>59813</v>
      </c>
      <c r="G5335" s="121">
        <v>6719</v>
      </c>
      <c r="H5335" s="119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19">
        <v>50169</v>
      </c>
      <c r="B5336" s="120" t="s">
        <v>205</v>
      </c>
      <c r="C5336" s="120" t="s">
        <v>209</v>
      </c>
      <c r="D5336" s="120" t="s">
        <v>73</v>
      </c>
      <c r="E5336" s="120" t="s">
        <v>38</v>
      </c>
      <c r="F5336" s="121">
        <v>0</v>
      </c>
      <c r="G5336" s="121">
        <v>0</v>
      </c>
      <c r="H5336" s="119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19">
        <v>50170</v>
      </c>
      <c r="B5337" s="120" t="s">
        <v>205</v>
      </c>
      <c r="C5337" s="120" t="s">
        <v>209</v>
      </c>
      <c r="D5337" s="120" t="s">
        <v>73</v>
      </c>
      <c r="E5337" s="120" t="s">
        <v>38</v>
      </c>
      <c r="F5337" s="121">
        <v>1479587</v>
      </c>
      <c r="G5337" s="121">
        <v>292321</v>
      </c>
      <c r="H5337" s="119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19">
        <v>50175</v>
      </c>
      <c r="B5338" s="120" t="s">
        <v>201</v>
      </c>
      <c r="C5338" s="120" t="s">
        <v>206</v>
      </c>
      <c r="D5338" s="120" t="s">
        <v>116</v>
      </c>
      <c r="E5338" s="120" t="s">
        <v>170</v>
      </c>
      <c r="F5338" s="121">
        <v>62797</v>
      </c>
      <c r="G5338" s="121">
        <v>7054</v>
      </c>
      <c r="H5338" s="119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19">
        <v>50176</v>
      </c>
      <c r="B5339" s="120" t="s">
        <v>201</v>
      </c>
      <c r="C5339" s="120" t="s">
        <v>206</v>
      </c>
      <c r="D5339" s="120" t="s">
        <v>116</v>
      </c>
      <c r="E5339" s="120" t="s">
        <v>170</v>
      </c>
      <c r="F5339" s="121">
        <v>86848</v>
      </c>
      <c r="G5339" s="121">
        <v>9756</v>
      </c>
      <c r="H5339" s="119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19">
        <v>50177</v>
      </c>
      <c r="B5340" s="120" t="s">
        <v>201</v>
      </c>
      <c r="C5340" s="120" t="s">
        <v>206</v>
      </c>
      <c r="D5340" s="120" t="s">
        <v>116</v>
      </c>
      <c r="E5340" s="120" t="s">
        <v>170</v>
      </c>
      <c r="F5340" s="121">
        <v>32403</v>
      </c>
      <c r="G5340" s="121">
        <v>3640</v>
      </c>
      <c r="H5340" s="119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19">
        <v>50178</v>
      </c>
      <c r="B5341" s="120" t="s">
        <v>201</v>
      </c>
      <c r="C5341" s="120" t="s">
        <v>206</v>
      </c>
      <c r="D5341" s="120" t="s">
        <v>116</v>
      </c>
      <c r="E5341" s="120" t="s">
        <v>170</v>
      </c>
      <c r="F5341" s="121">
        <v>19479</v>
      </c>
      <c r="G5341" s="121">
        <v>2188</v>
      </c>
      <c r="H5341" s="119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19">
        <v>50179</v>
      </c>
      <c r="B5342" s="120" t="s">
        <v>201</v>
      </c>
      <c r="C5342" s="120" t="s">
        <v>206</v>
      </c>
      <c r="D5342" s="120" t="s">
        <v>116</v>
      </c>
      <c r="E5342" s="120" t="s">
        <v>170</v>
      </c>
      <c r="F5342" s="121">
        <v>186302</v>
      </c>
      <c r="G5342" s="121">
        <v>20928</v>
      </c>
      <c r="H5342" s="119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19">
        <v>50180</v>
      </c>
      <c r="B5343" s="120" t="s">
        <v>201</v>
      </c>
      <c r="C5343" s="120" t="s">
        <v>206</v>
      </c>
      <c r="D5343" s="120" t="s">
        <v>116</v>
      </c>
      <c r="E5343" s="120" t="s">
        <v>170</v>
      </c>
      <c r="F5343" s="121">
        <v>126124</v>
      </c>
      <c r="G5343" s="121">
        <v>14168</v>
      </c>
      <c r="H5343" s="119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19">
        <v>50184</v>
      </c>
      <c r="B5344" s="120" t="s">
        <v>205</v>
      </c>
      <c r="C5344" s="120" t="s">
        <v>209</v>
      </c>
      <c r="D5344" s="120" t="s">
        <v>68</v>
      </c>
      <c r="E5344" s="120" t="s">
        <v>54</v>
      </c>
      <c r="F5344" s="121">
        <v>0</v>
      </c>
      <c r="G5344" s="121">
        <v>0</v>
      </c>
      <c r="H5344" s="119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19">
        <v>50184</v>
      </c>
      <c r="B5345" s="120" t="s">
        <v>205</v>
      </c>
      <c r="C5345" s="120" t="s">
        <v>209</v>
      </c>
      <c r="D5345" s="120" t="s">
        <v>68</v>
      </c>
      <c r="E5345" s="120" t="s">
        <v>59</v>
      </c>
      <c r="F5345" s="121">
        <v>1652456</v>
      </c>
      <c r="G5345" s="121">
        <v>391184.63</v>
      </c>
      <c r="H5345" s="119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19">
        <v>50184</v>
      </c>
      <c r="B5346" s="120" t="s">
        <v>205</v>
      </c>
      <c r="C5346" s="120" t="s">
        <v>209</v>
      </c>
      <c r="D5346" s="120" t="s">
        <v>68</v>
      </c>
      <c r="E5346" s="120" t="s">
        <v>70</v>
      </c>
      <c r="F5346" s="121">
        <v>8663</v>
      </c>
      <c r="G5346" s="121">
        <v>2046.724</v>
      </c>
      <c r="H5346" s="119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19">
        <v>50184</v>
      </c>
      <c r="B5347" s="120" t="s">
        <v>205</v>
      </c>
      <c r="C5347" s="120" t="s">
        <v>209</v>
      </c>
      <c r="D5347" s="120" t="s">
        <v>68</v>
      </c>
      <c r="E5347" s="120" t="s">
        <v>38</v>
      </c>
      <c r="F5347" s="121">
        <v>129467</v>
      </c>
      <c r="G5347" s="121">
        <v>30471.132</v>
      </c>
      <c r="H5347" s="119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19">
        <v>50184</v>
      </c>
      <c r="B5348" s="120" t="s">
        <v>205</v>
      </c>
      <c r="C5348" s="120" t="s">
        <v>209</v>
      </c>
      <c r="D5348" s="120" t="s">
        <v>68</v>
      </c>
      <c r="E5348" s="120" t="s">
        <v>176</v>
      </c>
      <c r="F5348" s="121">
        <v>487623</v>
      </c>
      <c r="G5348" s="121">
        <v>115331</v>
      </c>
      <c r="H5348" s="119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19">
        <v>50185</v>
      </c>
      <c r="B5349" s="120" t="s">
        <v>205</v>
      </c>
      <c r="C5349" s="120" t="s">
        <v>209</v>
      </c>
      <c r="D5349" s="120" t="s">
        <v>68</v>
      </c>
      <c r="E5349" s="120" t="s">
        <v>54</v>
      </c>
      <c r="F5349" s="121">
        <v>0</v>
      </c>
      <c r="G5349" s="121">
        <v>0</v>
      </c>
      <c r="H5349" s="119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19">
        <v>50185</v>
      </c>
      <c r="B5350" s="120" t="s">
        <v>205</v>
      </c>
      <c r="C5350" s="120" t="s">
        <v>209</v>
      </c>
      <c r="D5350" s="120" t="s">
        <v>68</v>
      </c>
      <c r="E5350" s="120" t="s">
        <v>144</v>
      </c>
      <c r="F5350" s="121">
        <v>0</v>
      </c>
      <c r="G5350" s="121">
        <v>0</v>
      </c>
      <c r="H5350" s="119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19">
        <v>50185</v>
      </c>
      <c r="B5351" s="120" t="s">
        <v>205</v>
      </c>
      <c r="C5351" s="120" t="s">
        <v>209</v>
      </c>
      <c r="D5351" s="120" t="s">
        <v>68</v>
      </c>
      <c r="E5351" s="120" t="s">
        <v>152</v>
      </c>
      <c r="F5351" s="121">
        <v>28395</v>
      </c>
      <c r="G5351" s="121">
        <v>6241.612</v>
      </c>
      <c r="H5351" s="119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19">
        <v>50185</v>
      </c>
      <c r="B5352" s="120" t="s">
        <v>205</v>
      </c>
      <c r="C5352" s="120" t="s">
        <v>209</v>
      </c>
      <c r="D5352" s="120" t="s">
        <v>68</v>
      </c>
      <c r="E5352" s="120" t="s">
        <v>162</v>
      </c>
      <c r="F5352" s="121">
        <v>0</v>
      </c>
      <c r="G5352" s="121">
        <v>0</v>
      </c>
      <c r="H5352" s="119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19">
        <v>50185</v>
      </c>
      <c r="B5353" s="120" t="s">
        <v>205</v>
      </c>
      <c r="C5353" s="120" t="s">
        <v>209</v>
      </c>
      <c r="D5353" s="120" t="s">
        <v>68</v>
      </c>
      <c r="E5353" s="120" t="s">
        <v>174</v>
      </c>
      <c r="F5353" s="121">
        <v>415465</v>
      </c>
      <c r="G5353" s="121">
        <v>91324.341</v>
      </c>
      <c r="H5353" s="119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19">
        <v>50185</v>
      </c>
      <c r="B5354" s="120" t="s">
        <v>205</v>
      </c>
      <c r="C5354" s="120" t="s">
        <v>209</v>
      </c>
      <c r="D5354" s="120" t="s">
        <v>68</v>
      </c>
      <c r="E5354" s="120" t="s">
        <v>176</v>
      </c>
      <c r="F5354" s="121">
        <v>109044</v>
      </c>
      <c r="G5354" s="121">
        <v>23969.047</v>
      </c>
      <c r="H5354" s="119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19">
        <v>50185</v>
      </c>
      <c r="B5355" s="120" t="s">
        <v>205</v>
      </c>
      <c r="C5355" s="120" t="s">
        <v>209</v>
      </c>
      <c r="D5355" s="120" t="s">
        <v>68</v>
      </c>
      <c r="E5355" s="120" t="s">
        <v>183</v>
      </c>
      <c r="F5355" s="121">
        <v>0</v>
      </c>
      <c r="G5355" s="121">
        <v>0</v>
      </c>
      <c r="H5355" s="119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19">
        <v>50187</v>
      </c>
      <c r="B5356" s="120" t="s">
        <v>205</v>
      </c>
      <c r="C5356" s="120" t="s">
        <v>209</v>
      </c>
      <c r="D5356" s="120" t="s">
        <v>68</v>
      </c>
      <c r="E5356" s="120" t="s">
        <v>59</v>
      </c>
      <c r="F5356" s="121">
        <v>754953</v>
      </c>
      <c r="G5356" s="121">
        <v>148396.3</v>
      </c>
      <c r="H5356" s="119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19">
        <v>50187</v>
      </c>
      <c r="B5357" s="120" t="s">
        <v>205</v>
      </c>
      <c r="C5357" s="120" t="s">
        <v>209</v>
      </c>
      <c r="D5357" s="120" t="s">
        <v>68</v>
      </c>
      <c r="E5357" s="120" t="s">
        <v>70</v>
      </c>
      <c r="F5357" s="121">
        <v>627</v>
      </c>
      <c r="G5357" s="121">
        <v>123.072</v>
      </c>
      <c r="H5357" s="119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19">
        <v>50187</v>
      </c>
      <c r="B5358" s="120" t="s">
        <v>205</v>
      </c>
      <c r="C5358" s="120" t="s">
        <v>209</v>
      </c>
      <c r="D5358" s="120" t="s">
        <v>68</v>
      </c>
      <c r="E5358" s="120" t="s">
        <v>38</v>
      </c>
      <c r="F5358" s="121">
        <v>230746</v>
      </c>
      <c r="G5358" s="121">
        <v>45356.239</v>
      </c>
      <c r="H5358" s="119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19">
        <v>50187</v>
      </c>
      <c r="B5359" s="120" t="s">
        <v>205</v>
      </c>
      <c r="C5359" s="120" t="s">
        <v>209</v>
      </c>
      <c r="D5359" s="120" t="s">
        <v>68</v>
      </c>
      <c r="E5359" s="120" t="s">
        <v>152</v>
      </c>
      <c r="F5359" s="121">
        <v>4448</v>
      </c>
      <c r="G5359" s="121">
        <v>874.527</v>
      </c>
      <c r="H5359" s="119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19">
        <v>50187</v>
      </c>
      <c r="B5360" s="120" t="s">
        <v>205</v>
      </c>
      <c r="C5360" s="120" t="s">
        <v>209</v>
      </c>
      <c r="D5360" s="120" t="s">
        <v>68</v>
      </c>
      <c r="E5360" s="120" t="s">
        <v>160</v>
      </c>
      <c r="F5360" s="121">
        <v>53035</v>
      </c>
      <c r="G5360" s="121">
        <v>10424.824</v>
      </c>
      <c r="H5360" s="119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19">
        <v>50187</v>
      </c>
      <c r="B5361" s="120" t="s">
        <v>205</v>
      </c>
      <c r="C5361" s="120" t="s">
        <v>209</v>
      </c>
      <c r="D5361" s="120" t="s">
        <v>68</v>
      </c>
      <c r="E5361" s="120" t="s">
        <v>162</v>
      </c>
      <c r="F5361" s="121">
        <v>121233</v>
      </c>
      <c r="G5361" s="121">
        <v>23830.015</v>
      </c>
      <c r="H5361" s="119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19">
        <v>50187</v>
      </c>
      <c r="B5362" s="120" t="s">
        <v>205</v>
      </c>
      <c r="C5362" s="120" t="s">
        <v>209</v>
      </c>
      <c r="D5362" s="120" t="s">
        <v>68</v>
      </c>
      <c r="E5362" s="120" t="s">
        <v>176</v>
      </c>
      <c r="F5362" s="121">
        <v>239637</v>
      </c>
      <c r="G5362" s="121">
        <v>47103.863</v>
      </c>
      <c r="H5362" s="119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19">
        <v>50188</v>
      </c>
      <c r="B5363" s="120" t="s">
        <v>205</v>
      </c>
      <c r="C5363" s="120" t="s">
        <v>209</v>
      </c>
      <c r="D5363" s="120" t="s">
        <v>68</v>
      </c>
      <c r="E5363" s="120" t="s">
        <v>59</v>
      </c>
      <c r="F5363" s="121">
        <v>845824</v>
      </c>
      <c r="G5363" s="121">
        <v>173185.32</v>
      </c>
      <c r="H5363" s="119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19">
        <v>50188</v>
      </c>
      <c r="B5364" s="120" t="s">
        <v>205</v>
      </c>
      <c r="C5364" s="120" t="s">
        <v>209</v>
      </c>
      <c r="D5364" s="120" t="s">
        <v>68</v>
      </c>
      <c r="E5364" s="120" t="s">
        <v>70</v>
      </c>
      <c r="F5364" s="121">
        <v>0</v>
      </c>
      <c r="G5364" s="121">
        <v>0</v>
      </c>
      <c r="H5364" s="119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19">
        <v>50188</v>
      </c>
      <c r="B5365" s="120" t="s">
        <v>205</v>
      </c>
      <c r="C5365" s="120" t="s">
        <v>209</v>
      </c>
      <c r="D5365" s="120" t="s">
        <v>68</v>
      </c>
      <c r="E5365" s="120" t="s">
        <v>38</v>
      </c>
      <c r="F5365" s="121">
        <v>119739</v>
      </c>
      <c r="G5365" s="121">
        <v>24517.127</v>
      </c>
      <c r="H5365" s="119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19">
        <v>50188</v>
      </c>
      <c r="B5366" s="120" t="s">
        <v>205</v>
      </c>
      <c r="C5366" s="120" t="s">
        <v>209</v>
      </c>
      <c r="D5366" s="120" t="s">
        <v>68</v>
      </c>
      <c r="E5366" s="120" t="s">
        <v>130</v>
      </c>
      <c r="F5366" s="121">
        <v>0</v>
      </c>
      <c r="G5366" s="121">
        <v>0</v>
      </c>
      <c r="H5366" s="119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19">
        <v>50188</v>
      </c>
      <c r="B5367" s="120" t="s">
        <v>205</v>
      </c>
      <c r="C5367" s="120" t="s">
        <v>209</v>
      </c>
      <c r="D5367" s="120" t="s">
        <v>68</v>
      </c>
      <c r="E5367" s="120" t="s">
        <v>152</v>
      </c>
      <c r="F5367" s="121">
        <v>0</v>
      </c>
      <c r="G5367" s="121">
        <v>0</v>
      </c>
      <c r="H5367" s="119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19">
        <v>50189</v>
      </c>
      <c r="B5368" s="120" t="s">
        <v>205</v>
      </c>
      <c r="C5368" s="120" t="s">
        <v>209</v>
      </c>
      <c r="D5368" s="120" t="s">
        <v>68</v>
      </c>
      <c r="E5368" s="120" t="s">
        <v>54</v>
      </c>
      <c r="F5368" s="121">
        <v>0</v>
      </c>
      <c r="G5368" s="121">
        <v>0</v>
      </c>
      <c r="H5368" s="119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19">
        <v>50189</v>
      </c>
      <c r="B5369" s="120" t="s">
        <v>205</v>
      </c>
      <c r="C5369" s="120" t="s">
        <v>209</v>
      </c>
      <c r="D5369" s="120" t="s">
        <v>68</v>
      </c>
      <c r="E5369" s="120" t="s">
        <v>59</v>
      </c>
      <c r="F5369" s="121">
        <v>918679</v>
      </c>
      <c r="G5369" s="121">
        <v>193118.57</v>
      </c>
      <c r="H5369" s="119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19">
        <v>50189</v>
      </c>
      <c r="B5370" s="120" t="s">
        <v>205</v>
      </c>
      <c r="C5370" s="120" t="s">
        <v>209</v>
      </c>
      <c r="D5370" s="120" t="s">
        <v>68</v>
      </c>
      <c r="E5370" s="120" t="s">
        <v>70</v>
      </c>
      <c r="F5370" s="121">
        <v>7504</v>
      </c>
      <c r="G5370" s="121">
        <v>1577.666</v>
      </c>
      <c r="H5370" s="119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19">
        <v>50189</v>
      </c>
      <c r="B5371" s="120" t="s">
        <v>205</v>
      </c>
      <c r="C5371" s="120" t="s">
        <v>209</v>
      </c>
      <c r="D5371" s="120" t="s">
        <v>68</v>
      </c>
      <c r="E5371" s="120" t="s">
        <v>38</v>
      </c>
      <c r="F5371" s="121">
        <v>123080</v>
      </c>
      <c r="G5371" s="121">
        <v>25873.03</v>
      </c>
      <c r="H5371" s="119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19">
        <v>50189</v>
      </c>
      <c r="B5372" s="120" t="s">
        <v>205</v>
      </c>
      <c r="C5372" s="120" t="s">
        <v>209</v>
      </c>
      <c r="D5372" s="120" t="s">
        <v>68</v>
      </c>
      <c r="E5372" s="120" t="s">
        <v>152</v>
      </c>
      <c r="F5372" s="121">
        <v>0</v>
      </c>
      <c r="G5372" s="121">
        <v>0</v>
      </c>
      <c r="H5372" s="119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19">
        <v>50189</v>
      </c>
      <c r="B5373" s="120" t="s">
        <v>205</v>
      </c>
      <c r="C5373" s="120" t="s">
        <v>209</v>
      </c>
      <c r="D5373" s="120" t="s">
        <v>68</v>
      </c>
      <c r="E5373" s="120" t="s">
        <v>176</v>
      </c>
      <c r="F5373" s="121">
        <v>641033</v>
      </c>
      <c r="G5373" s="121">
        <v>134753.56</v>
      </c>
      <c r="H5373" s="119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19">
        <v>50190</v>
      </c>
      <c r="B5374" s="120" t="s">
        <v>201</v>
      </c>
      <c r="C5374" s="120" t="s">
        <v>211</v>
      </c>
      <c r="D5374" s="120" t="s">
        <v>116</v>
      </c>
      <c r="E5374" s="120" t="s">
        <v>170</v>
      </c>
      <c r="F5374" s="121">
        <v>40029</v>
      </c>
      <c r="G5374" s="121">
        <v>4496.58</v>
      </c>
      <c r="H5374" s="119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19">
        <v>50190</v>
      </c>
      <c r="B5375" s="120" t="s">
        <v>201</v>
      </c>
      <c r="C5375" s="120" t="s">
        <v>211</v>
      </c>
      <c r="D5375" s="120" t="s">
        <v>68</v>
      </c>
      <c r="E5375" s="120" t="s">
        <v>70</v>
      </c>
      <c r="F5375" s="121">
        <v>0</v>
      </c>
      <c r="G5375" s="121">
        <v>0</v>
      </c>
      <c r="H5375" s="119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19">
        <v>50190</v>
      </c>
      <c r="B5376" s="120" t="s">
        <v>201</v>
      </c>
      <c r="C5376" s="120" t="s">
        <v>211</v>
      </c>
      <c r="D5376" s="120" t="s">
        <v>68</v>
      </c>
      <c r="E5376" s="120" t="s">
        <v>38</v>
      </c>
      <c r="F5376" s="121">
        <v>0</v>
      </c>
      <c r="G5376" s="121">
        <v>0</v>
      </c>
      <c r="H5376" s="119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19">
        <v>50191</v>
      </c>
      <c r="B5377" s="120" t="s">
        <v>205</v>
      </c>
      <c r="C5377" s="120" t="s">
        <v>209</v>
      </c>
      <c r="D5377" s="120" t="s">
        <v>68</v>
      </c>
      <c r="E5377" s="120" t="s">
        <v>59</v>
      </c>
      <c r="F5377" s="121">
        <v>321730</v>
      </c>
      <c r="G5377" s="121">
        <v>67891.315</v>
      </c>
      <c r="H5377" s="119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19">
        <v>50191</v>
      </c>
      <c r="B5378" s="120" t="s">
        <v>205</v>
      </c>
      <c r="C5378" s="120" t="s">
        <v>209</v>
      </c>
      <c r="D5378" s="120" t="s">
        <v>68</v>
      </c>
      <c r="E5378" s="120" t="s">
        <v>70</v>
      </c>
      <c r="F5378" s="121">
        <v>0</v>
      </c>
      <c r="G5378" s="121">
        <v>0</v>
      </c>
      <c r="H5378" s="119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19">
        <v>50191</v>
      </c>
      <c r="B5379" s="120" t="s">
        <v>205</v>
      </c>
      <c r="C5379" s="120" t="s">
        <v>209</v>
      </c>
      <c r="D5379" s="120" t="s">
        <v>68</v>
      </c>
      <c r="E5379" s="120" t="s">
        <v>38</v>
      </c>
      <c r="F5379" s="121">
        <v>146776</v>
      </c>
      <c r="G5379" s="121">
        <v>30972.685</v>
      </c>
      <c r="H5379" s="119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19">
        <v>50191</v>
      </c>
      <c r="B5380" s="120" t="s">
        <v>205</v>
      </c>
      <c r="C5380" s="120" t="s">
        <v>209</v>
      </c>
      <c r="D5380" s="120" t="s">
        <v>68</v>
      </c>
      <c r="E5380" s="120" t="s">
        <v>152</v>
      </c>
      <c r="F5380" s="121">
        <v>0</v>
      </c>
      <c r="G5380" s="121">
        <v>0</v>
      </c>
      <c r="H5380" s="119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19">
        <v>50192</v>
      </c>
      <c r="B5381" s="120" t="s">
        <v>205</v>
      </c>
      <c r="C5381" s="120" t="s">
        <v>209</v>
      </c>
      <c r="D5381" s="120" t="s">
        <v>68</v>
      </c>
      <c r="E5381" s="120" t="s">
        <v>59</v>
      </c>
      <c r="F5381" s="121">
        <v>1642083</v>
      </c>
      <c r="G5381" s="121">
        <v>235820.84</v>
      </c>
      <c r="H5381" s="119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19">
        <v>50192</v>
      </c>
      <c r="B5382" s="120" t="s">
        <v>205</v>
      </c>
      <c r="C5382" s="120" t="s">
        <v>209</v>
      </c>
      <c r="D5382" s="120" t="s">
        <v>68</v>
      </c>
      <c r="E5382" s="120" t="s">
        <v>70</v>
      </c>
      <c r="F5382" s="121">
        <v>0</v>
      </c>
      <c r="G5382" s="121">
        <v>0</v>
      </c>
      <c r="H5382" s="119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19">
        <v>50192</v>
      </c>
      <c r="B5383" s="120" t="s">
        <v>205</v>
      </c>
      <c r="C5383" s="120" t="s">
        <v>209</v>
      </c>
      <c r="D5383" s="120" t="s">
        <v>68</v>
      </c>
      <c r="E5383" s="120" t="s">
        <v>38</v>
      </c>
      <c r="F5383" s="121">
        <v>964181</v>
      </c>
      <c r="G5383" s="121">
        <v>138466.85</v>
      </c>
      <c r="H5383" s="119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19">
        <v>50192</v>
      </c>
      <c r="B5384" s="120" t="s">
        <v>205</v>
      </c>
      <c r="C5384" s="120" t="s">
        <v>209</v>
      </c>
      <c r="D5384" s="120" t="s">
        <v>68</v>
      </c>
      <c r="E5384" s="120" t="s">
        <v>137</v>
      </c>
      <c r="F5384" s="121">
        <v>344377</v>
      </c>
      <c r="G5384" s="121">
        <v>49456.314</v>
      </c>
      <c r="H5384" s="119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19">
        <v>50192</v>
      </c>
      <c r="B5385" s="120" t="s">
        <v>205</v>
      </c>
      <c r="C5385" s="120" t="s">
        <v>209</v>
      </c>
      <c r="D5385" s="120" t="s">
        <v>68</v>
      </c>
      <c r="E5385" s="120" t="s">
        <v>144</v>
      </c>
      <c r="F5385" s="121">
        <v>0</v>
      </c>
      <c r="G5385" s="121">
        <v>0</v>
      </c>
      <c r="H5385" s="119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19">
        <v>50192</v>
      </c>
      <c r="B5386" s="120" t="s">
        <v>205</v>
      </c>
      <c r="C5386" s="120" t="s">
        <v>209</v>
      </c>
      <c r="D5386" s="120" t="s">
        <v>68</v>
      </c>
      <c r="E5386" s="120" t="s">
        <v>152</v>
      </c>
      <c r="F5386" s="121">
        <v>0</v>
      </c>
      <c r="G5386" s="121">
        <v>0</v>
      </c>
      <c r="H5386" s="119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19">
        <v>50192</v>
      </c>
      <c r="B5387" s="120" t="s">
        <v>205</v>
      </c>
      <c r="C5387" s="120" t="s">
        <v>209</v>
      </c>
      <c r="D5387" s="120" t="s">
        <v>68</v>
      </c>
      <c r="E5387" s="120" t="s">
        <v>176</v>
      </c>
      <c r="F5387" s="121">
        <v>0</v>
      </c>
      <c r="G5387" s="121">
        <v>0</v>
      </c>
      <c r="H5387" s="119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19">
        <v>50200</v>
      </c>
      <c r="B5388" s="120" t="s">
        <v>205</v>
      </c>
      <c r="C5388" s="120" t="s">
        <v>209</v>
      </c>
      <c r="D5388" s="120" t="s">
        <v>73</v>
      </c>
      <c r="E5388" s="120" t="s">
        <v>38</v>
      </c>
      <c r="F5388" s="121">
        <v>162953</v>
      </c>
      <c r="G5388" s="121">
        <v>32476</v>
      </c>
      <c r="H5388" s="119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19">
        <v>50201</v>
      </c>
      <c r="B5389" s="120" t="s">
        <v>201</v>
      </c>
      <c r="C5389" s="120" t="s">
        <v>206</v>
      </c>
      <c r="D5389" s="120" t="s">
        <v>68</v>
      </c>
      <c r="E5389" s="120" t="s">
        <v>176</v>
      </c>
      <c r="F5389" s="121">
        <v>2124258</v>
      </c>
      <c r="G5389" s="121">
        <v>117784</v>
      </c>
      <c r="H5389" s="119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19">
        <v>50203</v>
      </c>
      <c r="B5390" s="120" t="s">
        <v>205</v>
      </c>
      <c r="C5390" s="120" t="s">
        <v>209</v>
      </c>
      <c r="D5390" s="120" t="s">
        <v>73</v>
      </c>
      <c r="E5390" s="120" t="s">
        <v>38</v>
      </c>
      <c r="F5390" s="121">
        <v>91597</v>
      </c>
      <c r="G5390" s="121">
        <v>16837.38</v>
      </c>
      <c r="H5390" s="119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19">
        <v>50205</v>
      </c>
      <c r="B5391" s="120" t="s">
        <v>201</v>
      </c>
      <c r="C5391" s="120" t="s">
        <v>211</v>
      </c>
      <c r="D5391" s="120" t="s">
        <v>68</v>
      </c>
      <c r="E5391" s="120" t="s">
        <v>38</v>
      </c>
      <c r="F5391" s="121">
        <v>0</v>
      </c>
      <c r="G5391" s="121">
        <v>0</v>
      </c>
      <c r="H5391" s="119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19">
        <v>50205</v>
      </c>
      <c r="B5392" s="120" t="s">
        <v>201</v>
      </c>
      <c r="C5392" s="120" t="s">
        <v>211</v>
      </c>
      <c r="D5392" s="120" t="s">
        <v>68</v>
      </c>
      <c r="E5392" s="120" t="s">
        <v>178</v>
      </c>
      <c r="F5392" s="121">
        <v>386828</v>
      </c>
      <c r="G5392" s="121">
        <v>43454</v>
      </c>
      <c r="H5392" s="119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19">
        <v>50206</v>
      </c>
      <c r="B5393" s="120" t="s">
        <v>201</v>
      </c>
      <c r="C5393" s="120" t="s">
        <v>206</v>
      </c>
      <c r="D5393" s="120" t="s">
        <v>116</v>
      </c>
      <c r="E5393" s="120" t="s">
        <v>170</v>
      </c>
      <c r="F5393" s="121">
        <v>199806</v>
      </c>
      <c r="G5393" s="121">
        <v>22445</v>
      </c>
      <c r="H5393" s="119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19">
        <v>50208</v>
      </c>
      <c r="B5394" s="120" t="s">
        <v>201</v>
      </c>
      <c r="C5394" s="120" t="s">
        <v>206</v>
      </c>
      <c r="D5394" s="120" t="s">
        <v>68</v>
      </c>
      <c r="E5394" s="120" t="s">
        <v>176</v>
      </c>
      <c r="F5394" s="121">
        <v>1303546</v>
      </c>
      <c r="G5394" s="121">
        <v>80337</v>
      </c>
      <c r="H5394" s="119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19">
        <v>50210</v>
      </c>
      <c r="B5395" s="120" t="s">
        <v>201</v>
      </c>
      <c r="C5395" s="120" t="s">
        <v>206</v>
      </c>
      <c r="D5395" s="120" t="s">
        <v>68</v>
      </c>
      <c r="E5395" s="120" t="s">
        <v>76</v>
      </c>
      <c r="F5395" s="121">
        <v>2124081</v>
      </c>
      <c r="G5395" s="121">
        <v>238607</v>
      </c>
      <c r="H5395" s="119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19">
        <v>50215</v>
      </c>
      <c r="B5396" s="120" t="s">
        <v>201</v>
      </c>
      <c r="C5396" s="120" t="s">
        <v>206</v>
      </c>
      <c r="D5396" s="120" t="s">
        <v>68</v>
      </c>
      <c r="E5396" s="120" t="s">
        <v>70</v>
      </c>
      <c r="F5396" s="121">
        <v>0</v>
      </c>
      <c r="G5396" s="121">
        <v>0</v>
      </c>
      <c r="H5396" s="119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19">
        <v>50215</v>
      </c>
      <c r="B5397" s="120" t="s">
        <v>201</v>
      </c>
      <c r="C5397" s="120" t="s">
        <v>206</v>
      </c>
      <c r="D5397" s="120" t="s">
        <v>68</v>
      </c>
      <c r="E5397" s="120" t="s">
        <v>105</v>
      </c>
      <c r="F5397" s="121">
        <v>1906906</v>
      </c>
      <c r="G5397" s="121">
        <v>107758.79</v>
      </c>
      <c r="H5397" s="119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19">
        <v>50215</v>
      </c>
      <c r="B5398" s="120" t="s">
        <v>201</v>
      </c>
      <c r="C5398" s="120" t="s">
        <v>206</v>
      </c>
      <c r="D5398" s="120" t="s">
        <v>68</v>
      </c>
      <c r="E5398" s="120" t="s">
        <v>110</v>
      </c>
      <c r="F5398" s="121">
        <v>2330736</v>
      </c>
      <c r="G5398" s="121">
        <v>131709.24</v>
      </c>
      <c r="H5398" s="119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19">
        <v>50215</v>
      </c>
      <c r="B5399" s="120" t="s">
        <v>201</v>
      </c>
      <c r="C5399" s="120" t="s">
        <v>206</v>
      </c>
      <c r="D5399" s="120" t="s">
        <v>68</v>
      </c>
      <c r="E5399" s="120" t="s">
        <v>38</v>
      </c>
      <c r="F5399" s="121">
        <v>288317</v>
      </c>
      <c r="G5399" s="121">
        <v>15589.967</v>
      </c>
      <c r="H5399" s="119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19">
        <v>50216</v>
      </c>
      <c r="B5400" s="120" t="s">
        <v>205</v>
      </c>
      <c r="C5400" s="120" t="s">
        <v>209</v>
      </c>
      <c r="D5400" s="120" t="s">
        <v>39</v>
      </c>
      <c r="E5400" s="120" t="s">
        <v>38</v>
      </c>
      <c r="F5400" s="121">
        <v>536072</v>
      </c>
      <c r="G5400" s="121">
        <v>163347.43</v>
      </c>
      <c r="H5400" s="119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19">
        <v>50216</v>
      </c>
      <c r="B5401" s="120" t="s">
        <v>205</v>
      </c>
      <c r="C5401" s="120" t="s">
        <v>209</v>
      </c>
      <c r="D5401" s="120" t="s">
        <v>39</v>
      </c>
      <c r="E5401" s="120" t="s">
        <v>140</v>
      </c>
      <c r="F5401" s="121">
        <v>199419</v>
      </c>
      <c r="G5401" s="121">
        <v>36236.774</v>
      </c>
      <c r="H5401" s="119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19">
        <v>50216</v>
      </c>
      <c r="B5402" s="120" t="s">
        <v>205</v>
      </c>
      <c r="C5402" s="120" t="s">
        <v>209</v>
      </c>
      <c r="D5402" s="120" t="s">
        <v>39</v>
      </c>
      <c r="E5402" s="120" t="s">
        <v>183</v>
      </c>
      <c r="F5402" s="121">
        <v>0</v>
      </c>
      <c r="G5402" s="121">
        <v>773.798</v>
      </c>
      <c r="H5402" s="119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19">
        <v>50216</v>
      </c>
      <c r="B5403" s="120" t="s">
        <v>205</v>
      </c>
      <c r="C5403" s="120" t="s">
        <v>209</v>
      </c>
      <c r="D5403" s="120" t="s">
        <v>61</v>
      </c>
      <c r="E5403" s="120" t="s">
        <v>38</v>
      </c>
      <c r="F5403" s="121">
        <v>13905033</v>
      </c>
      <c r="G5403" s="121">
        <v>2460768.7</v>
      </c>
      <c r="H5403" s="119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19">
        <v>50216</v>
      </c>
      <c r="B5404" s="120" t="s">
        <v>205</v>
      </c>
      <c r="C5404" s="120" t="s">
        <v>209</v>
      </c>
      <c r="D5404" s="120" t="s">
        <v>61</v>
      </c>
      <c r="E5404" s="120" t="s">
        <v>140</v>
      </c>
      <c r="F5404" s="121">
        <v>2023560</v>
      </c>
      <c r="G5404" s="121">
        <v>367704.46</v>
      </c>
      <c r="H5404" s="119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19">
        <v>50216</v>
      </c>
      <c r="B5405" s="120" t="s">
        <v>205</v>
      </c>
      <c r="C5405" s="120" t="s">
        <v>209</v>
      </c>
      <c r="D5405" s="120" t="s">
        <v>61</v>
      </c>
      <c r="E5405" s="120" t="s">
        <v>183</v>
      </c>
      <c r="F5405" s="121">
        <v>48354</v>
      </c>
      <c r="G5405" s="121">
        <v>8012.869</v>
      </c>
      <c r="H5405" s="119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19">
        <v>50218</v>
      </c>
      <c r="B5406" s="120" t="s">
        <v>201</v>
      </c>
      <c r="C5406" s="120" t="s">
        <v>206</v>
      </c>
      <c r="D5406" s="120" t="s">
        <v>116</v>
      </c>
      <c r="E5406" s="120" t="s">
        <v>170</v>
      </c>
      <c r="F5406" s="121">
        <v>19613</v>
      </c>
      <c r="G5406" s="121">
        <v>2203</v>
      </c>
      <c r="H5406" s="119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19">
        <v>50219</v>
      </c>
      <c r="B5407" s="120" t="s">
        <v>201</v>
      </c>
      <c r="C5407" s="120" t="s">
        <v>206</v>
      </c>
      <c r="D5407" s="120" t="s">
        <v>116</v>
      </c>
      <c r="E5407" s="120" t="s">
        <v>170</v>
      </c>
      <c r="F5407" s="121">
        <v>112521</v>
      </c>
      <c r="G5407" s="121">
        <v>12640</v>
      </c>
      <c r="H5407" s="119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19">
        <v>50223</v>
      </c>
      <c r="B5408" s="120" t="s">
        <v>201</v>
      </c>
      <c r="C5408" s="120" t="s">
        <v>206</v>
      </c>
      <c r="D5408" s="120" t="s">
        <v>116</v>
      </c>
      <c r="E5408" s="120" t="s">
        <v>170</v>
      </c>
      <c r="F5408" s="121">
        <v>22914</v>
      </c>
      <c r="G5408" s="121">
        <v>2574</v>
      </c>
      <c r="H5408" s="119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19">
        <v>50224</v>
      </c>
      <c r="B5409" s="120" t="s">
        <v>205</v>
      </c>
      <c r="C5409" s="120" t="s">
        <v>210</v>
      </c>
      <c r="D5409" s="120" t="s">
        <v>79</v>
      </c>
      <c r="E5409" s="120" t="s">
        <v>38</v>
      </c>
      <c r="F5409" s="121">
        <v>10084</v>
      </c>
      <c r="G5409" s="121">
        <v>1211.839</v>
      </c>
      <c r="H5409" s="119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19">
        <v>50224</v>
      </c>
      <c r="B5410" s="120" t="s">
        <v>205</v>
      </c>
      <c r="C5410" s="120" t="s">
        <v>210</v>
      </c>
      <c r="D5410" s="120" t="s">
        <v>79</v>
      </c>
      <c r="E5410" s="120" t="s">
        <v>130</v>
      </c>
      <c r="F5410" s="121">
        <v>42963</v>
      </c>
      <c r="G5410" s="121">
        <v>5162.521</v>
      </c>
      <c r="H5410" s="119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19">
        <v>50224</v>
      </c>
      <c r="B5411" s="120" t="s">
        <v>205</v>
      </c>
      <c r="C5411" s="120" t="s">
        <v>210</v>
      </c>
      <c r="D5411" s="120" t="s">
        <v>79</v>
      </c>
      <c r="E5411" s="120" t="s">
        <v>146</v>
      </c>
      <c r="F5411" s="121">
        <v>5</v>
      </c>
      <c r="G5411" s="121">
        <v>0.64</v>
      </c>
      <c r="H5411" s="119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19">
        <v>50225</v>
      </c>
      <c r="B5412" s="120" t="s">
        <v>201</v>
      </c>
      <c r="C5412" s="120" t="s">
        <v>206</v>
      </c>
      <c r="D5412" s="120" t="s">
        <v>68</v>
      </c>
      <c r="E5412" s="120" t="s">
        <v>105</v>
      </c>
      <c r="F5412" s="121">
        <v>796669</v>
      </c>
      <c r="G5412" s="121">
        <v>35455.093</v>
      </c>
      <c r="H5412" s="119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19">
        <v>50225</v>
      </c>
      <c r="B5413" s="120" t="s">
        <v>201</v>
      </c>
      <c r="C5413" s="120" t="s">
        <v>206</v>
      </c>
      <c r="D5413" s="120" t="s">
        <v>68</v>
      </c>
      <c r="E5413" s="120" t="s">
        <v>110</v>
      </c>
      <c r="F5413" s="121">
        <v>973695</v>
      </c>
      <c r="G5413" s="121">
        <v>43333.299</v>
      </c>
      <c r="H5413" s="119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19">
        <v>50225</v>
      </c>
      <c r="B5414" s="120" t="s">
        <v>201</v>
      </c>
      <c r="C5414" s="120" t="s">
        <v>206</v>
      </c>
      <c r="D5414" s="120" t="s">
        <v>68</v>
      </c>
      <c r="E5414" s="120" t="s">
        <v>38</v>
      </c>
      <c r="F5414" s="121">
        <v>15272</v>
      </c>
      <c r="G5414" s="121">
        <v>626.608</v>
      </c>
      <c r="H5414" s="119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19">
        <v>50228</v>
      </c>
      <c r="B5415" s="120" t="s">
        <v>201</v>
      </c>
      <c r="C5415" s="120" t="s">
        <v>206</v>
      </c>
      <c r="D5415" s="120" t="s">
        <v>116</v>
      </c>
      <c r="E5415" s="120" t="s">
        <v>170</v>
      </c>
      <c r="F5415" s="121">
        <v>3916</v>
      </c>
      <c r="G5415" s="121">
        <v>440</v>
      </c>
      <c r="H5415" s="119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19">
        <v>50229</v>
      </c>
      <c r="B5416" s="120" t="s">
        <v>205</v>
      </c>
      <c r="C5416" s="120" t="s">
        <v>209</v>
      </c>
      <c r="D5416" s="120" t="s">
        <v>68</v>
      </c>
      <c r="E5416" s="120" t="s">
        <v>38</v>
      </c>
      <c r="F5416" s="121">
        <v>822019</v>
      </c>
      <c r="G5416" s="121">
        <v>201254.93</v>
      </c>
      <c r="H5416" s="119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19">
        <v>50229</v>
      </c>
      <c r="B5417" s="120" t="s">
        <v>205</v>
      </c>
      <c r="C5417" s="120" t="s">
        <v>209</v>
      </c>
      <c r="D5417" s="120" t="s">
        <v>68</v>
      </c>
      <c r="E5417" s="120" t="s">
        <v>140</v>
      </c>
      <c r="F5417" s="121">
        <v>59747</v>
      </c>
      <c r="G5417" s="121">
        <v>14627.069</v>
      </c>
      <c r="H5417" s="119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19">
        <v>50231</v>
      </c>
      <c r="B5418" s="120" t="s">
        <v>205</v>
      </c>
      <c r="C5418" s="120" t="s">
        <v>209</v>
      </c>
      <c r="D5418" s="120" t="s">
        <v>68</v>
      </c>
      <c r="E5418" s="120" t="s">
        <v>176</v>
      </c>
      <c r="F5418" s="121">
        <v>0</v>
      </c>
      <c r="G5418" s="121">
        <v>0</v>
      </c>
      <c r="H5418" s="119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19">
        <v>50233</v>
      </c>
      <c r="B5419" s="120" t="s">
        <v>201</v>
      </c>
      <c r="C5419" s="120" t="s">
        <v>206</v>
      </c>
      <c r="D5419" s="120" t="s">
        <v>116</v>
      </c>
      <c r="E5419" s="120" t="s">
        <v>170</v>
      </c>
      <c r="F5419" s="121">
        <v>26891</v>
      </c>
      <c r="G5419" s="121">
        <v>3021</v>
      </c>
      <c r="H5419" s="119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19">
        <v>50234</v>
      </c>
      <c r="B5420" s="120" t="s">
        <v>205</v>
      </c>
      <c r="C5420" s="120" t="s">
        <v>210</v>
      </c>
      <c r="D5420" s="120" t="s">
        <v>79</v>
      </c>
      <c r="E5420" s="120" t="s">
        <v>38</v>
      </c>
      <c r="F5420" s="121">
        <v>60197</v>
      </c>
      <c r="G5420" s="121">
        <v>10755.5</v>
      </c>
      <c r="H5420" s="119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19">
        <v>50240</v>
      </c>
      <c r="B5421" s="120" t="s">
        <v>205</v>
      </c>
      <c r="C5421" s="120" t="s">
        <v>210</v>
      </c>
      <c r="D5421" s="120" t="s">
        <v>79</v>
      </c>
      <c r="E5421" s="120" t="s">
        <v>70</v>
      </c>
      <c r="F5421" s="121">
        <v>191</v>
      </c>
      <c r="G5421" s="121">
        <v>38.22</v>
      </c>
      <c r="H5421" s="119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19">
        <v>50240</v>
      </c>
      <c r="B5422" s="120" t="s">
        <v>205</v>
      </c>
      <c r="C5422" s="120" t="s">
        <v>210</v>
      </c>
      <c r="D5422" s="120" t="s">
        <v>68</v>
      </c>
      <c r="E5422" s="120" t="s">
        <v>54</v>
      </c>
      <c r="F5422" s="121">
        <v>192767</v>
      </c>
      <c r="G5422" s="121">
        <v>36838.261</v>
      </c>
      <c r="H5422" s="119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19">
        <v>50240</v>
      </c>
      <c r="B5423" s="120" t="s">
        <v>205</v>
      </c>
      <c r="C5423" s="120" t="s">
        <v>210</v>
      </c>
      <c r="D5423" s="120" t="s">
        <v>68</v>
      </c>
      <c r="E5423" s="120" t="s">
        <v>38</v>
      </c>
      <c r="F5423" s="121">
        <v>636003</v>
      </c>
      <c r="G5423" s="121">
        <v>121542.22</v>
      </c>
      <c r="H5423" s="119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19">
        <v>50241</v>
      </c>
      <c r="B5424" s="120" t="s">
        <v>205</v>
      </c>
      <c r="C5424" s="120" t="s">
        <v>210</v>
      </c>
      <c r="D5424" s="120" t="s">
        <v>79</v>
      </c>
      <c r="E5424" s="120" t="s">
        <v>70</v>
      </c>
      <c r="F5424" s="121">
        <v>465</v>
      </c>
      <c r="G5424" s="121">
        <v>68</v>
      </c>
      <c r="H5424" s="119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19">
        <v>50241</v>
      </c>
      <c r="B5425" s="120" t="s">
        <v>205</v>
      </c>
      <c r="C5425" s="120" t="s">
        <v>210</v>
      </c>
      <c r="D5425" s="120" t="s">
        <v>79</v>
      </c>
      <c r="E5425" s="120" t="s">
        <v>38</v>
      </c>
      <c r="F5425" s="121">
        <v>0</v>
      </c>
      <c r="G5425" s="121">
        <v>0</v>
      </c>
      <c r="H5425" s="119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19">
        <v>50243</v>
      </c>
      <c r="B5426" s="120" t="s">
        <v>201</v>
      </c>
      <c r="C5426" s="120" t="s">
        <v>206</v>
      </c>
      <c r="D5426" s="120" t="s">
        <v>73</v>
      </c>
      <c r="E5426" s="120" t="s">
        <v>54</v>
      </c>
      <c r="F5426" s="121">
        <v>0</v>
      </c>
      <c r="G5426" s="121">
        <v>0</v>
      </c>
      <c r="H5426" s="119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19">
        <v>50243</v>
      </c>
      <c r="B5427" s="120" t="s">
        <v>201</v>
      </c>
      <c r="C5427" s="120" t="s">
        <v>206</v>
      </c>
      <c r="D5427" s="120" t="s">
        <v>73</v>
      </c>
      <c r="E5427" s="120" t="s">
        <v>70</v>
      </c>
      <c r="F5427" s="121">
        <v>3622</v>
      </c>
      <c r="G5427" s="121">
        <v>307.353</v>
      </c>
      <c r="H5427" s="119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19">
        <v>50243</v>
      </c>
      <c r="B5428" s="120" t="s">
        <v>201</v>
      </c>
      <c r="C5428" s="120" t="s">
        <v>206</v>
      </c>
      <c r="D5428" s="120" t="s">
        <v>73</v>
      </c>
      <c r="E5428" s="120" t="s">
        <v>38</v>
      </c>
      <c r="F5428" s="121">
        <v>13410</v>
      </c>
      <c r="G5428" s="121">
        <v>1054.647</v>
      </c>
      <c r="H5428" s="119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19">
        <v>50243</v>
      </c>
      <c r="B5429" s="120" t="s">
        <v>201</v>
      </c>
      <c r="C5429" s="120" t="s">
        <v>206</v>
      </c>
      <c r="D5429" s="120" t="s">
        <v>68</v>
      </c>
      <c r="E5429" s="120" t="s">
        <v>38</v>
      </c>
      <c r="F5429" s="121">
        <v>0</v>
      </c>
      <c r="G5429" s="121">
        <v>0</v>
      </c>
      <c r="H5429" s="119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19">
        <v>50243</v>
      </c>
      <c r="B5430" s="120" t="s">
        <v>201</v>
      </c>
      <c r="C5430" s="120" t="s">
        <v>206</v>
      </c>
      <c r="D5430" s="120" t="s">
        <v>68</v>
      </c>
      <c r="E5430" s="120" t="s">
        <v>152</v>
      </c>
      <c r="F5430" s="121">
        <v>0</v>
      </c>
      <c r="G5430" s="121">
        <v>0</v>
      </c>
      <c r="H5430" s="119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19">
        <v>50243</v>
      </c>
      <c r="B5431" s="120" t="s">
        <v>201</v>
      </c>
      <c r="C5431" s="120" t="s">
        <v>206</v>
      </c>
      <c r="D5431" s="120" t="s">
        <v>68</v>
      </c>
      <c r="E5431" s="120" t="s">
        <v>160</v>
      </c>
      <c r="F5431" s="121">
        <v>0</v>
      </c>
      <c r="G5431" s="121">
        <v>0</v>
      </c>
      <c r="H5431" s="119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19">
        <v>50243</v>
      </c>
      <c r="B5432" s="120" t="s">
        <v>201</v>
      </c>
      <c r="C5432" s="120" t="s">
        <v>206</v>
      </c>
      <c r="D5432" s="120" t="s">
        <v>68</v>
      </c>
      <c r="E5432" s="120" t="s">
        <v>166</v>
      </c>
      <c r="F5432" s="121">
        <v>0</v>
      </c>
      <c r="G5432" s="121">
        <v>0</v>
      </c>
      <c r="H5432" s="119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19">
        <v>50243</v>
      </c>
      <c r="B5433" s="120" t="s">
        <v>201</v>
      </c>
      <c r="C5433" s="120" t="s">
        <v>206</v>
      </c>
      <c r="D5433" s="120" t="s">
        <v>68</v>
      </c>
      <c r="E5433" s="120" t="s">
        <v>176</v>
      </c>
      <c r="F5433" s="121">
        <v>0</v>
      </c>
      <c r="G5433" s="121">
        <v>0</v>
      </c>
      <c r="H5433" s="119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19">
        <v>50244</v>
      </c>
      <c r="B5434" s="120" t="s">
        <v>205</v>
      </c>
      <c r="C5434" s="120" t="s">
        <v>209</v>
      </c>
      <c r="D5434" s="120" t="s">
        <v>68</v>
      </c>
      <c r="E5434" s="120" t="s">
        <v>54</v>
      </c>
      <c r="F5434" s="121">
        <v>517810</v>
      </c>
      <c r="G5434" s="121">
        <v>94091.726</v>
      </c>
      <c r="H5434" s="119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19">
        <v>50244</v>
      </c>
      <c r="B5435" s="120" t="s">
        <v>205</v>
      </c>
      <c r="C5435" s="120" t="s">
        <v>209</v>
      </c>
      <c r="D5435" s="120" t="s">
        <v>68</v>
      </c>
      <c r="E5435" s="120" t="s">
        <v>59</v>
      </c>
      <c r="F5435" s="121">
        <v>752624</v>
      </c>
      <c r="G5435" s="121">
        <v>136760.58</v>
      </c>
      <c r="H5435" s="119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19">
        <v>50244</v>
      </c>
      <c r="B5436" s="120" t="s">
        <v>205</v>
      </c>
      <c r="C5436" s="120" t="s">
        <v>209</v>
      </c>
      <c r="D5436" s="120" t="s">
        <v>68</v>
      </c>
      <c r="E5436" s="120" t="s">
        <v>70</v>
      </c>
      <c r="F5436" s="121">
        <v>0</v>
      </c>
      <c r="G5436" s="121">
        <v>0</v>
      </c>
      <c r="H5436" s="119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19">
        <v>50244</v>
      </c>
      <c r="B5437" s="120" t="s">
        <v>205</v>
      </c>
      <c r="C5437" s="120" t="s">
        <v>209</v>
      </c>
      <c r="D5437" s="120" t="s">
        <v>68</v>
      </c>
      <c r="E5437" s="120" t="s">
        <v>86</v>
      </c>
      <c r="F5437" s="121">
        <v>0</v>
      </c>
      <c r="G5437" s="121">
        <v>0</v>
      </c>
      <c r="H5437" s="119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19">
        <v>50244</v>
      </c>
      <c r="B5438" s="120" t="s">
        <v>205</v>
      </c>
      <c r="C5438" s="120" t="s">
        <v>209</v>
      </c>
      <c r="D5438" s="120" t="s">
        <v>68</v>
      </c>
      <c r="E5438" s="120" t="s">
        <v>38</v>
      </c>
      <c r="F5438" s="121">
        <v>254145</v>
      </c>
      <c r="G5438" s="121">
        <v>46181.117</v>
      </c>
      <c r="H5438" s="119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19">
        <v>50244</v>
      </c>
      <c r="B5439" s="120" t="s">
        <v>205</v>
      </c>
      <c r="C5439" s="120" t="s">
        <v>209</v>
      </c>
      <c r="D5439" s="120" t="s">
        <v>68</v>
      </c>
      <c r="E5439" s="120" t="s">
        <v>146</v>
      </c>
      <c r="F5439" s="121">
        <v>0</v>
      </c>
      <c r="G5439" s="121">
        <v>0</v>
      </c>
      <c r="H5439" s="119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19">
        <v>50244</v>
      </c>
      <c r="B5440" s="120" t="s">
        <v>205</v>
      </c>
      <c r="C5440" s="120" t="s">
        <v>209</v>
      </c>
      <c r="D5440" s="120" t="s">
        <v>68</v>
      </c>
      <c r="E5440" s="120" t="s">
        <v>152</v>
      </c>
      <c r="F5440" s="121">
        <v>16338</v>
      </c>
      <c r="G5440" s="121">
        <v>2968.988</v>
      </c>
      <c r="H5440" s="119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19">
        <v>50244</v>
      </c>
      <c r="B5441" s="120" t="s">
        <v>205</v>
      </c>
      <c r="C5441" s="120" t="s">
        <v>209</v>
      </c>
      <c r="D5441" s="120" t="s">
        <v>68</v>
      </c>
      <c r="E5441" s="120" t="s">
        <v>176</v>
      </c>
      <c r="F5441" s="121">
        <v>49048</v>
      </c>
      <c r="G5441" s="121">
        <v>8912.587</v>
      </c>
      <c r="H5441" s="119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19">
        <v>50250</v>
      </c>
      <c r="B5442" s="120" t="s">
        <v>205</v>
      </c>
      <c r="C5442" s="120" t="s">
        <v>209</v>
      </c>
      <c r="D5442" s="120" t="s">
        <v>68</v>
      </c>
      <c r="E5442" s="120" t="s">
        <v>54</v>
      </c>
      <c r="F5442" s="121">
        <v>0</v>
      </c>
      <c r="G5442" s="121">
        <v>0</v>
      </c>
      <c r="H5442" s="119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19">
        <v>50250</v>
      </c>
      <c r="B5443" s="120" t="s">
        <v>205</v>
      </c>
      <c r="C5443" s="120" t="s">
        <v>209</v>
      </c>
      <c r="D5443" s="120" t="s">
        <v>68</v>
      </c>
      <c r="E5443" s="120" t="s">
        <v>59</v>
      </c>
      <c r="F5443" s="121">
        <v>1162049</v>
      </c>
      <c r="G5443" s="121">
        <v>263313.22</v>
      </c>
      <c r="H5443" s="119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19">
        <v>50250</v>
      </c>
      <c r="B5444" s="120" t="s">
        <v>205</v>
      </c>
      <c r="C5444" s="120" t="s">
        <v>209</v>
      </c>
      <c r="D5444" s="120" t="s">
        <v>68</v>
      </c>
      <c r="E5444" s="120" t="s">
        <v>70</v>
      </c>
      <c r="F5444" s="121">
        <v>0</v>
      </c>
      <c r="G5444" s="121">
        <v>0</v>
      </c>
      <c r="H5444" s="119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19">
        <v>50250</v>
      </c>
      <c r="B5445" s="120" t="s">
        <v>205</v>
      </c>
      <c r="C5445" s="120" t="s">
        <v>209</v>
      </c>
      <c r="D5445" s="120" t="s">
        <v>68</v>
      </c>
      <c r="E5445" s="120" t="s">
        <v>38</v>
      </c>
      <c r="F5445" s="121">
        <v>376624</v>
      </c>
      <c r="G5445" s="121">
        <v>85340.706</v>
      </c>
      <c r="H5445" s="119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19">
        <v>50250</v>
      </c>
      <c r="B5446" s="120" t="s">
        <v>205</v>
      </c>
      <c r="C5446" s="120" t="s">
        <v>209</v>
      </c>
      <c r="D5446" s="120" t="s">
        <v>68</v>
      </c>
      <c r="E5446" s="120" t="s">
        <v>176</v>
      </c>
      <c r="F5446" s="121">
        <v>444372</v>
      </c>
      <c r="G5446" s="121">
        <v>100691.74</v>
      </c>
      <c r="H5446" s="119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19">
        <v>50251</v>
      </c>
      <c r="B5447" s="120" t="s">
        <v>205</v>
      </c>
      <c r="C5447" s="120" t="s">
        <v>209</v>
      </c>
      <c r="D5447" s="120" t="s">
        <v>68</v>
      </c>
      <c r="E5447" s="120" t="s">
        <v>54</v>
      </c>
      <c r="F5447" s="121">
        <v>1792</v>
      </c>
      <c r="G5447" s="121">
        <v>261.973</v>
      </c>
      <c r="H5447" s="119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19">
        <v>50251</v>
      </c>
      <c r="B5448" s="120" t="s">
        <v>205</v>
      </c>
      <c r="C5448" s="120" t="s">
        <v>209</v>
      </c>
      <c r="D5448" s="120" t="s">
        <v>68</v>
      </c>
      <c r="E5448" s="120" t="s">
        <v>59</v>
      </c>
      <c r="F5448" s="121">
        <v>1453276</v>
      </c>
      <c r="G5448" s="121">
        <v>212690.7</v>
      </c>
      <c r="H5448" s="119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19">
        <v>50251</v>
      </c>
      <c r="B5449" s="120" t="s">
        <v>205</v>
      </c>
      <c r="C5449" s="120" t="s">
        <v>209</v>
      </c>
      <c r="D5449" s="120" t="s">
        <v>68</v>
      </c>
      <c r="E5449" s="120" t="s">
        <v>38</v>
      </c>
      <c r="F5449" s="121">
        <v>108923</v>
      </c>
      <c r="G5449" s="121">
        <v>15941.345</v>
      </c>
      <c r="H5449" s="119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19">
        <v>50251</v>
      </c>
      <c r="B5450" s="120" t="s">
        <v>205</v>
      </c>
      <c r="C5450" s="120" t="s">
        <v>209</v>
      </c>
      <c r="D5450" s="120" t="s">
        <v>68</v>
      </c>
      <c r="E5450" s="120" t="s">
        <v>176</v>
      </c>
      <c r="F5450" s="121">
        <v>596583</v>
      </c>
      <c r="G5450" s="121">
        <v>87311.642</v>
      </c>
      <c r="H5450" s="119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19">
        <v>50252</v>
      </c>
      <c r="B5451" s="120" t="s">
        <v>201</v>
      </c>
      <c r="C5451" s="120" t="s">
        <v>206</v>
      </c>
      <c r="D5451" s="120" t="s">
        <v>116</v>
      </c>
      <c r="E5451" s="120" t="s">
        <v>170</v>
      </c>
      <c r="F5451" s="121">
        <v>249711</v>
      </c>
      <c r="G5451" s="121">
        <v>28051</v>
      </c>
      <c r="H5451" s="119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19">
        <v>50254</v>
      </c>
      <c r="B5452" s="120" t="s">
        <v>205</v>
      </c>
      <c r="C5452" s="120" t="s">
        <v>209</v>
      </c>
      <c r="D5452" s="120" t="s">
        <v>68</v>
      </c>
      <c r="E5452" s="120" t="s">
        <v>35</v>
      </c>
      <c r="F5452" s="121">
        <v>0</v>
      </c>
      <c r="G5452" s="121">
        <v>0</v>
      </c>
      <c r="H5452" s="119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19">
        <v>50254</v>
      </c>
      <c r="B5453" s="120" t="s">
        <v>205</v>
      </c>
      <c r="C5453" s="120" t="s">
        <v>209</v>
      </c>
      <c r="D5453" s="120" t="s">
        <v>68</v>
      </c>
      <c r="E5453" s="120" t="s">
        <v>54</v>
      </c>
      <c r="F5453" s="121">
        <v>144934</v>
      </c>
      <c r="G5453" s="121">
        <v>31258.478</v>
      </c>
      <c r="H5453" s="119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19">
        <v>50254</v>
      </c>
      <c r="B5454" s="120" t="s">
        <v>205</v>
      </c>
      <c r="C5454" s="120" t="s">
        <v>209</v>
      </c>
      <c r="D5454" s="120" t="s">
        <v>68</v>
      </c>
      <c r="E5454" s="120" t="s">
        <v>59</v>
      </c>
      <c r="F5454" s="121">
        <v>564126</v>
      </c>
      <c r="G5454" s="121">
        <v>121666.96</v>
      </c>
      <c r="H5454" s="119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19">
        <v>50254</v>
      </c>
      <c r="B5455" s="120" t="s">
        <v>205</v>
      </c>
      <c r="C5455" s="120" t="s">
        <v>209</v>
      </c>
      <c r="D5455" s="120" t="s">
        <v>68</v>
      </c>
      <c r="E5455" s="120" t="s">
        <v>70</v>
      </c>
      <c r="F5455" s="121">
        <v>707</v>
      </c>
      <c r="G5455" s="121">
        <v>152.75</v>
      </c>
      <c r="H5455" s="119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19">
        <v>50254</v>
      </c>
      <c r="B5456" s="120" t="s">
        <v>205</v>
      </c>
      <c r="C5456" s="120" t="s">
        <v>209</v>
      </c>
      <c r="D5456" s="120" t="s">
        <v>68</v>
      </c>
      <c r="E5456" s="120" t="s">
        <v>38</v>
      </c>
      <c r="F5456" s="121">
        <v>70201</v>
      </c>
      <c r="G5456" s="121">
        <v>15140.819</v>
      </c>
      <c r="H5456" s="119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19">
        <v>50254</v>
      </c>
      <c r="B5457" s="120" t="s">
        <v>205</v>
      </c>
      <c r="C5457" s="120" t="s">
        <v>209</v>
      </c>
      <c r="D5457" s="120" t="s">
        <v>68</v>
      </c>
      <c r="E5457" s="120" t="s">
        <v>152</v>
      </c>
      <c r="F5457" s="121">
        <v>6198</v>
      </c>
      <c r="G5457" s="121">
        <v>1336.265</v>
      </c>
      <c r="H5457" s="119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19">
        <v>50254</v>
      </c>
      <c r="B5458" s="120" t="s">
        <v>205</v>
      </c>
      <c r="C5458" s="120" t="s">
        <v>209</v>
      </c>
      <c r="D5458" s="120" t="s">
        <v>68</v>
      </c>
      <c r="E5458" s="120" t="s">
        <v>176</v>
      </c>
      <c r="F5458" s="121">
        <v>86251</v>
      </c>
      <c r="G5458" s="121">
        <v>18602.18</v>
      </c>
      <c r="H5458" s="119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19">
        <v>50260</v>
      </c>
      <c r="B5459" s="120" t="s">
        <v>201</v>
      </c>
      <c r="C5459" s="120" t="s">
        <v>207</v>
      </c>
      <c r="D5459" s="120" t="s">
        <v>79</v>
      </c>
      <c r="E5459" s="120" t="s">
        <v>70</v>
      </c>
      <c r="F5459" s="121">
        <v>437</v>
      </c>
      <c r="G5459" s="121">
        <v>21</v>
      </c>
      <c r="H5459" s="119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19">
        <v>50260</v>
      </c>
      <c r="B5460" s="120" t="s">
        <v>201</v>
      </c>
      <c r="C5460" s="120" t="s">
        <v>207</v>
      </c>
      <c r="D5460" s="120" t="s">
        <v>79</v>
      </c>
      <c r="E5460" s="120" t="s">
        <v>38</v>
      </c>
      <c r="F5460" s="121">
        <v>0</v>
      </c>
      <c r="G5460" s="121">
        <v>0</v>
      </c>
      <c r="H5460" s="119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19">
        <v>50261</v>
      </c>
      <c r="B5461" s="120" t="s">
        <v>201</v>
      </c>
      <c r="C5461" s="120" t="s">
        <v>206</v>
      </c>
      <c r="D5461" s="120" t="s">
        <v>116</v>
      </c>
      <c r="E5461" s="120" t="s">
        <v>170</v>
      </c>
      <c r="F5461" s="121">
        <v>139147</v>
      </c>
      <c r="G5461" s="121">
        <v>15631</v>
      </c>
      <c r="H5461" s="119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19">
        <v>50267</v>
      </c>
      <c r="B5462" s="120" t="s">
        <v>201</v>
      </c>
      <c r="C5462" s="120" t="s">
        <v>206</v>
      </c>
      <c r="D5462" s="120" t="s">
        <v>116</v>
      </c>
      <c r="E5462" s="120" t="s">
        <v>170</v>
      </c>
      <c r="F5462" s="121">
        <v>69615</v>
      </c>
      <c r="G5462" s="121">
        <v>7820</v>
      </c>
      <c r="H5462" s="119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19">
        <v>50268</v>
      </c>
      <c r="B5463" s="120" t="s">
        <v>201</v>
      </c>
      <c r="C5463" s="120" t="s">
        <v>206</v>
      </c>
      <c r="D5463" s="120" t="s">
        <v>116</v>
      </c>
      <c r="E5463" s="120" t="s">
        <v>170</v>
      </c>
      <c r="F5463" s="121">
        <v>138630</v>
      </c>
      <c r="G5463" s="121">
        <v>15573</v>
      </c>
      <c r="H5463" s="119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19">
        <v>50269</v>
      </c>
      <c r="B5464" s="120" t="s">
        <v>201</v>
      </c>
      <c r="C5464" s="120" t="s">
        <v>206</v>
      </c>
      <c r="D5464" s="120" t="s">
        <v>116</v>
      </c>
      <c r="E5464" s="120" t="s">
        <v>170</v>
      </c>
      <c r="F5464" s="121">
        <v>131225</v>
      </c>
      <c r="G5464" s="121">
        <v>14741</v>
      </c>
      <c r="H5464" s="119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19">
        <v>50273</v>
      </c>
      <c r="B5465" s="120" t="s">
        <v>201</v>
      </c>
      <c r="C5465" s="120" t="s">
        <v>206</v>
      </c>
      <c r="D5465" s="120" t="s">
        <v>68</v>
      </c>
      <c r="E5465" s="120" t="s">
        <v>70</v>
      </c>
      <c r="F5465" s="121">
        <v>0</v>
      </c>
      <c r="G5465" s="121">
        <v>0</v>
      </c>
      <c r="H5465" s="119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19">
        <v>50273</v>
      </c>
      <c r="B5466" s="120" t="s">
        <v>201</v>
      </c>
      <c r="C5466" s="120" t="s">
        <v>206</v>
      </c>
      <c r="D5466" s="120" t="s">
        <v>68</v>
      </c>
      <c r="E5466" s="120" t="s">
        <v>105</v>
      </c>
      <c r="F5466" s="121">
        <v>452634</v>
      </c>
      <c r="G5466" s="121">
        <v>14491.734</v>
      </c>
      <c r="H5466" s="119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19">
        <v>50273</v>
      </c>
      <c r="B5467" s="120" t="s">
        <v>201</v>
      </c>
      <c r="C5467" s="120" t="s">
        <v>206</v>
      </c>
      <c r="D5467" s="120" t="s">
        <v>68</v>
      </c>
      <c r="E5467" s="120" t="s">
        <v>110</v>
      </c>
      <c r="F5467" s="121">
        <v>553233</v>
      </c>
      <c r="G5467" s="121">
        <v>17712.522</v>
      </c>
      <c r="H5467" s="119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19">
        <v>50273</v>
      </c>
      <c r="B5468" s="120" t="s">
        <v>201</v>
      </c>
      <c r="C5468" s="120" t="s">
        <v>206</v>
      </c>
      <c r="D5468" s="120" t="s">
        <v>68</v>
      </c>
      <c r="E5468" s="120" t="s">
        <v>38</v>
      </c>
      <c r="F5468" s="121">
        <v>21526</v>
      </c>
      <c r="G5468" s="121">
        <v>689.187</v>
      </c>
      <c r="H5468" s="119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19">
        <v>50273</v>
      </c>
      <c r="B5469" s="120" t="s">
        <v>201</v>
      </c>
      <c r="C5469" s="120" t="s">
        <v>206</v>
      </c>
      <c r="D5469" s="120" t="s">
        <v>68</v>
      </c>
      <c r="E5469" s="120" t="s">
        <v>166</v>
      </c>
      <c r="F5469" s="121">
        <v>3648</v>
      </c>
      <c r="G5469" s="121">
        <v>116.796</v>
      </c>
      <c r="H5469" s="119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19">
        <v>50273</v>
      </c>
      <c r="B5470" s="120" t="s">
        <v>201</v>
      </c>
      <c r="C5470" s="120" t="s">
        <v>206</v>
      </c>
      <c r="D5470" s="120" t="s">
        <v>68</v>
      </c>
      <c r="E5470" s="120" t="s">
        <v>176</v>
      </c>
      <c r="F5470" s="121">
        <v>13673</v>
      </c>
      <c r="G5470" s="121">
        <v>437.761</v>
      </c>
      <c r="H5470" s="119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19">
        <v>50274</v>
      </c>
      <c r="B5471" s="120" t="s">
        <v>205</v>
      </c>
      <c r="C5471" s="120" t="s">
        <v>209</v>
      </c>
      <c r="D5471" s="120" t="s">
        <v>68</v>
      </c>
      <c r="E5471" s="120" t="s">
        <v>38</v>
      </c>
      <c r="F5471" s="121">
        <v>0</v>
      </c>
      <c r="G5471" s="121">
        <v>0</v>
      </c>
      <c r="H5471" s="119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19">
        <v>50274</v>
      </c>
      <c r="B5472" s="120" t="s">
        <v>205</v>
      </c>
      <c r="C5472" s="120" t="s">
        <v>209</v>
      </c>
      <c r="D5472" s="120" t="s">
        <v>68</v>
      </c>
      <c r="E5472" s="120" t="s">
        <v>178</v>
      </c>
      <c r="F5472" s="121">
        <v>584459</v>
      </c>
      <c r="G5472" s="121">
        <v>65655</v>
      </c>
      <c r="H5472" s="119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19">
        <v>50275</v>
      </c>
      <c r="B5473" s="120" t="s">
        <v>205</v>
      </c>
      <c r="C5473" s="120" t="s">
        <v>209</v>
      </c>
      <c r="D5473" s="120" t="s">
        <v>68</v>
      </c>
      <c r="E5473" s="120" t="s">
        <v>54</v>
      </c>
      <c r="F5473" s="121">
        <v>0</v>
      </c>
      <c r="G5473" s="121">
        <v>0</v>
      </c>
      <c r="H5473" s="119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19">
        <v>50275</v>
      </c>
      <c r="B5474" s="120" t="s">
        <v>205</v>
      </c>
      <c r="C5474" s="120" t="s">
        <v>209</v>
      </c>
      <c r="D5474" s="120" t="s">
        <v>68</v>
      </c>
      <c r="E5474" s="120" t="s">
        <v>70</v>
      </c>
      <c r="F5474" s="121">
        <v>0</v>
      </c>
      <c r="G5474" s="121">
        <v>0</v>
      </c>
      <c r="H5474" s="119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19">
        <v>50275</v>
      </c>
      <c r="B5475" s="120" t="s">
        <v>205</v>
      </c>
      <c r="C5475" s="120" t="s">
        <v>209</v>
      </c>
      <c r="D5475" s="120" t="s">
        <v>68</v>
      </c>
      <c r="E5475" s="120" t="s">
        <v>38</v>
      </c>
      <c r="F5475" s="121">
        <v>278772</v>
      </c>
      <c r="G5475" s="121">
        <v>23537.915</v>
      </c>
      <c r="H5475" s="119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19">
        <v>50276</v>
      </c>
      <c r="B5476" s="120" t="s">
        <v>201</v>
      </c>
      <c r="C5476" s="120" t="s">
        <v>206</v>
      </c>
      <c r="D5476" s="120" t="s">
        <v>128</v>
      </c>
      <c r="E5476" s="120" t="s">
        <v>180</v>
      </c>
      <c r="F5476" s="121">
        <v>632</v>
      </c>
      <c r="G5476" s="121">
        <v>71</v>
      </c>
      <c r="H5476" s="119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19">
        <v>50278</v>
      </c>
      <c r="B5477" s="120" t="s">
        <v>201</v>
      </c>
      <c r="C5477" s="120" t="s">
        <v>206</v>
      </c>
      <c r="D5477" s="120" t="s">
        <v>116</v>
      </c>
      <c r="E5477" s="120" t="s">
        <v>170</v>
      </c>
      <c r="F5477" s="121">
        <v>850827</v>
      </c>
      <c r="G5477" s="121">
        <v>95577</v>
      </c>
      <c r="H5477" s="119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19">
        <v>50279</v>
      </c>
      <c r="B5478" s="120" t="s">
        <v>201</v>
      </c>
      <c r="C5478" s="120" t="s">
        <v>206</v>
      </c>
      <c r="D5478" s="120" t="s">
        <v>73</v>
      </c>
      <c r="E5478" s="120" t="s">
        <v>90</v>
      </c>
      <c r="F5478" s="121">
        <v>353174</v>
      </c>
      <c r="G5478" s="121">
        <v>30298.677</v>
      </c>
      <c r="H5478" s="119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19">
        <v>50279</v>
      </c>
      <c r="B5479" s="120" t="s">
        <v>201</v>
      </c>
      <c r="C5479" s="120" t="s">
        <v>206</v>
      </c>
      <c r="D5479" s="120" t="s">
        <v>73</v>
      </c>
      <c r="E5479" s="120" t="s">
        <v>38</v>
      </c>
      <c r="F5479" s="121">
        <v>513544</v>
      </c>
      <c r="G5479" s="121">
        <v>46204.323</v>
      </c>
      <c r="H5479" s="119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19">
        <v>50279</v>
      </c>
      <c r="B5480" s="120" t="s">
        <v>201</v>
      </c>
      <c r="C5480" s="120" t="s">
        <v>206</v>
      </c>
      <c r="D5480" s="120" t="s">
        <v>73</v>
      </c>
      <c r="E5480" s="120" t="s">
        <v>140</v>
      </c>
      <c r="F5480" s="121">
        <v>0</v>
      </c>
      <c r="G5480" s="121">
        <v>0</v>
      </c>
      <c r="H5480" s="119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19">
        <v>50279</v>
      </c>
      <c r="B5481" s="120" t="s">
        <v>201</v>
      </c>
      <c r="C5481" s="120" t="s">
        <v>206</v>
      </c>
      <c r="D5481" s="120" t="s">
        <v>68</v>
      </c>
      <c r="E5481" s="120" t="s">
        <v>90</v>
      </c>
      <c r="F5481" s="121">
        <v>1857289</v>
      </c>
      <c r="G5481" s="121">
        <v>129180.26</v>
      </c>
      <c r="H5481" s="119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19">
        <v>50279</v>
      </c>
      <c r="B5482" s="120" t="s">
        <v>201</v>
      </c>
      <c r="C5482" s="120" t="s">
        <v>206</v>
      </c>
      <c r="D5482" s="120" t="s">
        <v>68</v>
      </c>
      <c r="E5482" s="120" t="s">
        <v>38</v>
      </c>
      <c r="F5482" s="121">
        <v>558</v>
      </c>
      <c r="G5482" s="121">
        <v>39.74</v>
      </c>
      <c r="H5482" s="119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19">
        <v>50280</v>
      </c>
      <c r="B5483" s="120" t="s">
        <v>201</v>
      </c>
      <c r="C5483" s="120" t="s">
        <v>206</v>
      </c>
      <c r="D5483" s="120" t="s">
        <v>116</v>
      </c>
      <c r="E5483" s="120" t="s">
        <v>170</v>
      </c>
      <c r="F5483" s="121">
        <v>257588</v>
      </c>
      <c r="G5483" s="121">
        <v>28936</v>
      </c>
      <c r="H5483" s="119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19">
        <v>50281</v>
      </c>
      <c r="B5484" s="120" t="s">
        <v>201</v>
      </c>
      <c r="C5484" s="120" t="s">
        <v>206</v>
      </c>
      <c r="D5484" s="120" t="s">
        <v>128</v>
      </c>
      <c r="E5484" s="120" t="s">
        <v>180</v>
      </c>
      <c r="F5484" s="121">
        <v>789669</v>
      </c>
      <c r="G5484" s="121">
        <v>88707</v>
      </c>
      <c r="H5484" s="119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19">
        <v>50282</v>
      </c>
      <c r="B5485" s="120" t="s">
        <v>205</v>
      </c>
      <c r="C5485" s="120" t="s">
        <v>209</v>
      </c>
      <c r="D5485" s="120" t="s">
        <v>68</v>
      </c>
      <c r="E5485" s="120" t="s">
        <v>54</v>
      </c>
      <c r="F5485" s="121">
        <v>167019</v>
      </c>
      <c r="G5485" s="121">
        <v>31621.561</v>
      </c>
      <c r="H5485" s="119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19">
        <v>50282</v>
      </c>
      <c r="B5486" s="120" t="s">
        <v>205</v>
      </c>
      <c r="C5486" s="120" t="s">
        <v>209</v>
      </c>
      <c r="D5486" s="120" t="s">
        <v>68</v>
      </c>
      <c r="E5486" s="120" t="s">
        <v>59</v>
      </c>
      <c r="F5486" s="121">
        <v>256973</v>
      </c>
      <c r="G5486" s="121">
        <v>48663.616</v>
      </c>
      <c r="H5486" s="119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19">
        <v>50282</v>
      </c>
      <c r="B5487" s="120" t="s">
        <v>205</v>
      </c>
      <c r="C5487" s="120" t="s">
        <v>209</v>
      </c>
      <c r="D5487" s="120" t="s">
        <v>68</v>
      </c>
      <c r="E5487" s="120" t="s">
        <v>70</v>
      </c>
      <c r="F5487" s="121">
        <v>0</v>
      </c>
      <c r="G5487" s="121">
        <v>0</v>
      </c>
      <c r="H5487" s="119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19">
        <v>50282</v>
      </c>
      <c r="B5488" s="120" t="s">
        <v>205</v>
      </c>
      <c r="C5488" s="120" t="s">
        <v>209</v>
      </c>
      <c r="D5488" s="120" t="s">
        <v>68</v>
      </c>
      <c r="E5488" s="120" t="s">
        <v>38</v>
      </c>
      <c r="F5488" s="121">
        <v>98672</v>
      </c>
      <c r="G5488" s="121">
        <v>18687.951</v>
      </c>
      <c r="H5488" s="119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19">
        <v>50282</v>
      </c>
      <c r="B5489" s="120" t="s">
        <v>205</v>
      </c>
      <c r="C5489" s="120" t="s">
        <v>209</v>
      </c>
      <c r="D5489" s="120" t="s">
        <v>68</v>
      </c>
      <c r="E5489" s="120" t="s">
        <v>152</v>
      </c>
      <c r="F5489" s="121">
        <v>0</v>
      </c>
      <c r="G5489" s="121">
        <v>0</v>
      </c>
      <c r="H5489" s="119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19">
        <v>50282</v>
      </c>
      <c r="B5490" s="120" t="s">
        <v>205</v>
      </c>
      <c r="C5490" s="120" t="s">
        <v>209</v>
      </c>
      <c r="D5490" s="120" t="s">
        <v>68</v>
      </c>
      <c r="E5490" s="120" t="s">
        <v>183</v>
      </c>
      <c r="F5490" s="121">
        <v>5493</v>
      </c>
      <c r="G5490" s="121">
        <v>1038.872</v>
      </c>
      <c r="H5490" s="119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19">
        <v>50285</v>
      </c>
      <c r="B5491" s="120" t="s">
        <v>201</v>
      </c>
      <c r="C5491" s="120" t="s">
        <v>206</v>
      </c>
      <c r="D5491" s="120" t="s">
        <v>116</v>
      </c>
      <c r="E5491" s="120" t="s">
        <v>170</v>
      </c>
      <c r="F5491" s="121">
        <v>50697</v>
      </c>
      <c r="G5491" s="121">
        <v>5695</v>
      </c>
      <c r="H5491" s="119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19">
        <v>50290</v>
      </c>
      <c r="B5492" s="120" t="s">
        <v>201</v>
      </c>
      <c r="C5492" s="120" t="s">
        <v>206</v>
      </c>
      <c r="D5492" s="120" t="s">
        <v>68</v>
      </c>
      <c r="E5492" s="120" t="s">
        <v>70</v>
      </c>
      <c r="F5492" s="121">
        <v>20284</v>
      </c>
      <c r="G5492" s="121">
        <v>1104.1</v>
      </c>
      <c r="H5492" s="119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19">
        <v>50290</v>
      </c>
      <c r="B5493" s="120" t="s">
        <v>201</v>
      </c>
      <c r="C5493" s="120" t="s">
        <v>206</v>
      </c>
      <c r="D5493" s="120" t="s">
        <v>68</v>
      </c>
      <c r="E5493" s="120" t="s">
        <v>105</v>
      </c>
      <c r="F5493" s="121">
        <v>4843533</v>
      </c>
      <c r="G5493" s="121">
        <v>260549.66</v>
      </c>
      <c r="H5493" s="119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19">
        <v>50290</v>
      </c>
      <c r="B5494" s="120" t="s">
        <v>201</v>
      </c>
      <c r="C5494" s="120" t="s">
        <v>206</v>
      </c>
      <c r="D5494" s="120" t="s">
        <v>68</v>
      </c>
      <c r="E5494" s="120" t="s">
        <v>110</v>
      </c>
      <c r="F5494" s="121">
        <v>5919909</v>
      </c>
      <c r="G5494" s="121">
        <v>318451.47</v>
      </c>
      <c r="H5494" s="119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19">
        <v>50290</v>
      </c>
      <c r="B5495" s="120" t="s">
        <v>201</v>
      </c>
      <c r="C5495" s="120" t="s">
        <v>206</v>
      </c>
      <c r="D5495" s="120" t="s">
        <v>68</v>
      </c>
      <c r="E5495" s="120" t="s">
        <v>38</v>
      </c>
      <c r="F5495" s="121">
        <v>67257</v>
      </c>
      <c r="G5495" s="121">
        <v>3628.77</v>
      </c>
      <c r="H5495" s="119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19">
        <v>50292</v>
      </c>
      <c r="B5496" s="120" t="s">
        <v>201</v>
      </c>
      <c r="C5496" s="120" t="s">
        <v>206</v>
      </c>
      <c r="D5496" s="120" t="s">
        <v>39</v>
      </c>
      <c r="E5496" s="120" t="s">
        <v>70</v>
      </c>
      <c r="F5496" s="121">
        <v>0</v>
      </c>
      <c r="G5496" s="121">
        <v>0</v>
      </c>
      <c r="H5496" s="119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19">
        <v>50292</v>
      </c>
      <c r="B5497" s="120" t="s">
        <v>201</v>
      </c>
      <c r="C5497" s="120" t="s">
        <v>206</v>
      </c>
      <c r="D5497" s="120" t="s">
        <v>39</v>
      </c>
      <c r="E5497" s="120" t="s">
        <v>38</v>
      </c>
      <c r="F5497" s="121">
        <v>149783</v>
      </c>
      <c r="G5497" s="121">
        <v>68986</v>
      </c>
      <c r="H5497" s="119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19">
        <v>50292</v>
      </c>
      <c r="B5498" s="120" t="s">
        <v>201</v>
      </c>
      <c r="C5498" s="120" t="s">
        <v>206</v>
      </c>
      <c r="D5498" s="120" t="s">
        <v>61</v>
      </c>
      <c r="E5498" s="120" t="s">
        <v>70</v>
      </c>
      <c r="F5498" s="121">
        <v>0</v>
      </c>
      <c r="G5498" s="121">
        <v>0</v>
      </c>
      <c r="H5498" s="119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19">
        <v>50292</v>
      </c>
      <c r="B5499" s="120" t="s">
        <v>201</v>
      </c>
      <c r="C5499" s="120" t="s">
        <v>206</v>
      </c>
      <c r="D5499" s="120" t="s">
        <v>61</v>
      </c>
      <c r="E5499" s="120" t="s">
        <v>38</v>
      </c>
      <c r="F5499" s="121">
        <v>2566469</v>
      </c>
      <c r="G5499" s="121">
        <v>238591</v>
      </c>
      <c r="H5499" s="119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19">
        <v>50292</v>
      </c>
      <c r="B5500" s="120" t="s">
        <v>201</v>
      </c>
      <c r="C5500" s="120" t="s">
        <v>206</v>
      </c>
      <c r="D5500" s="120" t="s">
        <v>73</v>
      </c>
      <c r="E5500" s="120" t="s">
        <v>38</v>
      </c>
      <c r="F5500" s="121">
        <v>464495</v>
      </c>
      <c r="G5500" s="121">
        <v>45394</v>
      </c>
      <c r="H5500" s="119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19">
        <v>50292</v>
      </c>
      <c r="B5501" s="120" t="s">
        <v>201</v>
      </c>
      <c r="C5501" s="120" t="s">
        <v>206</v>
      </c>
      <c r="D5501" s="120" t="s">
        <v>79</v>
      </c>
      <c r="E5501" s="120" t="s">
        <v>70</v>
      </c>
      <c r="F5501" s="121">
        <v>0</v>
      </c>
      <c r="G5501" s="121">
        <v>0</v>
      </c>
      <c r="H5501" s="119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19">
        <v>50293</v>
      </c>
      <c r="B5502" s="120" t="s">
        <v>201</v>
      </c>
      <c r="C5502" s="120" t="s">
        <v>206</v>
      </c>
      <c r="D5502" s="120" t="s">
        <v>68</v>
      </c>
      <c r="E5502" s="120" t="s">
        <v>35</v>
      </c>
      <c r="F5502" s="121">
        <v>2523048</v>
      </c>
      <c r="G5502" s="121">
        <v>187554.21</v>
      </c>
      <c r="H5502" s="119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19">
        <v>50293</v>
      </c>
      <c r="B5503" s="120" t="s">
        <v>201</v>
      </c>
      <c r="C5503" s="120" t="s">
        <v>206</v>
      </c>
      <c r="D5503" s="120" t="s">
        <v>68</v>
      </c>
      <c r="E5503" s="120" t="s">
        <v>38</v>
      </c>
      <c r="F5503" s="121">
        <v>9846</v>
      </c>
      <c r="G5503" s="121">
        <v>735.79</v>
      </c>
      <c r="H5503" s="119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19">
        <v>50296</v>
      </c>
      <c r="B5504" s="120" t="s">
        <v>205</v>
      </c>
      <c r="C5504" s="120" t="s">
        <v>209</v>
      </c>
      <c r="D5504" s="120" t="s">
        <v>68</v>
      </c>
      <c r="E5504" s="120" t="s">
        <v>54</v>
      </c>
      <c r="F5504" s="121">
        <v>9923</v>
      </c>
      <c r="G5504" s="121">
        <v>1983.202</v>
      </c>
      <c r="H5504" s="119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19">
        <v>50296</v>
      </c>
      <c r="B5505" s="120" t="s">
        <v>205</v>
      </c>
      <c r="C5505" s="120" t="s">
        <v>209</v>
      </c>
      <c r="D5505" s="120" t="s">
        <v>68</v>
      </c>
      <c r="E5505" s="120" t="s">
        <v>59</v>
      </c>
      <c r="F5505" s="121">
        <v>1266974</v>
      </c>
      <c r="G5505" s="121">
        <v>253176.73</v>
      </c>
      <c r="H5505" s="119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19">
        <v>50296</v>
      </c>
      <c r="B5506" s="120" t="s">
        <v>205</v>
      </c>
      <c r="C5506" s="120" t="s">
        <v>209</v>
      </c>
      <c r="D5506" s="120" t="s">
        <v>68</v>
      </c>
      <c r="E5506" s="120" t="s">
        <v>70</v>
      </c>
      <c r="F5506" s="121">
        <v>3523</v>
      </c>
      <c r="G5506" s="121">
        <v>703.734</v>
      </c>
      <c r="H5506" s="119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19">
        <v>50296</v>
      </c>
      <c r="B5507" s="120" t="s">
        <v>205</v>
      </c>
      <c r="C5507" s="120" t="s">
        <v>209</v>
      </c>
      <c r="D5507" s="120" t="s">
        <v>68</v>
      </c>
      <c r="E5507" s="120" t="s">
        <v>38</v>
      </c>
      <c r="F5507" s="121">
        <v>303279</v>
      </c>
      <c r="G5507" s="121">
        <v>60603.68</v>
      </c>
      <c r="H5507" s="119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19">
        <v>50296</v>
      </c>
      <c r="B5508" s="120" t="s">
        <v>205</v>
      </c>
      <c r="C5508" s="120" t="s">
        <v>209</v>
      </c>
      <c r="D5508" s="120" t="s">
        <v>68</v>
      </c>
      <c r="E5508" s="120" t="s">
        <v>152</v>
      </c>
      <c r="F5508" s="121">
        <v>0</v>
      </c>
      <c r="G5508" s="121">
        <v>0</v>
      </c>
      <c r="H5508" s="119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19">
        <v>50296</v>
      </c>
      <c r="B5509" s="120" t="s">
        <v>205</v>
      </c>
      <c r="C5509" s="120" t="s">
        <v>209</v>
      </c>
      <c r="D5509" s="120" t="s">
        <v>68</v>
      </c>
      <c r="E5509" s="120" t="s">
        <v>166</v>
      </c>
      <c r="F5509" s="121">
        <v>20534</v>
      </c>
      <c r="G5509" s="121">
        <v>4103.163</v>
      </c>
      <c r="H5509" s="119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19">
        <v>50296</v>
      </c>
      <c r="B5510" s="120" t="s">
        <v>205</v>
      </c>
      <c r="C5510" s="120" t="s">
        <v>209</v>
      </c>
      <c r="D5510" s="120" t="s">
        <v>68</v>
      </c>
      <c r="E5510" s="120" t="s">
        <v>176</v>
      </c>
      <c r="F5510" s="121">
        <v>457697</v>
      </c>
      <c r="G5510" s="121">
        <v>91460.609</v>
      </c>
      <c r="H5510" s="119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19">
        <v>50299</v>
      </c>
      <c r="B5511" s="120" t="s">
        <v>201</v>
      </c>
      <c r="C5511" s="120" t="s">
        <v>206</v>
      </c>
      <c r="D5511" s="120" t="s">
        <v>73</v>
      </c>
      <c r="E5511" s="120" t="s">
        <v>38</v>
      </c>
      <c r="F5511" s="121">
        <v>55784</v>
      </c>
      <c r="G5511" s="121">
        <v>5377</v>
      </c>
      <c r="H5511" s="119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19">
        <v>50300</v>
      </c>
      <c r="B5512" s="120" t="s">
        <v>201</v>
      </c>
      <c r="C5512" s="120" t="s">
        <v>206</v>
      </c>
      <c r="D5512" s="120" t="s">
        <v>33</v>
      </c>
      <c r="E5512" s="120" t="s">
        <v>99</v>
      </c>
      <c r="F5512" s="121">
        <v>0</v>
      </c>
      <c r="G5512" s="121">
        <v>-2276</v>
      </c>
      <c r="H5512" s="119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19">
        <v>50300</v>
      </c>
      <c r="B5513" s="120" t="s">
        <v>201</v>
      </c>
      <c r="C5513" s="120" t="s">
        <v>206</v>
      </c>
      <c r="D5513" s="120" t="s">
        <v>73</v>
      </c>
      <c r="E5513" s="120" t="s">
        <v>38</v>
      </c>
      <c r="F5513" s="121">
        <v>0</v>
      </c>
      <c r="G5513" s="121">
        <v>0</v>
      </c>
      <c r="H5513" s="119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19">
        <v>50300</v>
      </c>
      <c r="B5514" s="120" t="s">
        <v>201</v>
      </c>
      <c r="C5514" s="120" t="s">
        <v>206</v>
      </c>
      <c r="D5514" s="120" t="s">
        <v>68</v>
      </c>
      <c r="E5514" s="120" t="s">
        <v>38</v>
      </c>
      <c r="F5514" s="121">
        <v>0</v>
      </c>
      <c r="G5514" s="121">
        <v>0</v>
      </c>
      <c r="H5514" s="119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19">
        <v>50304</v>
      </c>
      <c r="B5515" s="120" t="s">
        <v>205</v>
      </c>
      <c r="C5515" s="120" t="s">
        <v>209</v>
      </c>
      <c r="D5515" s="120" t="s">
        <v>73</v>
      </c>
      <c r="E5515" s="120" t="s">
        <v>38</v>
      </c>
      <c r="F5515" s="121">
        <v>11823998</v>
      </c>
      <c r="G5515" s="121">
        <v>1039624.6</v>
      </c>
      <c r="H5515" s="119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19">
        <v>50304</v>
      </c>
      <c r="B5516" s="120" t="s">
        <v>205</v>
      </c>
      <c r="C5516" s="120" t="s">
        <v>209</v>
      </c>
      <c r="D5516" s="120" t="s">
        <v>73</v>
      </c>
      <c r="E5516" s="120" t="s">
        <v>140</v>
      </c>
      <c r="F5516" s="121">
        <v>1810070</v>
      </c>
      <c r="G5516" s="121">
        <v>159150.4</v>
      </c>
      <c r="H5516" s="119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19">
        <v>50304</v>
      </c>
      <c r="B5517" s="120" t="s">
        <v>205</v>
      </c>
      <c r="C5517" s="120" t="s">
        <v>209</v>
      </c>
      <c r="D5517" s="120" t="s">
        <v>68</v>
      </c>
      <c r="E5517" s="120" t="s">
        <v>148</v>
      </c>
      <c r="F5517" s="121">
        <v>2210910</v>
      </c>
      <c r="G5517" s="121">
        <v>248361</v>
      </c>
      <c r="H5517" s="119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19">
        <v>50305</v>
      </c>
      <c r="B5518" s="120" t="s">
        <v>205</v>
      </c>
      <c r="C5518" s="120" t="s">
        <v>209</v>
      </c>
      <c r="D5518" s="120" t="s">
        <v>68</v>
      </c>
      <c r="E5518" s="120" t="s">
        <v>54</v>
      </c>
      <c r="F5518" s="121">
        <v>0</v>
      </c>
      <c r="G5518" s="121">
        <v>0</v>
      </c>
      <c r="H5518" s="119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19">
        <v>50305</v>
      </c>
      <c r="B5519" s="120" t="s">
        <v>205</v>
      </c>
      <c r="C5519" s="120" t="s">
        <v>209</v>
      </c>
      <c r="D5519" s="120" t="s">
        <v>68</v>
      </c>
      <c r="E5519" s="120" t="s">
        <v>38</v>
      </c>
      <c r="F5519" s="121">
        <v>78249</v>
      </c>
      <c r="G5519" s="121">
        <v>6397.228</v>
      </c>
      <c r="H5519" s="119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19">
        <v>50305</v>
      </c>
      <c r="B5520" s="120" t="s">
        <v>205</v>
      </c>
      <c r="C5520" s="120" t="s">
        <v>209</v>
      </c>
      <c r="D5520" s="120" t="s">
        <v>68</v>
      </c>
      <c r="E5520" s="120" t="s">
        <v>134</v>
      </c>
      <c r="F5520" s="121">
        <v>0</v>
      </c>
      <c r="G5520" s="121">
        <v>0</v>
      </c>
      <c r="H5520" s="119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19">
        <v>50305</v>
      </c>
      <c r="B5521" s="120" t="s">
        <v>205</v>
      </c>
      <c r="C5521" s="120" t="s">
        <v>209</v>
      </c>
      <c r="D5521" s="120" t="s">
        <v>68</v>
      </c>
      <c r="E5521" s="120" t="s">
        <v>142</v>
      </c>
      <c r="F5521" s="121">
        <v>3951</v>
      </c>
      <c r="G5521" s="121">
        <v>325.503</v>
      </c>
      <c r="H5521" s="119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19">
        <v>50305</v>
      </c>
      <c r="B5522" s="120" t="s">
        <v>205</v>
      </c>
      <c r="C5522" s="120" t="s">
        <v>209</v>
      </c>
      <c r="D5522" s="120" t="s">
        <v>68</v>
      </c>
      <c r="E5522" s="120" t="s">
        <v>144</v>
      </c>
      <c r="F5522" s="121">
        <v>1822679</v>
      </c>
      <c r="G5522" s="121">
        <v>149042.46</v>
      </c>
      <c r="H5522" s="119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19">
        <v>50305</v>
      </c>
      <c r="B5523" s="120" t="s">
        <v>205</v>
      </c>
      <c r="C5523" s="120" t="s">
        <v>209</v>
      </c>
      <c r="D5523" s="120" t="s">
        <v>68</v>
      </c>
      <c r="E5523" s="120" t="s">
        <v>162</v>
      </c>
      <c r="F5523" s="121">
        <v>183845</v>
      </c>
      <c r="G5523" s="121">
        <v>15045.811</v>
      </c>
      <c r="H5523" s="119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19">
        <v>50305</v>
      </c>
      <c r="B5524" s="120" t="s">
        <v>205</v>
      </c>
      <c r="C5524" s="120" t="s">
        <v>209</v>
      </c>
      <c r="D5524" s="120" t="s">
        <v>68</v>
      </c>
      <c r="E5524" s="120" t="s">
        <v>176</v>
      </c>
      <c r="F5524" s="121">
        <v>0</v>
      </c>
      <c r="G5524" s="121">
        <v>0</v>
      </c>
      <c r="H5524" s="119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19">
        <v>50307</v>
      </c>
      <c r="B5525" s="120" t="s">
        <v>205</v>
      </c>
      <c r="C5525" s="120" t="s">
        <v>210</v>
      </c>
      <c r="D5525" s="120" t="s">
        <v>79</v>
      </c>
      <c r="E5525" s="120" t="s">
        <v>70</v>
      </c>
      <c r="F5525" s="121">
        <v>0</v>
      </c>
      <c r="G5525" s="121">
        <v>0</v>
      </c>
      <c r="H5525" s="119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19">
        <v>50307</v>
      </c>
      <c r="B5526" s="120" t="s">
        <v>205</v>
      </c>
      <c r="C5526" s="120" t="s">
        <v>210</v>
      </c>
      <c r="D5526" s="120" t="s">
        <v>79</v>
      </c>
      <c r="E5526" s="120" t="s">
        <v>152</v>
      </c>
      <c r="F5526" s="121">
        <v>0</v>
      </c>
      <c r="G5526" s="121">
        <v>0</v>
      </c>
      <c r="H5526" s="119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19">
        <v>50307</v>
      </c>
      <c r="B5527" s="120" t="s">
        <v>205</v>
      </c>
      <c r="C5527" s="120" t="s">
        <v>210</v>
      </c>
      <c r="D5527" s="120" t="s">
        <v>68</v>
      </c>
      <c r="E5527" s="120" t="s">
        <v>38</v>
      </c>
      <c r="F5527" s="121">
        <v>68</v>
      </c>
      <c r="G5527" s="121">
        <v>14</v>
      </c>
      <c r="H5527" s="119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19">
        <v>50307</v>
      </c>
      <c r="B5528" s="120" t="s">
        <v>205</v>
      </c>
      <c r="C5528" s="120" t="s">
        <v>210</v>
      </c>
      <c r="D5528" s="120" t="s">
        <v>68</v>
      </c>
      <c r="E5528" s="120" t="s">
        <v>152</v>
      </c>
      <c r="F5528" s="121">
        <v>0</v>
      </c>
      <c r="G5528" s="121">
        <v>0</v>
      </c>
      <c r="H5528" s="119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19">
        <v>50308</v>
      </c>
      <c r="B5529" s="120" t="s">
        <v>205</v>
      </c>
      <c r="C5529" s="120" t="s">
        <v>202</v>
      </c>
      <c r="D5529" s="120" t="s">
        <v>68</v>
      </c>
      <c r="E5529" s="120" t="s">
        <v>162</v>
      </c>
      <c r="F5529" s="121">
        <v>639053</v>
      </c>
      <c r="G5529" s="121">
        <v>71202</v>
      </c>
      <c r="H5529" s="119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19">
        <v>50310</v>
      </c>
      <c r="B5530" s="120" t="s">
        <v>201</v>
      </c>
      <c r="C5530" s="120" t="s">
        <v>207</v>
      </c>
      <c r="D5530" s="120" t="s">
        <v>79</v>
      </c>
      <c r="E5530" s="120" t="s">
        <v>38</v>
      </c>
      <c r="F5530" s="121">
        <v>315</v>
      </c>
      <c r="G5530" s="121">
        <v>16</v>
      </c>
      <c r="H5530" s="119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19">
        <v>50312</v>
      </c>
      <c r="B5531" s="120" t="s">
        <v>201</v>
      </c>
      <c r="C5531" s="120" t="s">
        <v>206</v>
      </c>
      <c r="D5531" s="120" t="s">
        <v>116</v>
      </c>
      <c r="E5531" s="120" t="s">
        <v>170</v>
      </c>
      <c r="F5531" s="121">
        <v>86395</v>
      </c>
      <c r="G5531" s="121">
        <v>9705</v>
      </c>
      <c r="H5531" s="119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19">
        <v>50315</v>
      </c>
      <c r="B5532" s="120" t="s">
        <v>201</v>
      </c>
      <c r="C5532" s="120" t="s">
        <v>206</v>
      </c>
      <c r="D5532" s="120" t="s">
        <v>116</v>
      </c>
      <c r="E5532" s="120" t="s">
        <v>170</v>
      </c>
      <c r="F5532" s="121">
        <v>0</v>
      </c>
      <c r="G5532" s="121">
        <v>0</v>
      </c>
      <c r="H5532" s="119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19">
        <v>50316</v>
      </c>
      <c r="B5533" s="120" t="s">
        <v>205</v>
      </c>
      <c r="C5533" s="120" t="s">
        <v>209</v>
      </c>
      <c r="D5533" s="120" t="s">
        <v>68</v>
      </c>
      <c r="E5533" s="120" t="s">
        <v>54</v>
      </c>
      <c r="F5533" s="121">
        <v>0</v>
      </c>
      <c r="G5533" s="121">
        <v>0</v>
      </c>
      <c r="H5533" s="119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19">
        <v>50316</v>
      </c>
      <c r="B5534" s="120" t="s">
        <v>205</v>
      </c>
      <c r="C5534" s="120" t="s">
        <v>209</v>
      </c>
      <c r="D5534" s="120" t="s">
        <v>68</v>
      </c>
      <c r="E5534" s="120" t="s">
        <v>70</v>
      </c>
      <c r="F5534" s="121">
        <v>0</v>
      </c>
      <c r="G5534" s="121">
        <v>0</v>
      </c>
      <c r="H5534" s="119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19">
        <v>50316</v>
      </c>
      <c r="B5535" s="120" t="s">
        <v>205</v>
      </c>
      <c r="C5535" s="120" t="s">
        <v>209</v>
      </c>
      <c r="D5535" s="120" t="s">
        <v>68</v>
      </c>
      <c r="E5535" s="120" t="s">
        <v>38</v>
      </c>
      <c r="F5535" s="121">
        <v>55738</v>
      </c>
      <c r="G5535" s="121">
        <v>10008</v>
      </c>
      <c r="H5535" s="119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19">
        <v>50318</v>
      </c>
      <c r="B5536" s="120" t="s">
        <v>205</v>
      </c>
      <c r="C5536" s="120" t="s">
        <v>209</v>
      </c>
      <c r="D5536" s="120" t="s">
        <v>73</v>
      </c>
      <c r="E5536" s="120" t="s">
        <v>70</v>
      </c>
      <c r="F5536" s="121">
        <v>0</v>
      </c>
      <c r="G5536" s="121">
        <v>0</v>
      </c>
      <c r="H5536" s="119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19">
        <v>50318</v>
      </c>
      <c r="B5537" s="120" t="s">
        <v>205</v>
      </c>
      <c r="C5537" s="120" t="s">
        <v>209</v>
      </c>
      <c r="D5537" s="120" t="s">
        <v>73</v>
      </c>
      <c r="E5537" s="120" t="s">
        <v>38</v>
      </c>
      <c r="F5537" s="121">
        <v>215775</v>
      </c>
      <c r="G5537" s="121">
        <v>0</v>
      </c>
      <c r="H5537" s="119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19">
        <v>50322</v>
      </c>
      <c r="B5538" s="120" t="s">
        <v>201</v>
      </c>
      <c r="C5538" s="120" t="s">
        <v>206</v>
      </c>
      <c r="D5538" s="120" t="s">
        <v>116</v>
      </c>
      <c r="E5538" s="120" t="s">
        <v>170</v>
      </c>
      <c r="F5538" s="121">
        <v>34361</v>
      </c>
      <c r="G5538" s="121">
        <v>3860</v>
      </c>
      <c r="H5538" s="119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19">
        <v>50323</v>
      </c>
      <c r="B5539" s="120" t="s">
        <v>201</v>
      </c>
      <c r="C5539" s="120" t="s">
        <v>206</v>
      </c>
      <c r="D5539" s="120" t="s">
        <v>116</v>
      </c>
      <c r="E5539" s="120" t="s">
        <v>170</v>
      </c>
      <c r="F5539" s="121">
        <v>26075</v>
      </c>
      <c r="G5539" s="121">
        <v>2929</v>
      </c>
      <c r="H5539" s="119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19">
        <v>50324</v>
      </c>
      <c r="B5540" s="120" t="s">
        <v>201</v>
      </c>
      <c r="C5540" s="120" t="s">
        <v>206</v>
      </c>
      <c r="D5540" s="120" t="s">
        <v>116</v>
      </c>
      <c r="E5540" s="120" t="s">
        <v>170</v>
      </c>
      <c r="F5540" s="121">
        <v>18837</v>
      </c>
      <c r="G5540" s="121">
        <v>2116</v>
      </c>
      <c r="H5540" s="119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19">
        <v>50328</v>
      </c>
      <c r="B5541" s="120" t="s">
        <v>201</v>
      </c>
      <c r="C5541" s="120" t="s">
        <v>206</v>
      </c>
      <c r="D5541" s="120" t="s">
        <v>116</v>
      </c>
      <c r="E5541" s="120" t="s">
        <v>170</v>
      </c>
      <c r="F5541" s="121">
        <v>129195</v>
      </c>
      <c r="G5541" s="121">
        <v>14513</v>
      </c>
      <c r="H5541" s="119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19">
        <v>50329</v>
      </c>
      <c r="B5542" s="120" t="s">
        <v>205</v>
      </c>
      <c r="C5542" s="120" t="s">
        <v>210</v>
      </c>
      <c r="D5542" s="120" t="s">
        <v>79</v>
      </c>
      <c r="E5542" s="120" t="s">
        <v>38</v>
      </c>
      <c r="F5542" s="121">
        <v>0</v>
      </c>
      <c r="G5542" s="121">
        <v>0</v>
      </c>
      <c r="H5542" s="119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19">
        <v>50329</v>
      </c>
      <c r="B5543" s="120" t="s">
        <v>205</v>
      </c>
      <c r="C5543" s="120" t="s">
        <v>210</v>
      </c>
      <c r="D5543" s="120" t="s">
        <v>79</v>
      </c>
      <c r="E5543" s="120" t="s">
        <v>130</v>
      </c>
      <c r="F5543" s="121">
        <v>90265</v>
      </c>
      <c r="G5543" s="121">
        <v>14971</v>
      </c>
      <c r="H5543" s="119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19">
        <v>50333</v>
      </c>
      <c r="B5544" s="120" t="s">
        <v>201</v>
      </c>
      <c r="C5544" s="120" t="s">
        <v>211</v>
      </c>
      <c r="D5544" s="120" t="s">
        <v>116</v>
      </c>
      <c r="E5544" s="120" t="s">
        <v>170</v>
      </c>
      <c r="F5544" s="121">
        <v>296551</v>
      </c>
      <c r="G5544" s="121">
        <v>33313</v>
      </c>
      <c r="H5544" s="119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19">
        <v>50333</v>
      </c>
      <c r="B5545" s="120" t="s">
        <v>201</v>
      </c>
      <c r="C5545" s="120" t="s">
        <v>211</v>
      </c>
      <c r="D5545" s="120" t="s">
        <v>79</v>
      </c>
      <c r="E5545" s="120" t="s">
        <v>70</v>
      </c>
      <c r="F5545" s="121">
        <v>0</v>
      </c>
      <c r="G5545" s="121">
        <v>0</v>
      </c>
      <c r="H5545" s="119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19">
        <v>50337</v>
      </c>
      <c r="B5546" s="120" t="s">
        <v>205</v>
      </c>
      <c r="C5546" s="120" t="s">
        <v>210</v>
      </c>
      <c r="D5546" s="120" t="s">
        <v>79</v>
      </c>
      <c r="E5546" s="120" t="s">
        <v>38</v>
      </c>
      <c r="F5546" s="121">
        <v>0</v>
      </c>
      <c r="G5546" s="121">
        <v>0</v>
      </c>
      <c r="H5546" s="119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19">
        <v>50341</v>
      </c>
      <c r="B5547" s="120" t="s">
        <v>201</v>
      </c>
      <c r="C5547" s="120" t="s">
        <v>211</v>
      </c>
      <c r="D5547" s="120" t="s">
        <v>79</v>
      </c>
      <c r="E5547" s="120" t="s">
        <v>70</v>
      </c>
      <c r="F5547" s="121">
        <v>0</v>
      </c>
      <c r="G5547" s="121">
        <v>0</v>
      </c>
      <c r="H5547" s="119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19">
        <v>50350</v>
      </c>
      <c r="B5548" s="120" t="s">
        <v>201</v>
      </c>
      <c r="C5548" s="120" t="s">
        <v>206</v>
      </c>
      <c r="D5548" s="120" t="s">
        <v>116</v>
      </c>
      <c r="E5548" s="120" t="s">
        <v>170</v>
      </c>
      <c r="F5548" s="121">
        <v>474475</v>
      </c>
      <c r="G5548" s="121">
        <v>53300</v>
      </c>
      <c r="H5548" s="119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19">
        <v>50351</v>
      </c>
      <c r="B5549" s="120" t="s">
        <v>201</v>
      </c>
      <c r="C5549" s="120" t="s">
        <v>206</v>
      </c>
      <c r="D5549" s="120" t="s">
        <v>116</v>
      </c>
      <c r="E5549" s="120" t="s">
        <v>170</v>
      </c>
      <c r="F5549" s="121">
        <v>187687</v>
      </c>
      <c r="G5549" s="121">
        <v>21084</v>
      </c>
      <c r="H5549" s="119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19">
        <v>50352</v>
      </c>
      <c r="B5550" s="120" t="s">
        <v>201</v>
      </c>
      <c r="C5550" s="120" t="s">
        <v>206</v>
      </c>
      <c r="D5550" s="120" t="s">
        <v>116</v>
      </c>
      <c r="E5550" s="120" t="s">
        <v>170</v>
      </c>
      <c r="F5550" s="121">
        <v>117667</v>
      </c>
      <c r="G5550" s="121">
        <v>13218</v>
      </c>
      <c r="H5550" s="119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19">
        <v>50353</v>
      </c>
      <c r="B5551" s="120" t="s">
        <v>201</v>
      </c>
      <c r="C5551" s="120" t="s">
        <v>206</v>
      </c>
      <c r="D5551" s="120" t="s">
        <v>116</v>
      </c>
      <c r="E5551" s="120" t="s">
        <v>170</v>
      </c>
      <c r="F5551" s="121">
        <v>169225</v>
      </c>
      <c r="G5551" s="121">
        <v>19010</v>
      </c>
      <c r="H5551" s="119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19">
        <v>50354</v>
      </c>
      <c r="B5552" s="120" t="s">
        <v>201</v>
      </c>
      <c r="C5552" s="120" t="s">
        <v>206</v>
      </c>
      <c r="D5552" s="120" t="s">
        <v>116</v>
      </c>
      <c r="E5552" s="120" t="s">
        <v>170</v>
      </c>
      <c r="F5552" s="121">
        <v>59269</v>
      </c>
      <c r="G5552" s="121">
        <v>6658</v>
      </c>
      <c r="H5552" s="119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19">
        <v>50359</v>
      </c>
      <c r="B5553" s="120" t="s">
        <v>205</v>
      </c>
      <c r="C5553" s="120" t="s">
        <v>209</v>
      </c>
      <c r="D5553" s="120" t="s">
        <v>68</v>
      </c>
      <c r="E5553" s="120" t="s">
        <v>38</v>
      </c>
      <c r="F5553" s="121">
        <v>0</v>
      </c>
      <c r="G5553" s="121">
        <v>0</v>
      </c>
      <c r="H5553" s="119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19">
        <v>50359</v>
      </c>
      <c r="B5554" s="120" t="s">
        <v>205</v>
      </c>
      <c r="C5554" s="120" t="s">
        <v>209</v>
      </c>
      <c r="D5554" s="120" t="s">
        <v>68</v>
      </c>
      <c r="E5554" s="120" t="s">
        <v>140</v>
      </c>
      <c r="F5554" s="121">
        <v>0</v>
      </c>
      <c r="G5554" s="121">
        <v>0</v>
      </c>
      <c r="H5554" s="119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19">
        <v>50360</v>
      </c>
      <c r="B5555" s="120" t="s">
        <v>201</v>
      </c>
      <c r="C5555" s="120" t="s">
        <v>206</v>
      </c>
      <c r="D5555" s="120" t="s">
        <v>116</v>
      </c>
      <c r="E5555" s="120" t="s">
        <v>170</v>
      </c>
      <c r="F5555" s="121">
        <v>59804</v>
      </c>
      <c r="G5555" s="121">
        <v>6718</v>
      </c>
      <c r="H5555" s="119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19">
        <v>50361</v>
      </c>
      <c r="B5556" s="120" t="s">
        <v>201</v>
      </c>
      <c r="C5556" s="120" t="s">
        <v>206</v>
      </c>
      <c r="D5556" s="120" t="s">
        <v>116</v>
      </c>
      <c r="E5556" s="120" t="s">
        <v>170</v>
      </c>
      <c r="F5556" s="121">
        <v>194756</v>
      </c>
      <c r="G5556" s="121">
        <v>21878</v>
      </c>
      <c r="H5556" s="119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19">
        <v>50362</v>
      </c>
      <c r="B5557" s="120" t="s">
        <v>201</v>
      </c>
      <c r="C5557" s="120" t="s">
        <v>206</v>
      </c>
      <c r="D5557" s="120" t="s">
        <v>116</v>
      </c>
      <c r="E5557" s="120" t="s">
        <v>170</v>
      </c>
      <c r="F5557" s="121">
        <v>198656</v>
      </c>
      <c r="G5557" s="121">
        <v>22316</v>
      </c>
      <c r="H5557" s="119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19">
        <v>50365</v>
      </c>
      <c r="B5558" s="120" t="s">
        <v>201</v>
      </c>
      <c r="C5558" s="120" t="s">
        <v>206</v>
      </c>
      <c r="D5558" s="120" t="s">
        <v>79</v>
      </c>
      <c r="E5558" s="120" t="s">
        <v>90</v>
      </c>
      <c r="F5558" s="121">
        <v>4131</v>
      </c>
      <c r="G5558" s="121">
        <v>6</v>
      </c>
      <c r="H5558" s="119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19">
        <v>50366</v>
      </c>
      <c r="B5559" s="120" t="s">
        <v>205</v>
      </c>
      <c r="C5559" s="120" t="s">
        <v>210</v>
      </c>
      <c r="D5559" s="120" t="s">
        <v>73</v>
      </c>
      <c r="E5559" s="120" t="s">
        <v>38</v>
      </c>
      <c r="F5559" s="121">
        <v>59161</v>
      </c>
      <c r="G5559" s="121">
        <v>10875.06</v>
      </c>
      <c r="H5559" s="119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19">
        <v>50366</v>
      </c>
      <c r="B5560" s="120" t="s">
        <v>205</v>
      </c>
      <c r="C5560" s="120" t="s">
        <v>210</v>
      </c>
      <c r="D5560" s="120" t="s">
        <v>79</v>
      </c>
      <c r="E5560" s="120" t="s">
        <v>70</v>
      </c>
      <c r="F5560" s="121">
        <v>469</v>
      </c>
      <c r="G5560" s="121">
        <v>86.24</v>
      </c>
      <c r="H5560" s="119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19">
        <v>50366</v>
      </c>
      <c r="B5561" s="120" t="s">
        <v>205</v>
      </c>
      <c r="C5561" s="120" t="s">
        <v>210</v>
      </c>
      <c r="D5561" s="120" t="s">
        <v>68</v>
      </c>
      <c r="E5561" s="120" t="s">
        <v>54</v>
      </c>
      <c r="F5561" s="121">
        <v>40356</v>
      </c>
      <c r="G5561" s="121">
        <v>7269.163</v>
      </c>
      <c r="H5561" s="119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19">
        <v>50366</v>
      </c>
      <c r="B5562" s="120" t="s">
        <v>205</v>
      </c>
      <c r="C5562" s="120" t="s">
        <v>210</v>
      </c>
      <c r="D5562" s="120" t="s">
        <v>68</v>
      </c>
      <c r="E5562" s="120" t="s">
        <v>70</v>
      </c>
      <c r="F5562" s="121">
        <v>449</v>
      </c>
      <c r="G5562" s="121">
        <v>80.967</v>
      </c>
      <c r="H5562" s="119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19">
        <v>50366</v>
      </c>
      <c r="B5563" s="120" t="s">
        <v>205</v>
      </c>
      <c r="C5563" s="120" t="s">
        <v>210</v>
      </c>
      <c r="D5563" s="120" t="s">
        <v>68</v>
      </c>
      <c r="E5563" s="120" t="s">
        <v>38</v>
      </c>
      <c r="F5563" s="121">
        <v>346912</v>
      </c>
      <c r="G5563" s="121">
        <v>62487.69</v>
      </c>
      <c r="H5563" s="119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19">
        <v>50366</v>
      </c>
      <c r="B5564" s="120" t="s">
        <v>205</v>
      </c>
      <c r="C5564" s="120" t="s">
        <v>210</v>
      </c>
      <c r="D5564" s="120" t="s">
        <v>68</v>
      </c>
      <c r="E5564" s="120" t="s">
        <v>152</v>
      </c>
      <c r="F5564" s="121">
        <v>0</v>
      </c>
      <c r="G5564" s="121">
        <v>0</v>
      </c>
      <c r="H5564" s="119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19">
        <v>50368</v>
      </c>
      <c r="B5565" s="120" t="s">
        <v>205</v>
      </c>
      <c r="C5565" s="120" t="s">
        <v>210</v>
      </c>
      <c r="D5565" s="120" t="s">
        <v>39</v>
      </c>
      <c r="E5565" s="120" t="s">
        <v>70</v>
      </c>
      <c r="F5565" s="121">
        <v>96</v>
      </c>
      <c r="G5565" s="121">
        <v>21.26</v>
      </c>
      <c r="H5565" s="119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19">
        <v>50368</v>
      </c>
      <c r="B5566" s="120" t="s">
        <v>205</v>
      </c>
      <c r="C5566" s="120" t="s">
        <v>210</v>
      </c>
      <c r="D5566" s="120" t="s">
        <v>39</v>
      </c>
      <c r="E5566" s="120" t="s">
        <v>38</v>
      </c>
      <c r="F5566" s="121">
        <v>118837</v>
      </c>
      <c r="G5566" s="121">
        <v>26121.74</v>
      </c>
      <c r="H5566" s="119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19">
        <v>50368</v>
      </c>
      <c r="B5567" s="120" t="s">
        <v>205</v>
      </c>
      <c r="C5567" s="120" t="s">
        <v>210</v>
      </c>
      <c r="D5567" s="120" t="s">
        <v>61</v>
      </c>
      <c r="E5567" s="120" t="s">
        <v>54</v>
      </c>
      <c r="F5567" s="121">
        <v>0</v>
      </c>
      <c r="G5567" s="121">
        <v>0</v>
      </c>
      <c r="H5567" s="119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19">
        <v>50368</v>
      </c>
      <c r="B5568" s="120" t="s">
        <v>205</v>
      </c>
      <c r="C5568" s="120" t="s">
        <v>210</v>
      </c>
      <c r="D5568" s="120" t="s">
        <v>61</v>
      </c>
      <c r="E5568" s="120" t="s">
        <v>70</v>
      </c>
      <c r="F5568" s="121">
        <v>296</v>
      </c>
      <c r="G5568" s="121">
        <v>64.423</v>
      </c>
      <c r="H5568" s="119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19">
        <v>50368</v>
      </c>
      <c r="B5569" s="120" t="s">
        <v>205</v>
      </c>
      <c r="C5569" s="120" t="s">
        <v>210</v>
      </c>
      <c r="D5569" s="120" t="s">
        <v>61</v>
      </c>
      <c r="E5569" s="120" t="s">
        <v>38</v>
      </c>
      <c r="F5569" s="121">
        <v>1003634</v>
      </c>
      <c r="G5569" s="121">
        <v>216379.58</v>
      </c>
      <c r="H5569" s="119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19">
        <v>50368</v>
      </c>
      <c r="B5570" s="120" t="s">
        <v>205</v>
      </c>
      <c r="C5570" s="120" t="s">
        <v>210</v>
      </c>
      <c r="D5570" s="120" t="s">
        <v>61</v>
      </c>
      <c r="E5570" s="120" t="s">
        <v>152</v>
      </c>
      <c r="F5570" s="121">
        <v>0</v>
      </c>
      <c r="G5570" s="121">
        <v>0</v>
      </c>
      <c r="H5570" s="119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19">
        <v>50368</v>
      </c>
      <c r="B5571" s="120" t="s">
        <v>205</v>
      </c>
      <c r="C5571" s="120" t="s">
        <v>210</v>
      </c>
      <c r="D5571" s="120" t="s">
        <v>79</v>
      </c>
      <c r="E5571" s="120" t="s">
        <v>70</v>
      </c>
      <c r="F5571" s="121">
        <v>165</v>
      </c>
      <c r="G5571" s="121">
        <v>37</v>
      </c>
      <c r="H5571" s="119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19">
        <v>50371</v>
      </c>
      <c r="B5572" s="120" t="s">
        <v>205</v>
      </c>
      <c r="C5572" s="120" t="s">
        <v>209</v>
      </c>
      <c r="D5572" s="120" t="s">
        <v>68</v>
      </c>
      <c r="E5572" s="120" t="s">
        <v>38</v>
      </c>
      <c r="F5572" s="121">
        <v>0</v>
      </c>
      <c r="G5572" s="121">
        <v>0</v>
      </c>
      <c r="H5572" s="119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19">
        <v>50371</v>
      </c>
      <c r="B5573" s="120" t="s">
        <v>205</v>
      </c>
      <c r="C5573" s="120" t="s">
        <v>209</v>
      </c>
      <c r="D5573" s="120" t="s">
        <v>68</v>
      </c>
      <c r="E5573" s="120" t="s">
        <v>178</v>
      </c>
      <c r="F5573" s="121">
        <v>0</v>
      </c>
      <c r="G5573" s="121">
        <v>0</v>
      </c>
      <c r="H5573" s="119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19">
        <v>50373</v>
      </c>
      <c r="B5574" s="120" t="s">
        <v>205</v>
      </c>
      <c r="C5574" s="120" t="s">
        <v>208</v>
      </c>
      <c r="D5574" s="120" t="s">
        <v>79</v>
      </c>
      <c r="E5574" s="120" t="s">
        <v>70</v>
      </c>
      <c r="F5574" s="121">
        <v>774</v>
      </c>
      <c r="G5574" s="121">
        <v>85.265</v>
      </c>
      <c r="H5574" s="119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19">
        <v>50373</v>
      </c>
      <c r="B5575" s="120" t="s">
        <v>205</v>
      </c>
      <c r="C5575" s="120" t="s">
        <v>208</v>
      </c>
      <c r="D5575" s="120" t="s">
        <v>79</v>
      </c>
      <c r="E5575" s="120" t="s">
        <v>38</v>
      </c>
      <c r="F5575" s="121">
        <v>2745</v>
      </c>
      <c r="G5575" s="121">
        <v>302.735</v>
      </c>
      <c r="H5575" s="119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19">
        <v>50375</v>
      </c>
      <c r="B5576" s="120" t="s">
        <v>201</v>
      </c>
      <c r="C5576" s="120" t="s">
        <v>206</v>
      </c>
      <c r="D5576" s="120" t="s">
        <v>116</v>
      </c>
      <c r="E5576" s="120" t="s">
        <v>170</v>
      </c>
      <c r="F5576" s="121">
        <v>49648</v>
      </c>
      <c r="G5576" s="121">
        <v>5577</v>
      </c>
      <c r="H5576" s="119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19">
        <v>50380</v>
      </c>
      <c r="B5577" s="120" t="s">
        <v>201</v>
      </c>
      <c r="C5577" s="120" t="s">
        <v>206</v>
      </c>
      <c r="D5577" s="120" t="s">
        <v>116</v>
      </c>
      <c r="E5577" s="120" t="s">
        <v>170</v>
      </c>
      <c r="F5577" s="121">
        <v>334288</v>
      </c>
      <c r="G5577" s="121">
        <v>37552</v>
      </c>
      <c r="H5577" s="119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19">
        <v>50382</v>
      </c>
      <c r="B5578" s="120" t="s">
        <v>201</v>
      </c>
      <c r="C5578" s="120" t="s">
        <v>206</v>
      </c>
      <c r="D5578" s="120" t="s">
        <v>116</v>
      </c>
      <c r="E5578" s="120" t="s">
        <v>170</v>
      </c>
      <c r="F5578" s="121">
        <v>72267</v>
      </c>
      <c r="G5578" s="121">
        <v>8118</v>
      </c>
      <c r="H5578" s="119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19">
        <v>50384</v>
      </c>
      <c r="B5579" s="120" t="s">
        <v>201</v>
      </c>
      <c r="C5579" s="120" t="s">
        <v>206</v>
      </c>
      <c r="D5579" s="120" t="s">
        <v>116</v>
      </c>
      <c r="E5579" s="120" t="s">
        <v>170</v>
      </c>
      <c r="F5579" s="121">
        <v>91505</v>
      </c>
      <c r="G5579" s="121">
        <v>10279</v>
      </c>
      <c r="H5579" s="119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19">
        <v>50385</v>
      </c>
      <c r="B5580" s="120" t="s">
        <v>201</v>
      </c>
      <c r="C5580" s="120" t="s">
        <v>206</v>
      </c>
      <c r="D5580" s="120" t="s">
        <v>39</v>
      </c>
      <c r="E5580" s="120" t="s">
        <v>86</v>
      </c>
      <c r="F5580" s="121">
        <v>0</v>
      </c>
      <c r="G5580" s="121">
        <v>0</v>
      </c>
      <c r="H5580" s="119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19">
        <v>50385</v>
      </c>
      <c r="B5581" s="120" t="s">
        <v>201</v>
      </c>
      <c r="C5581" s="120" t="s">
        <v>206</v>
      </c>
      <c r="D5581" s="120" t="s">
        <v>39</v>
      </c>
      <c r="E5581" s="120" t="s">
        <v>38</v>
      </c>
      <c r="F5581" s="121">
        <v>0</v>
      </c>
      <c r="G5581" s="121">
        <v>0</v>
      </c>
      <c r="H5581" s="119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19">
        <v>50385</v>
      </c>
      <c r="B5582" s="120" t="s">
        <v>201</v>
      </c>
      <c r="C5582" s="120" t="s">
        <v>206</v>
      </c>
      <c r="D5582" s="120" t="s">
        <v>61</v>
      </c>
      <c r="E5582" s="120" t="s">
        <v>86</v>
      </c>
      <c r="F5582" s="121">
        <v>0</v>
      </c>
      <c r="G5582" s="121">
        <v>0</v>
      </c>
      <c r="H5582" s="119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19">
        <v>50385</v>
      </c>
      <c r="B5583" s="120" t="s">
        <v>201</v>
      </c>
      <c r="C5583" s="120" t="s">
        <v>206</v>
      </c>
      <c r="D5583" s="120" t="s">
        <v>61</v>
      </c>
      <c r="E5583" s="120" t="s">
        <v>38</v>
      </c>
      <c r="F5583" s="121">
        <v>224126</v>
      </c>
      <c r="G5583" s="121">
        <v>0</v>
      </c>
      <c r="H5583" s="119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19">
        <v>50386</v>
      </c>
      <c r="B5584" s="120" t="s">
        <v>201</v>
      </c>
      <c r="C5584" s="120" t="s">
        <v>206</v>
      </c>
      <c r="D5584" s="120" t="s">
        <v>128</v>
      </c>
      <c r="E5584" s="120" t="s">
        <v>180</v>
      </c>
      <c r="F5584" s="121">
        <v>281231</v>
      </c>
      <c r="G5584" s="121">
        <v>31592</v>
      </c>
      <c r="H5584" s="119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19">
        <v>50388</v>
      </c>
      <c r="B5585" s="120" t="s">
        <v>205</v>
      </c>
      <c r="C5585" s="120" t="s">
        <v>209</v>
      </c>
      <c r="D5585" s="120" t="s">
        <v>68</v>
      </c>
      <c r="E5585" s="120" t="s">
        <v>38</v>
      </c>
      <c r="F5585" s="121">
        <v>0</v>
      </c>
      <c r="G5585" s="121">
        <v>0</v>
      </c>
      <c r="H5585" s="119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19">
        <v>50388</v>
      </c>
      <c r="B5586" s="120" t="s">
        <v>205</v>
      </c>
      <c r="C5586" s="120" t="s">
        <v>209</v>
      </c>
      <c r="D5586" s="120" t="s">
        <v>68</v>
      </c>
      <c r="E5586" s="120" t="s">
        <v>144</v>
      </c>
      <c r="F5586" s="121">
        <v>0</v>
      </c>
      <c r="G5586" s="121">
        <v>0</v>
      </c>
      <c r="H5586" s="119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19">
        <v>50388</v>
      </c>
      <c r="B5587" s="120" t="s">
        <v>205</v>
      </c>
      <c r="C5587" s="120" t="s">
        <v>209</v>
      </c>
      <c r="D5587" s="120" t="s">
        <v>68</v>
      </c>
      <c r="E5587" s="120" t="s">
        <v>178</v>
      </c>
      <c r="F5587" s="121">
        <v>760579</v>
      </c>
      <c r="G5587" s="121">
        <v>85439</v>
      </c>
      <c r="H5587" s="119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19">
        <v>50389</v>
      </c>
      <c r="B5588" s="120" t="s">
        <v>205</v>
      </c>
      <c r="C5588" s="120" t="s">
        <v>209</v>
      </c>
      <c r="D5588" s="120" t="s">
        <v>73</v>
      </c>
      <c r="E5588" s="120" t="s">
        <v>38</v>
      </c>
      <c r="F5588" s="121">
        <v>210905</v>
      </c>
      <c r="G5588" s="121">
        <v>53777</v>
      </c>
      <c r="H5588" s="119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19">
        <v>50392</v>
      </c>
      <c r="B5589" s="120" t="s">
        <v>205</v>
      </c>
      <c r="C5589" s="120" t="s">
        <v>210</v>
      </c>
      <c r="D5589" s="120" t="s">
        <v>79</v>
      </c>
      <c r="E5589" s="120" t="s">
        <v>70</v>
      </c>
      <c r="F5589" s="121">
        <v>1332</v>
      </c>
      <c r="G5589" s="121">
        <v>277</v>
      </c>
      <c r="H5589" s="119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19">
        <v>50392</v>
      </c>
      <c r="B5590" s="120" t="s">
        <v>205</v>
      </c>
      <c r="C5590" s="120" t="s">
        <v>210</v>
      </c>
      <c r="D5590" s="120" t="s">
        <v>68</v>
      </c>
      <c r="E5590" s="120" t="s">
        <v>162</v>
      </c>
      <c r="F5590" s="121">
        <v>332765</v>
      </c>
      <c r="G5590" s="121">
        <v>69081</v>
      </c>
      <c r="H5590" s="119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19">
        <v>50393</v>
      </c>
      <c r="B5591" s="120" t="s">
        <v>201</v>
      </c>
      <c r="C5591" s="120" t="s">
        <v>206</v>
      </c>
      <c r="D5591" s="120" t="s">
        <v>116</v>
      </c>
      <c r="E5591" s="120" t="s">
        <v>170</v>
      </c>
      <c r="F5591" s="121">
        <v>1592702</v>
      </c>
      <c r="G5591" s="121">
        <v>178915</v>
      </c>
      <c r="H5591" s="119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19">
        <v>50395</v>
      </c>
      <c r="B5592" s="120" t="s">
        <v>205</v>
      </c>
      <c r="C5592" s="120" t="s">
        <v>209</v>
      </c>
      <c r="D5592" s="120" t="s">
        <v>116</v>
      </c>
      <c r="E5592" s="120" t="s">
        <v>170</v>
      </c>
      <c r="F5592" s="121">
        <v>223681</v>
      </c>
      <c r="G5592" s="121">
        <v>25127</v>
      </c>
      <c r="H5592" s="119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19">
        <v>50395</v>
      </c>
      <c r="B5593" s="120" t="s">
        <v>205</v>
      </c>
      <c r="C5593" s="120" t="s">
        <v>209</v>
      </c>
      <c r="D5593" s="120" t="s">
        <v>68</v>
      </c>
      <c r="E5593" s="120" t="s">
        <v>54</v>
      </c>
      <c r="F5593" s="121">
        <v>0</v>
      </c>
      <c r="G5593" s="121">
        <v>0</v>
      </c>
      <c r="H5593" s="119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19">
        <v>50395</v>
      </c>
      <c r="B5594" s="120" t="s">
        <v>205</v>
      </c>
      <c r="C5594" s="120" t="s">
        <v>209</v>
      </c>
      <c r="D5594" s="120" t="s">
        <v>68</v>
      </c>
      <c r="E5594" s="120" t="s">
        <v>59</v>
      </c>
      <c r="F5594" s="121">
        <v>425165</v>
      </c>
      <c r="G5594" s="121">
        <v>96471.672</v>
      </c>
      <c r="H5594" s="119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19">
        <v>50395</v>
      </c>
      <c r="B5595" s="120" t="s">
        <v>205</v>
      </c>
      <c r="C5595" s="120" t="s">
        <v>209</v>
      </c>
      <c r="D5595" s="120" t="s">
        <v>68</v>
      </c>
      <c r="E5595" s="120" t="s">
        <v>38</v>
      </c>
      <c r="F5595" s="121">
        <v>293209</v>
      </c>
      <c r="G5595" s="121">
        <v>66351.328</v>
      </c>
      <c r="H5595" s="119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19">
        <v>50396</v>
      </c>
      <c r="B5596" s="120" t="s">
        <v>205</v>
      </c>
      <c r="C5596" s="120" t="s">
        <v>209</v>
      </c>
      <c r="D5596" s="120" t="s">
        <v>68</v>
      </c>
      <c r="E5596" s="120" t="s">
        <v>38</v>
      </c>
      <c r="F5596" s="121">
        <v>57013</v>
      </c>
      <c r="G5596" s="121">
        <v>4897.818</v>
      </c>
      <c r="H5596" s="119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19">
        <v>50396</v>
      </c>
      <c r="B5597" s="120" t="s">
        <v>205</v>
      </c>
      <c r="C5597" s="120" t="s">
        <v>209</v>
      </c>
      <c r="D5597" s="120" t="s">
        <v>68</v>
      </c>
      <c r="E5597" s="120" t="s">
        <v>176</v>
      </c>
      <c r="F5597" s="121">
        <v>1496137</v>
      </c>
      <c r="G5597" s="121">
        <v>128740.18</v>
      </c>
      <c r="H5597" s="119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19">
        <v>50397</v>
      </c>
      <c r="B5598" s="120" t="s">
        <v>205</v>
      </c>
      <c r="C5598" s="120" t="s">
        <v>209</v>
      </c>
      <c r="D5598" s="120" t="s">
        <v>68</v>
      </c>
      <c r="E5598" s="120" t="s">
        <v>54</v>
      </c>
      <c r="F5598" s="121">
        <v>374852</v>
      </c>
      <c r="G5598" s="121">
        <v>66465.457</v>
      </c>
      <c r="H5598" s="119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19">
        <v>50397</v>
      </c>
      <c r="B5599" s="120" t="s">
        <v>205</v>
      </c>
      <c r="C5599" s="120" t="s">
        <v>209</v>
      </c>
      <c r="D5599" s="120" t="s">
        <v>68</v>
      </c>
      <c r="E5599" s="120" t="s">
        <v>59</v>
      </c>
      <c r="F5599" s="121">
        <v>1319877</v>
      </c>
      <c r="G5599" s="121">
        <v>234030.35</v>
      </c>
      <c r="H5599" s="119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19">
        <v>50397</v>
      </c>
      <c r="B5600" s="120" t="s">
        <v>205</v>
      </c>
      <c r="C5600" s="120" t="s">
        <v>209</v>
      </c>
      <c r="D5600" s="120" t="s">
        <v>68</v>
      </c>
      <c r="E5600" s="120" t="s">
        <v>70</v>
      </c>
      <c r="F5600" s="121">
        <v>0</v>
      </c>
      <c r="G5600" s="121">
        <v>0</v>
      </c>
      <c r="H5600" s="119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19">
        <v>50397</v>
      </c>
      <c r="B5601" s="120" t="s">
        <v>205</v>
      </c>
      <c r="C5601" s="120" t="s">
        <v>209</v>
      </c>
      <c r="D5601" s="120" t="s">
        <v>68</v>
      </c>
      <c r="E5601" s="120" t="s">
        <v>38</v>
      </c>
      <c r="F5601" s="121">
        <v>473112</v>
      </c>
      <c r="G5601" s="121">
        <v>83888.641</v>
      </c>
      <c r="H5601" s="119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19">
        <v>50397</v>
      </c>
      <c r="B5602" s="120" t="s">
        <v>205</v>
      </c>
      <c r="C5602" s="120" t="s">
        <v>209</v>
      </c>
      <c r="D5602" s="120" t="s">
        <v>68</v>
      </c>
      <c r="E5602" s="120" t="s">
        <v>152</v>
      </c>
      <c r="F5602" s="121">
        <v>4457</v>
      </c>
      <c r="G5602" s="121">
        <v>790.636</v>
      </c>
      <c r="H5602" s="119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19">
        <v>50397</v>
      </c>
      <c r="B5603" s="120" t="s">
        <v>205</v>
      </c>
      <c r="C5603" s="120" t="s">
        <v>209</v>
      </c>
      <c r="D5603" s="120" t="s">
        <v>68</v>
      </c>
      <c r="E5603" s="120" t="s">
        <v>160</v>
      </c>
      <c r="F5603" s="121">
        <v>24316</v>
      </c>
      <c r="G5603" s="121">
        <v>4311.262</v>
      </c>
      <c r="H5603" s="119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19">
        <v>50397</v>
      </c>
      <c r="B5604" s="120" t="s">
        <v>205</v>
      </c>
      <c r="C5604" s="120" t="s">
        <v>209</v>
      </c>
      <c r="D5604" s="120" t="s">
        <v>68</v>
      </c>
      <c r="E5604" s="120" t="s">
        <v>176</v>
      </c>
      <c r="F5604" s="121">
        <v>196611</v>
      </c>
      <c r="G5604" s="121">
        <v>34861.584</v>
      </c>
      <c r="H5604" s="119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19">
        <v>50398</v>
      </c>
      <c r="B5605" s="120" t="s">
        <v>205</v>
      </c>
      <c r="C5605" s="120" t="s">
        <v>209</v>
      </c>
      <c r="D5605" s="120" t="s">
        <v>68</v>
      </c>
      <c r="E5605" s="120" t="s">
        <v>54</v>
      </c>
      <c r="F5605" s="121">
        <v>0</v>
      </c>
      <c r="G5605" s="121">
        <v>0</v>
      </c>
      <c r="H5605" s="119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19">
        <v>50398</v>
      </c>
      <c r="B5606" s="120" t="s">
        <v>205</v>
      </c>
      <c r="C5606" s="120" t="s">
        <v>209</v>
      </c>
      <c r="D5606" s="120" t="s">
        <v>68</v>
      </c>
      <c r="E5606" s="120" t="s">
        <v>59</v>
      </c>
      <c r="F5606" s="121">
        <v>2443235</v>
      </c>
      <c r="G5606" s="121">
        <v>395628.32</v>
      </c>
      <c r="H5606" s="119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19">
        <v>50398</v>
      </c>
      <c r="B5607" s="120" t="s">
        <v>205</v>
      </c>
      <c r="C5607" s="120" t="s">
        <v>209</v>
      </c>
      <c r="D5607" s="120" t="s">
        <v>68</v>
      </c>
      <c r="E5607" s="120" t="s">
        <v>70</v>
      </c>
      <c r="F5607" s="121">
        <v>0</v>
      </c>
      <c r="G5607" s="121">
        <v>0</v>
      </c>
      <c r="H5607" s="119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19">
        <v>50398</v>
      </c>
      <c r="B5608" s="120" t="s">
        <v>205</v>
      </c>
      <c r="C5608" s="120" t="s">
        <v>209</v>
      </c>
      <c r="D5608" s="120" t="s">
        <v>68</v>
      </c>
      <c r="E5608" s="120" t="s">
        <v>38</v>
      </c>
      <c r="F5608" s="121">
        <v>910469</v>
      </c>
      <c r="G5608" s="121">
        <v>147430.34</v>
      </c>
      <c r="H5608" s="119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19">
        <v>50398</v>
      </c>
      <c r="B5609" s="120" t="s">
        <v>205</v>
      </c>
      <c r="C5609" s="120" t="s">
        <v>209</v>
      </c>
      <c r="D5609" s="120" t="s">
        <v>68</v>
      </c>
      <c r="E5609" s="120" t="s">
        <v>152</v>
      </c>
      <c r="F5609" s="121">
        <v>0</v>
      </c>
      <c r="G5609" s="121">
        <v>0</v>
      </c>
      <c r="H5609" s="119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19">
        <v>50398</v>
      </c>
      <c r="B5610" s="120" t="s">
        <v>205</v>
      </c>
      <c r="C5610" s="120" t="s">
        <v>209</v>
      </c>
      <c r="D5610" s="120" t="s">
        <v>68</v>
      </c>
      <c r="E5610" s="120" t="s">
        <v>176</v>
      </c>
      <c r="F5610" s="121">
        <v>359458</v>
      </c>
      <c r="G5610" s="121">
        <v>58206.338</v>
      </c>
      <c r="H5610" s="119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19">
        <v>50400</v>
      </c>
      <c r="B5611" s="120" t="s">
        <v>201</v>
      </c>
      <c r="C5611" s="120" t="s">
        <v>206</v>
      </c>
      <c r="D5611" s="120" t="s">
        <v>116</v>
      </c>
      <c r="E5611" s="120" t="s">
        <v>170</v>
      </c>
      <c r="F5611" s="121">
        <v>957679</v>
      </c>
      <c r="G5611" s="121">
        <v>107580</v>
      </c>
      <c r="H5611" s="119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19">
        <v>50404</v>
      </c>
      <c r="B5612" s="120" t="s">
        <v>201</v>
      </c>
      <c r="C5612" s="120" t="s">
        <v>211</v>
      </c>
      <c r="D5612" s="120" t="s">
        <v>68</v>
      </c>
      <c r="E5612" s="120" t="s">
        <v>178</v>
      </c>
      <c r="F5612" s="121">
        <v>360709</v>
      </c>
      <c r="G5612" s="121">
        <v>40519.92</v>
      </c>
      <c r="H5612" s="119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19">
        <v>50406</v>
      </c>
      <c r="B5613" s="120" t="s">
        <v>205</v>
      </c>
      <c r="C5613" s="120" t="s">
        <v>209</v>
      </c>
      <c r="D5613" s="120" t="s">
        <v>68</v>
      </c>
      <c r="E5613" s="120" t="s">
        <v>59</v>
      </c>
      <c r="F5613" s="121">
        <v>1339138</v>
      </c>
      <c r="G5613" s="121">
        <v>279823.29</v>
      </c>
      <c r="H5613" s="119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19">
        <v>50406</v>
      </c>
      <c r="B5614" s="120" t="s">
        <v>205</v>
      </c>
      <c r="C5614" s="120" t="s">
        <v>209</v>
      </c>
      <c r="D5614" s="120" t="s">
        <v>68</v>
      </c>
      <c r="E5614" s="120" t="s">
        <v>70</v>
      </c>
      <c r="F5614" s="121">
        <v>748</v>
      </c>
      <c r="G5614" s="121">
        <v>156.328</v>
      </c>
      <c r="H5614" s="119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19">
        <v>50406</v>
      </c>
      <c r="B5615" s="120" t="s">
        <v>205</v>
      </c>
      <c r="C5615" s="120" t="s">
        <v>209</v>
      </c>
      <c r="D5615" s="120" t="s">
        <v>68</v>
      </c>
      <c r="E5615" s="120" t="s">
        <v>38</v>
      </c>
      <c r="F5615" s="121">
        <v>149403</v>
      </c>
      <c r="G5615" s="121">
        <v>31219.319</v>
      </c>
      <c r="H5615" s="119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19">
        <v>50406</v>
      </c>
      <c r="B5616" s="120" t="s">
        <v>205</v>
      </c>
      <c r="C5616" s="120" t="s">
        <v>209</v>
      </c>
      <c r="D5616" s="120" t="s">
        <v>68</v>
      </c>
      <c r="E5616" s="120" t="s">
        <v>134</v>
      </c>
      <c r="F5616" s="121">
        <v>2546</v>
      </c>
      <c r="G5616" s="121">
        <v>531.86</v>
      </c>
      <c r="H5616" s="119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19">
        <v>50406</v>
      </c>
      <c r="B5617" s="120" t="s">
        <v>205</v>
      </c>
      <c r="C5617" s="120" t="s">
        <v>209</v>
      </c>
      <c r="D5617" s="120" t="s">
        <v>68</v>
      </c>
      <c r="E5617" s="120" t="s">
        <v>152</v>
      </c>
      <c r="F5617" s="121">
        <v>42681</v>
      </c>
      <c r="G5617" s="121">
        <v>8917.747</v>
      </c>
      <c r="H5617" s="119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19">
        <v>50406</v>
      </c>
      <c r="B5618" s="120" t="s">
        <v>205</v>
      </c>
      <c r="C5618" s="120" t="s">
        <v>209</v>
      </c>
      <c r="D5618" s="120" t="s">
        <v>68</v>
      </c>
      <c r="E5618" s="120" t="s">
        <v>160</v>
      </c>
      <c r="F5618" s="121">
        <v>31505</v>
      </c>
      <c r="G5618" s="121">
        <v>6582.351</v>
      </c>
      <c r="H5618" s="119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19">
        <v>50406</v>
      </c>
      <c r="B5619" s="120" t="s">
        <v>205</v>
      </c>
      <c r="C5619" s="120" t="s">
        <v>209</v>
      </c>
      <c r="D5619" s="120" t="s">
        <v>68</v>
      </c>
      <c r="E5619" s="120" t="s">
        <v>166</v>
      </c>
      <c r="F5619" s="121">
        <v>121373</v>
      </c>
      <c r="G5619" s="121">
        <v>25361.883</v>
      </c>
      <c r="H5619" s="119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19">
        <v>50406</v>
      </c>
      <c r="B5620" s="120" t="s">
        <v>205</v>
      </c>
      <c r="C5620" s="120" t="s">
        <v>209</v>
      </c>
      <c r="D5620" s="120" t="s">
        <v>68</v>
      </c>
      <c r="E5620" s="120" t="s">
        <v>176</v>
      </c>
      <c r="F5620" s="121">
        <v>857183</v>
      </c>
      <c r="G5620" s="121">
        <v>179122.23</v>
      </c>
      <c r="H5620" s="119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19">
        <v>50407</v>
      </c>
      <c r="B5621" s="120" t="s">
        <v>205</v>
      </c>
      <c r="C5621" s="120" t="s">
        <v>208</v>
      </c>
      <c r="D5621" s="120" t="s">
        <v>68</v>
      </c>
      <c r="E5621" s="120" t="s">
        <v>54</v>
      </c>
      <c r="F5621" s="121">
        <v>0</v>
      </c>
      <c r="G5621" s="121">
        <v>0</v>
      </c>
      <c r="H5621" s="119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19">
        <v>50407</v>
      </c>
      <c r="B5622" s="120" t="s">
        <v>205</v>
      </c>
      <c r="C5622" s="120" t="s">
        <v>208</v>
      </c>
      <c r="D5622" s="120" t="s">
        <v>68</v>
      </c>
      <c r="E5622" s="120" t="s">
        <v>38</v>
      </c>
      <c r="F5622" s="121">
        <v>403911</v>
      </c>
      <c r="G5622" s="121">
        <v>35796</v>
      </c>
      <c r="H5622" s="119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19">
        <v>50407</v>
      </c>
      <c r="B5623" s="120" t="s">
        <v>205</v>
      </c>
      <c r="C5623" s="120" t="s">
        <v>208</v>
      </c>
      <c r="D5623" s="120" t="s">
        <v>68</v>
      </c>
      <c r="E5623" s="120" t="s">
        <v>176</v>
      </c>
      <c r="F5623" s="121">
        <v>0</v>
      </c>
      <c r="G5623" s="121">
        <v>0</v>
      </c>
      <c r="H5623" s="119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19">
        <v>50408</v>
      </c>
      <c r="B5624" s="120" t="s">
        <v>201</v>
      </c>
      <c r="C5624" s="120" t="s">
        <v>206</v>
      </c>
      <c r="D5624" s="120" t="s">
        <v>116</v>
      </c>
      <c r="E5624" s="120" t="s">
        <v>170</v>
      </c>
      <c r="F5624" s="121">
        <v>108436</v>
      </c>
      <c r="G5624" s="121">
        <v>12181</v>
      </c>
      <c r="H5624" s="119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19">
        <v>50409</v>
      </c>
      <c r="B5625" s="120" t="s">
        <v>201</v>
      </c>
      <c r="C5625" s="120" t="s">
        <v>206</v>
      </c>
      <c r="D5625" s="120" t="s">
        <v>116</v>
      </c>
      <c r="E5625" s="120" t="s">
        <v>170</v>
      </c>
      <c r="F5625" s="121">
        <v>107031</v>
      </c>
      <c r="G5625" s="121">
        <v>12023</v>
      </c>
      <c r="H5625" s="119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19">
        <v>50410</v>
      </c>
      <c r="B5626" s="120" t="s">
        <v>205</v>
      </c>
      <c r="C5626" s="120" t="s">
        <v>209</v>
      </c>
      <c r="D5626" s="120" t="s">
        <v>68</v>
      </c>
      <c r="E5626" s="120" t="s">
        <v>54</v>
      </c>
      <c r="F5626" s="121">
        <v>0</v>
      </c>
      <c r="G5626" s="121">
        <v>0</v>
      </c>
      <c r="H5626" s="119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19">
        <v>50410</v>
      </c>
      <c r="B5627" s="120" t="s">
        <v>205</v>
      </c>
      <c r="C5627" s="120" t="s">
        <v>209</v>
      </c>
      <c r="D5627" s="120" t="s">
        <v>68</v>
      </c>
      <c r="E5627" s="120" t="s">
        <v>70</v>
      </c>
      <c r="F5627" s="121">
        <v>0</v>
      </c>
      <c r="G5627" s="121">
        <v>0</v>
      </c>
      <c r="H5627" s="119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19">
        <v>50410</v>
      </c>
      <c r="B5628" s="120" t="s">
        <v>205</v>
      </c>
      <c r="C5628" s="120" t="s">
        <v>209</v>
      </c>
      <c r="D5628" s="120" t="s">
        <v>68</v>
      </c>
      <c r="E5628" s="120" t="s">
        <v>38</v>
      </c>
      <c r="F5628" s="121">
        <v>634285</v>
      </c>
      <c r="G5628" s="121">
        <v>149969.42</v>
      </c>
      <c r="H5628" s="119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19">
        <v>50410</v>
      </c>
      <c r="B5629" s="120" t="s">
        <v>205</v>
      </c>
      <c r="C5629" s="120" t="s">
        <v>209</v>
      </c>
      <c r="D5629" s="120" t="s">
        <v>68</v>
      </c>
      <c r="E5629" s="120" t="s">
        <v>144</v>
      </c>
      <c r="F5629" s="121">
        <v>119257</v>
      </c>
      <c r="G5629" s="121">
        <v>28474.044</v>
      </c>
      <c r="H5629" s="119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19">
        <v>50410</v>
      </c>
      <c r="B5630" s="120" t="s">
        <v>205</v>
      </c>
      <c r="C5630" s="120" t="s">
        <v>209</v>
      </c>
      <c r="D5630" s="120" t="s">
        <v>68</v>
      </c>
      <c r="E5630" s="120" t="s">
        <v>160</v>
      </c>
      <c r="F5630" s="121">
        <v>0</v>
      </c>
      <c r="G5630" s="121">
        <v>0</v>
      </c>
      <c r="H5630" s="119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19">
        <v>50410</v>
      </c>
      <c r="B5631" s="120" t="s">
        <v>205</v>
      </c>
      <c r="C5631" s="120" t="s">
        <v>209</v>
      </c>
      <c r="D5631" s="120" t="s">
        <v>68</v>
      </c>
      <c r="E5631" s="120" t="s">
        <v>172</v>
      </c>
      <c r="F5631" s="121">
        <v>90209</v>
      </c>
      <c r="G5631" s="121">
        <v>21554.541</v>
      </c>
      <c r="H5631" s="119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19">
        <v>50411</v>
      </c>
      <c r="B5632" s="120" t="s">
        <v>205</v>
      </c>
      <c r="C5632" s="120" t="s">
        <v>210</v>
      </c>
      <c r="D5632" s="120" t="s">
        <v>73</v>
      </c>
      <c r="E5632" s="120" t="s">
        <v>70</v>
      </c>
      <c r="F5632" s="121">
        <v>583</v>
      </c>
      <c r="G5632" s="121">
        <v>98.944</v>
      </c>
      <c r="H5632" s="119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19">
        <v>50411</v>
      </c>
      <c r="B5633" s="120" t="s">
        <v>205</v>
      </c>
      <c r="C5633" s="120" t="s">
        <v>210</v>
      </c>
      <c r="D5633" s="120" t="s">
        <v>73</v>
      </c>
      <c r="E5633" s="120" t="s">
        <v>38</v>
      </c>
      <c r="F5633" s="121">
        <v>311805</v>
      </c>
      <c r="G5633" s="121">
        <v>54980.056</v>
      </c>
      <c r="H5633" s="119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19">
        <v>50413</v>
      </c>
      <c r="B5634" s="120" t="s">
        <v>205</v>
      </c>
      <c r="C5634" s="120" t="s">
        <v>210</v>
      </c>
      <c r="D5634" s="120" t="s">
        <v>79</v>
      </c>
      <c r="E5634" s="120" t="s">
        <v>70</v>
      </c>
      <c r="F5634" s="121">
        <v>86</v>
      </c>
      <c r="G5634" s="121">
        <v>15.68</v>
      </c>
      <c r="H5634" s="119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19">
        <v>50413</v>
      </c>
      <c r="B5635" s="120" t="s">
        <v>205</v>
      </c>
      <c r="C5635" s="120" t="s">
        <v>210</v>
      </c>
      <c r="D5635" s="120" t="s">
        <v>68</v>
      </c>
      <c r="E5635" s="120" t="s">
        <v>105</v>
      </c>
      <c r="F5635" s="121">
        <v>78847</v>
      </c>
      <c r="G5635" s="121">
        <v>14346.009</v>
      </c>
      <c r="H5635" s="119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19">
        <v>50413</v>
      </c>
      <c r="B5636" s="120" t="s">
        <v>205</v>
      </c>
      <c r="C5636" s="120" t="s">
        <v>210</v>
      </c>
      <c r="D5636" s="120" t="s">
        <v>68</v>
      </c>
      <c r="E5636" s="120" t="s">
        <v>110</v>
      </c>
      <c r="F5636" s="121">
        <v>96369</v>
      </c>
      <c r="G5636" s="121">
        <v>17534.531</v>
      </c>
      <c r="H5636" s="119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19">
        <v>50413</v>
      </c>
      <c r="B5637" s="120" t="s">
        <v>205</v>
      </c>
      <c r="C5637" s="120" t="s">
        <v>210</v>
      </c>
      <c r="D5637" s="120" t="s">
        <v>68</v>
      </c>
      <c r="E5637" s="120" t="s">
        <v>38</v>
      </c>
      <c r="F5637" s="121">
        <v>1667</v>
      </c>
      <c r="G5637" s="121">
        <v>303.09</v>
      </c>
      <c r="H5637" s="119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19">
        <v>50414</v>
      </c>
      <c r="B5638" s="120" t="s">
        <v>201</v>
      </c>
      <c r="C5638" s="120" t="s">
        <v>206</v>
      </c>
      <c r="D5638" s="120" t="s">
        <v>116</v>
      </c>
      <c r="E5638" s="120" t="s">
        <v>170</v>
      </c>
      <c r="F5638" s="121">
        <v>115849</v>
      </c>
      <c r="G5638" s="121">
        <v>13014</v>
      </c>
      <c r="H5638" s="119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19">
        <v>50416</v>
      </c>
      <c r="B5639" s="120" t="s">
        <v>201</v>
      </c>
      <c r="C5639" s="120" t="s">
        <v>206</v>
      </c>
      <c r="D5639" s="120" t="s">
        <v>116</v>
      </c>
      <c r="E5639" s="120" t="s">
        <v>170</v>
      </c>
      <c r="F5639" s="121">
        <v>54382</v>
      </c>
      <c r="G5639" s="121">
        <v>6109</v>
      </c>
      <c r="H5639" s="119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19">
        <v>50421</v>
      </c>
      <c r="B5640" s="120" t="s">
        <v>201</v>
      </c>
      <c r="C5640" s="120" t="s">
        <v>206</v>
      </c>
      <c r="D5640" s="120" t="s">
        <v>116</v>
      </c>
      <c r="E5640" s="120" t="s">
        <v>170</v>
      </c>
      <c r="F5640" s="121">
        <v>22434</v>
      </c>
      <c r="G5640" s="121">
        <v>2520</v>
      </c>
      <c r="H5640" s="119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19">
        <v>50423</v>
      </c>
      <c r="B5641" s="120" t="s">
        <v>201</v>
      </c>
      <c r="C5641" s="120" t="s">
        <v>206</v>
      </c>
      <c r="D5641" s="120" t="s">
        <v>116</v>
      </c>
      <c r="E5641" s="120" t="s">
        <v>170</v>
      </c>
      <c r="F5641" s="121">
        <v>25960</v>
      </c>
      <c r="G5641" s="121">
        <v>2916</v>
      </c>
      <c r="H5641" s="119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19">
        <v>50424</v>
      </c>
      <c r="B5642" s="120" t="s">
        <v>205</v>
      </c>
      <c r="C5642" s="120" t="s">
        <v>209</v>
      </c>
      <c r="D5642" s="120" t="s">
        <v>68</v>
      </c>
      <c r="E5642" s="120" t="s">
        <v>148</v>
      </c>
      <c r="F5642" s="121">
        <v>428115</v>
      </c>
      <c r="G5642" s="121">
        <v>48092</v>
      </c>
      <c r="H5642" s="119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19">
        <v>50427</v>
      </c>
      <c r="B5643" s="120" t="s">
        <v>205</v>
      </c>
      <c r="C5643" s="120" t="s">
        <v>210</v>
      </c>
      <c r="D5643" s="120" t="s">
        <v>79</v>
      </c>
      <c r="E5643" s="120" t="s">
        <v>70</v>
      </c>
      <c r="F5643" s="121">
        <v>0</v>
      </c>
      <c r="G5643" s="121">
        <v>0</v>
      </c>
      <c r="H5643" s="119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19">
        <v>50427</v>
      </c>
      <c r="B5644" s="120" t="s">
        <v>205</v>
      </c>
      <c r="C5644" s="120" t="s">
        <v>210</v>
      </c>
      <c r="D5644" s="120" t="s">
        <v>79</v>
      </c>
      <c r="E5644" s="120" t="s">
        <v>38</v>
      </c>
      <c r="F5644" s="121">
        <v>131568</v>
      </c>
      <c r="G5644" s="121">
        <v>21594</v>
      </c>
      <c r="H5644" s="119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19">
        <v>50431</v>
      </c>
      <c r="B5645" s="120" t="s">
        <v>205</v>
      </c>
      <c r="C5645" s="120" t="s">
        <v>210</v>
      </c>
      <c r="D5645" s="120" t="s">
        <v>39</v>
      </c>
      <c r="E5645" s="120" t="s">
        <v>70</v>
      </c>
      <c r="F5645" s="121">
        <v>557</v>
      </c>
      <c r="G5645" s="121">
        <v>125.601</v>
      </c>
      <c r="H5645" s="119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19">
        <v>50431</v>
      </c>
      <c r="B5646" s="120" t="s">
        <v>205</v>
      </c>
      <c r="C5646" s="120" t="s">
        <v>210</v>
      </c>
      <c r="D5646" s="120" t="s">
        <v>39</v>
      </c>
      <c r="E5646" s="120" t="s">
        <v>38</v>
      </c>
      <c r="F5646" s="121">
        <v>346658</v>
      </c>
      <c r="G5646" s="121">
        <v>77519.399</v>
      </c>
      <c r="H5646" s="119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19">
        <v>50431</v>
      </c>
      <c r="B5647" s="120" t="s">
        <v>205</v>
      </c>
      <c r="C5647" s="120" t="s">
        <v>210</v>
      </c>
      <c r="D5647" s="120" t="s">
        <v>61</v>
      </c>
      <c r="E5647" s="120" t="s">
        <v>70</v>
      </c>
      <c r="F5647" s="121">
        <v>0</v>
      </c>
      <c r="G5647" s="121">
        <v>0</v>
      </c>
      <c r="H5647" s="119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19">
        <v>50431</v>
      </c>
      <c r="B5648" s="120" t="s">
        <v>205</v>
      </c>
      <c r="C5648" s="120" t="s">
        <v>210</v>
      </c>
      <c r="D5648" s="120" t="s">
        <v>61</v>
      </c>
      <c r="E5648" s="120" t="s">
        <v>38</v>
      </c>
      <c r="F5648" s="121">
        <v>272303</v>
      </c>
      <c r="G5648" s="121">
        <v>60930</v>
      </c>
      <c r="H5648" s="119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19">
        <v>50433</v>
      </c>
      <c r="B5649" s="120" t="s">
        <v>201</v>
      </c>
      <c r="C5649" s="120" t="s">
        <v>206</v>
      </c>
      <c r="D5649" s="120" t="s">
        <v>116</v>
      </c>
      <c r="E5649" s="120" t="s">
        <v>170</v>
      </c>
      <c r="F5649" s="121">
        <v>55352</v>
      </c>
      <c r="G5649" s="121">
        <v>6218</v>
      </c>
      <c r="H5649" s="119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19">
        <v>50435</v>
      </c>
      <c r="B5650" s="120" t="s">
        <v>201</v>
      </c>
      <c r="C5650" s="120" t="s">
        <v>206</v>
      </c>
      <c r="D5650" s="120" t="s">
        <v>116</v>
      </c>
      <c r="E5650" s="120" t="s">
        <v>170</v>
      </c>
      <c r="F5650" s="121">
        <v>22797</v>
      </c>
      <c r="G5650" s="121">
        <v>2561</v>
      </c>
      <c r="H5650" s="119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19">
        <v>50436</v>
      </c>
      <c r="B5651" s="120" t="s">
        <v>201</v>
      </c>
      <c r="C5651" s="120" t="s">
        <v>206</v>
      </c>
      <c r="D5651" s="120" t="s">
        <v>116</v>
      </c>
      <c r="E5651" s="120" t="s">
        <v>170</v>
      </c>
      <c r="F5651" s="121">
        <v>70166</v>
      </c>
      <c r="G5651" s="121">
        <v>7882</v>
      </c>
      <c r="H5651" s="119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19">
        <v>50437</v>
      </c>
      <c r="B5652" s="120" t="s">
        <v>201</v>
      </c>
      <c r="C5652" s="120" t="s">
        <v>206</v>
      </c>
      <c r="D5652" s="120" t="s">
        <v>116</v>
      </c>
      <c r="E5652" s="120" t="s">
        <v>170</v>
      </c>
      <c r="F5652" s="121">
        <v>89877</v>
      </c>
      <c r="G5652" s="121">
        <v>10096</v>
      </c>
      <c r="H5652" s="119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19">
        <v>50439</v>
      </c>
      <c r="B5653" s="120" t="s">
        <v>201</v>
      </c>
      <c r="C5653" s="120" t="s">
        <v>206</v>
      </c>
      <c r="D5653" s="120" t="s">
        <v>116</v>
      </c>
      <c r="E5653" s="120" t="s">
        <v>170</v>
      </c>
      <c r="F5653" s="121">
        <v>101671</v>
      </c>
      <c r="G5653" s="121">
        <v>11421</v>
      </c>
      <c r="H5653" s="119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19">
        <v>50449</v>
      </c>
      <c r="B5654" s="120" t="s">
        <v>205</v>
      </c>
      <c r="C5654" s="120" t="s">
        <v>208</v>
      </c>
      <c r="D5654" s="120" t="s">
        <v>39</v>
      </c>
      <c r="E5654" s="120" t="s">
        <v>70</v>
      </c>
      <c r="F5654" s="121">
        <v>0</v>
      </c>
      <c r="G5654" s="121">
        <v>0.238</v>
      </c>
      <c r="H5654" s="119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19">
        <v>50449</v>
      </c>
      <c r="B5655" s="120" t="s">
        <v>205</v>
      </c>
      <c r="C5655" s="120" t="s">
        <v>208</v>
      </c>
      <c r="D5655" s="120" t="s">
        <v>39</v>
      </c>
      <c r="E5655" s="120" t="s">
        <v>38</v>
      </c>
      <c r="F5655" s="121">
        <v>10855</v>
      </c>
      <c r="G5655" s="121">
        <v>10253.632</v>
      </c>
      <c r="H5655" s="119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19">
        <v>50449</v>
      </c>
      <c r="B5656" s="120" t="s">
        <v>205</v>
      </c>
      <c r="C5656" s="120" t="s">
        <v>208</v>
      </c>
      <c r="D5656" s="120" t="s">
        <v>61</v>
      </c>
      <c r="E5656" s="120" t="s">
        <v>70</v>
      </c>
      <c r="F5656" s="121">
        <v>11</v>
      </c>
      <c r="G5656" s="121">
        <v>0.894</v>
      </c>
      <c r="H5656" s="119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19">
        <v>50449</v>
      </c>
      <c r="B5657" s="120" t="s">
        <v>205</v>
      </c>
      <c r="C5657" s="120" t="s">
        <v>208</v>
      </c>
      <c r="D5657" s="120" t="s">
        <v>61</v>
      </c>
      <c r="E5657" s="120" t="s">
        <v>38</v>
      </c>
      <c r="F5657" s="121">
        <v>410435</v>
      </c>
      <c r="G5657" s="121">
        <v>32855.916</v>
      </c>
      <c r="H5657" s="119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19">
        <v>50450</v>
      </c>
      <c r="B5658" s="120" t="s">
        <v>205</v>
      </c>
      <c r="C5658" s="120" t="s">
        <v>208</v>
      </c>
      <c r="D5658" s="120" t="s">
        <v>39</v>
      </c>
      <c r="E5658" s="120" t="s">
        <v>70</v>
      </c>
      <c r="F5658" s="121">
        <v>0</v>
      </c>
      <c r="G5658" s="121">
        <v>1.981</v>
      </c>
      <c r="H5658" s="119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19">
        <v>50450</v>
      </c>
      <c r="B5659" s="120" t="s">
        <v>205</v>
      </c>
      <c r="C5659" s="120" t="s">
        <v>208</v>
      </c>
      <c r="D5659" s="120" t="s">
        <v>39</v>
      </c>
      <c r="E5659" s="120" t="s">
        <v>38</v>
      </c>
      <c r="F5659" s="121">
        <v>11631</v>
      </c>
      <c r="G5659" s="121">
        <v>7787.019</v>
      </c>
      <c r="H5659" s="119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19">
        <v>50450</v>
      </c>
      <c r="B5660" s="120" t="s">
        <v>205</v>
      </c>
      <c r="C5660" s="120" t="s">
        <v>208</v>
      </c>
      <c r="D5660" s="120" t="s">
        <v>61</v>
      </c>
      <c r="E5660" s="120" t="s">
        <v>70</v>
      </c>
      <c r="F5660" s="121">
        <v>61</v>
      </c>
      <c r="G5660" s="121">
        <v>4.543</v>
      </c>
      <c r="H5660" s="119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19">
        <v>50450</v>
      </c>
      <c r="B5661" s="120" t="s">
        <v>205</v>
      </c>
      <c r="C5661" s="120" t="s">
        <v>208</v>
      </c>
      <c r="D5661" s="120" t="s">
        <v>61</v>
      </c>
      <c r="E5661" s="120" t="s">
        <v>38</v>
      </c>
      <c r="F5661" s="121">
        <v>225432</v>
      </c>
      <c r="G5661" s="121">
        <v>16930.457</v>
      </c>
      <c r="H5661" s="119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19">
        <v>50451</v>
      </c>
      <c r="B5662" s="120" t="s">
        <v>205</v>
      </c>
      <c r="C5662" s="120" t="s">
        <v>208</v>
      </c>
      <c r="D5662" s="120" t="s">
        <v>39</v>
      </c>
      <c r="E5662" s="120" t="s">
        <v>70</v>
      </c>
      <c r="F5662" s="121">
        <v>0</v>
      </c>
      <c r="G5662" s="121">
        <v>0.23</v>
      </c>
      <c r="H5662" s="119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19">
        <v>50451</v>
      </c>
      <c r="B5663" s="120" t="s">
        <v>205</v>
      </c>
      <c r="C5663" s="120" t="s">
        <v>208</v>
      </c>
      <c r="D5663" s="120" t="s">
        <v>39</v>
      </c>
      <c r="E5663" s="120" t="s">
        <v>38</v>
      </c>
      <c r="F5663" s="121">
        <v>4153</v>
      </c>
      <c r="G5663" s="121">
        <v>6503.77</v>
      </c>
      <c r="H5663" s="119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19">
        <v>50451</v>
      </c>
      <c r="B5664" s="120" t="s">
        <v>205</v>
      </c>
      <c r="C5664" s="120" t="s">
        <v>208</v>
      </c>
      <c r="D5664" s="120" t="s">
        <v>61</v>
      </c>
      <c r="E5664" s="120" t="s">
        <v>70</v>
      </c>
      <c r="F5664" s="121">
        <v>11</v>
      </c>
      <c r="G5664" s="121">
        <v>0.81</v>
      </c>
      <c r="H5664" s="119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19">
        <v>50451</v>
      </c>
      <c r="B5665" s="120" t="s">
        <v>205</v>
      </c>
      <c r="C5665" s="120" t="s">
        <v>208</v>
      </c>
      <c r="D5665" s="120" t="s">
        <v>61</v>
      </c>
      <c r="E5665" s="120" t="s">
        <v>38</v>
      </c>
      <c r="F5665" s="121">
        <v>254977</v>
      </c>
      <c r="G5665" s="121">
        <v>18759.19</v>
      </c>
      <c r="H5665" s="119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19">
        <v>50456</v>
      </c>
      <c r="B5666" s="120" t="s">
        <v>205</v>
      </c>
      <c r="C5666" s="120" t="s">
        <v>209</v>
      </c>
      <c r="D5666" s="120" t="s">
        <v>68</v>
      </c>
      <c r="E5666" s="120" t="s">
        <v>54</v>
      </c>
      <c r="F5666" s="121">
        <v>0</v>
      </c>
      <c r="G5666" s="121">
        <v>0</v>
      </c>
      <c r="H5666" s="119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19">
        <v>50456</v>
      </c>
      <c r="B5667" s="120" t="s">
        <v>205</v>
      </c>
      <c r="C5667" s="120" t="s">
        <v>209</v>
      </c>
      <c r="D5667" s="120" t="s">
        <v>68</v>
      </c>
      <c r="E5667" s="120" t="s">
        <v>70</v>
      </c>
      <c r="F5667" s="121">
        <v>0</v>
      </c>
      <c r="G5667" s="121">
        <v>0</v>
      </c>
      <c r="H5667" s="119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19">
        <v>50456</v>
      </c>
      <c r="B5668" s="120" t="s">
        <v>205</v>
      </c>
      <c r="C5668" s="120" t="s">
        <v>209</v>
      </c>
      <c r="D5668" s="120" t="s">
        <v>68</v>
      </c>
      <c r="E5668" s="120" t="s">
        <v>38</v>
      </c>
      <c r="F5668" s="121">
        <v>113817</v>
      </c>
      <c r="G5668" s="121">
        <v>12923</v>
      </c>
      <c r="H5668" s="119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19">
        <v>50458</v>
      </c>
      <c r="B5669" s="120" t="s">
        <v>205</v>
      </c>
      <c r="C5669" s="120" t="s">
        <v>208</v>
      </c>
      <c r="D5669" s="120" t="s">
        <v>39</v>
      </c>
      <c r="E5669" s="120" t="s">
        <v>70</v>
      </c>
      <c r="F5669" s="121">
        <v>0</v>
      </c>
      <c r="G5669" s="121">
        <v>3809.383</v>
      </c>
      <c r="H5669" s="119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19">
        <v>50458</v>
      </c>
      <c r="B5670" s="120" t="s">
        <v>205</v>
      </c>
      <c r="C5670" s="120" t="s">
        <v>208</v>
      </c>
      <c r="D5670" s="120" t="s">
        <v>39</v>
      </c>
      <c r="E5670" s="120" t="s">
        <v>86</v>
      </c>
      <c r="F5670" s="121">
        <v>0</v>
      </c>
      <c r="G5670" s="121">
        <v>0</v>
      </c>
      <c r="H5670" s="119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19">
        <v>50458</v>
      </c>
      <c r="B5671" s="120" t="s">
        <v>205</v>
      </c>
      <c r="C5671" s="120" t="s">
        <v>208</v>
      </c>
      <c r="D5671" s="120" t="s">
        <v>39</v>
      </c>
      <c r="E5671" s="120" t="s">
        <v>38</v>
      </c>
      <c r="F5671" s="121">
        <v>254624</v>
      </c>
      <c r="G5671" s="121">
        <v>208557.62</v>
      </c>
      <c r="H5671" s="119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19">
        <v>50458</v>
      </c>
      <c r="B5672" s="120" t="s">
        <v>205</v>
      </c>
      <c r="C5672" s="120" t="s">
        <v>208</v>
      </c>
      <c r="D5672" s="120" t="s">
        <v>61</v>
      </c>
      <c r="E5672" s="120" t="s">
        <v>70</v>
      </c>
      <c r="F5672" s="121">
        <v>82190</v>
      </c>
      <c r="G5672" s="121">
        <v>6807.356</v>
      </c>
      <c r="H5672" s="119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19">
        <v>50458</v>
      </c>
      <c r="B5673" s="120" t="s">
        <v>205</v>
      </c>
      <c r="C5673" s="120" t="s">
        <v>208</v>
      </c>
      <c r="D5673" s="120" t="s">
        <v>61</v>
      </c>
      <c r="E5673" s="120" t="s">
        <v>86</v>
      </c>
      <c r="F5673" s="121">
        <v>0</v>
      </c>
      <c r="G5673" s="121">
        <v>0</v>
      </c>
      <c r="H5673" s="119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19">
        <v>50458</v>
      </c>
      <c r="B5674" s="120" t="s">
        <v>205</v>
      </c>
      <c r="C5674" s="120" t="s">
        <v>208</v>
      </c>
      <c r="D5674" s="120" t="s">
        <v>61</v>
      </c>
      <c r="E5674" s="120" t="s">
        <v>38</v>
      </c>
      <c r="F5674" s="121">
        <v>4195784</v>
      </c>
      <c r="G5674" s="121">
        <v>363703.64</v>
      </c>
      <c r="H5674" s="119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19">
        <v>50461</v>
      </c>
      <c r="B5675" s="120" t="s">
        <v>201</v>
      </c>
      <c r="C5675" s="120" t="s">
        <v>211</v>
      </c>
      <c r="D5675" s="120" t="s">
        <v>116</v>
      </c>
      <c r="E5675" s="120" t="s">
        <v>170</v>
      </c>
      <c r="F5675" s="121">
        <v>43238</v>
      </c>
      <c r="G5675" s="121">
        <v>4857</v>
      </c>
      <c r="H5675" s="119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19">
        <v>50463</v>
      </c>
      <c r="B5676" s="120" t="s">
        <v>205</v>
      </c>
      <c r="C5676" s="120" t="s">
        <v>209</v>
      </c>
      <c r="D5676" s="120" t="s">
        <v>73</v>
      </c>
      <c r="E5676" s="120" t="s">
        <v>38</v>
      </c>
      <c r="F5676" s="121">
        <v>5583906</v>
      </c>
      <c r="G5676" s="121">
        <v>908916</v>
      </c>
      <c r="H5676" s="119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19">
        <v>50463</v>
      </c>
      <c r="B5677" s="120" t="s">
        <v>205</v>
      </c>
      <c r="C5677" s="120" t="s">
        <v>209</v>
      </c>
      <c r="D5677" s="120" t="s">
        <v>73</v>
      </c>
      <c r="E5677" s="120" t="s">
        <v>152</v>
      </c>
      <c r="F5677" s="121">
        <v>0</v>
      </c>
      <c r="G5677" s="121">
        <v>0</v>
      </c>
      <c r="H5677" s="119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19">
        <v>50463</v>
      </c>
      <c r="B5678" s="120" t="s">
        <v>205</v>
      </c>
      <c r="C5678" s="120" t="s">
        <v>209</v>
      </c>
      <c r="D5678" s="120" t="s">
        <v>68</v>
      </c>
      <c r="E5678" s="120" t="s">
        <v>38</v>
      </c>
      <c r="F5678" s="121">
        <v>9566</v>
      </c>
      <c r="G5678" s="121">
        <v>1598</v>
      </c>
      <c r="H5678" s="119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19">
        <v>50464</v>
      </c>
      <c r="B5679" s="120" t="s">
        <v>205</v>
      </c>
      <c r="C5679" s="120" t="s">
        <v>209</v>
      </c>
      <c r="D5679" s="120" t="s">
        <v>73</v>
      </c>
      <c r="E5679" s="120" t="s">
        <v>38</v>
      </c>
      <c r="F5679" s="121">
        <v>3778647</v>
      </c>
      <c r="G5679" s="121">
        <v>536189</v>
      </c>
      <c r="H5679" s="119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19">
        <v>50466</v>
      </c>
      <c r="B5680" s="120" t="s">
        <v>205</v>
      </c>
      <c r="C5680" s="120" t="s">
        <v>209</v>
      </c>
      <c r="D5680" s="120" t="s">
        <v>68</v>
      </c>
      <c r="E5680" s="120" t="s">
        <v>59</v>
      </c>
      <c r="F5680" s="121">
        <v>1622937</v>
      </c>
      <c r="G5680" s="121">
        <v>225965.01</v>
      </c>
      <c r="H5680" s="119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19">
        <v>50466</v>
      </c>
      <c r="B5681" s="120" t="s">
        <v>205</v>
      </c>
      <c r="C5681" s="120" t="s">
        <v>209</v>
      </c>
      <c r="D5681" s="120" t="s">
        <v>68</v>
      </c>
      <c r="E5681" s="120" t="s">
        <v>70</v>
      </c>
      <c r="F5681" s="121">
        <v>0</v>
      </c>
      <c r="G5681" s="121">
        <v>0</v>
      </c>
      <c r="H5681" s="119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19">
        <v>50466</v>
      </c>
      <c r="B5682" s="120" t="s">
        <v>205</v>
      </c>
      <c r="C5682" s="120" t="s">
        <v>209</v>
      </c>
      <c r="D5682" s="120" t="s">
        <v>68</v>
      </c>
      <c r="E5682" s="120" t="s">
        <v>38</v>
      </c>
      <c r="F5682" s="121">
        <v>260694</v>
      </c>
      <c r="G5682" s="121">
        <v>36297.104</v>
      </c>
      <c r="H5682" s="119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19">
        <v>50466</v>
      </c>
      <c r="B5683" s="120" t="s">
        <v>205</v>
      </c>
      <c r="C5683" s="120" t="s">
        <v>209</v>
      </c>
      <c r="D5683" s="120" t="s">
        <v>68</v>
      </c>
      <c r="E5683" s="120" t="s">
        <v>130</v>
      </c>
      <c r="F5683" s="121">
        <v>0</v>
      </c>
      <c r="G5683" s="121">
        <v>0</v>
      </c>
      <c r="H5683" s="119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19">
        <v>50466</v>
      </c>
      <c r="B5684" s="120" t="s">
        <v>205</v>
      </c>
      <c r="C5684" s="120" t="s">
        <v>209</v>
      </c>
      <c r="D5684" s="120" t="s">
        <v>68</v>
      </c>
      <c r="E5684" s="120" t="s">
        <v>152</v>
      </c>
      <c r="F5684" s="121">
        <v>28710</v>
      </c>
      <c r="G5684" s="121">
        <v>3997.402</v>
      </c>
      <c r="H5684" s="119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19">
        <v>50466</v>
      </c>
      <c r="B5685" s="120" t="s">
        <v>205</v>
      </c>
      <c r="C5685" s="120" t="s">
        <v>209</v>
      </c>
      <c r="D5685" s="120" t="s">
        <v>68</v>
      </c>
      <c r="E5685" s="120" t="s">
        <v>176</v>
      </c>
      <c r="F5685" s="121">
        <v>399046</v>
      </c>
      <c r="G5685" s="121">
        <v>55560.378</v>
      </c>
      <c r="H5685" s="119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19">
        <v>50468</v>
      </c>
      <c r="B5686" s="120" t="s">
        <v>201</v>
      </c>
      <c r="C5686" s="120" t="s">
        <v>211</v>
      </c>
      <c r="D5686" s="120" t="s">
        <v>116</v>
      </c>
      <c r="E5686" s="120" t="s">
        <v>170</v>
      </c>
      <c r="F5686" s="121">
        <v>0</v>
      </c>
      <c r="G5686" s="121">
        <v>0</v>
      </c>
      <c r="H5686" s="119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19">
        <v>50472</v>
      </c>
      <c r="B5687" s="120" t="s">
        <v>205</v>
      </c>
      <c r="C5687" s="120" t="s">
        <v>208</v>
      </c>
      <c r="D5687" s="120" t="s">
        <v>68</v>
      </c>
      <c r="E5687" s="120" t="s">
        <v>70</v>
      </c>
      <c r="F5687" s="121">
        <v>0</v>
      </c>
      <c r="G5687" s="121">
        <v>0</v>
      </c>
      <c r="H5687" s="119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19">
        <v>50472</v>
      </c>
      <c r="B5688" s="120" t="s">
        <v>205</v>
      </c>
      <c r="C5688" s="120" t="s">
        <v>208</v>
      </c>
      <c r="D5688" s="120" t="s">
        <v>68</v>
      </c>
      <c r="E5688" s="120" t="s">
        <v>105</v>
      </c>
      <c r="F5688" s="121">
        <v>461363</v>
      </c>
      <c r="G5688" s="121">
        <v>67866.587</v>
      </c>
      <c r="H5688" s="119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19">
        <v>50472</v>
      </c>
      <c r="B5689" s="120" t="s">
        <v>205</v>
      </c>
      <c r="C5689" s="120" t="s">
        <v>208</v>
      </c>
      <c r="D5689" s="120" t="s">
        <v>68</v>
      </c>
      <c r="E5689" s="120" t="s">
        <v>110</v>
      </c>
      <c r="F5689" s="121">
        <v>563881</v>
      </c>
      <c r="G5689" s="121">
        <v>82946.846</v>
      </c>
      <c r="H5689" s="119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19">
        <v>50472</v>
      </c>
      <c r="B5690" s="120" t="s">
        <v>205</v>
      </c>
      <c r="C5690" s="120" t="s">
        <v>208</v>
      </c>
      <c r="D5690" s="120" t="s">
        <v>68</v>
      </c>
      <c r="E5690" s="120" t="s">
        <v>38</v>
      </c>
      <c r="F5690" s="121">
        <v>82452</v>
      </c>
      <c r="G5690" s="121">
        <v>12027.567</v>
      </c>
      <c r="H5690" s="119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19">
        <v>50474</v>
      </c>
      <c r="B5691" s="120" t="s">
        <v>205</v>
      </c>
      <c r="C5691" s="120" t="s">
        <v>209</v>
      </c>
      <c r="D5691" s="120" t="s">
        <v>68</v>
      </c>
      <c r="E5691" s="120" t="s">
        <v>70</v>
      </c>
      <c r="F5691" s="121">
        <v>153</v>
      </c>
      <c r="G5691" s="121">
        <v>34.966</v>
      </c>
      <c r="H5691" s="119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19">
        <v>50474</v>
      </c>
      <c r="B5692" s="120" t="s">
        <v>205</v>
      </c>
      <c r="C5692" s="120" t="s">
        <v>209</v>
      </c>
      <c r="D5692" s="120" t="s">
        <v>68</v>
      </c>
      <c r="E5692" s="120" t="s">
        <v>38</v>
      </c>
      <c r="F5692" s="121">
        <v>29429</v>
      </c>
      <c r="G5692" s="121">
        <v>6727.868</v>
      </c>
      <c r="H5692" s="119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19">
        <v>50474</v>
      </c>
      <c r="B5693" s="120" t="s">
        <v>205</v>
      </c>
      <c r="C5693" s="120" t="s">
        <v>209</v>
      </c>
      <c r="D5693" s="120" t="s">
        <v>68</v>
      </c>
      <c r="E5693" s="120" t="s">
        <v>142</v>
      </c>
      <c r="F5693" s="121">
        <v>425714</v>
      </c>
      <c r="G5693" s="121">
        <v>97320.166</v>
      </c>
      <c r="H5693" s="119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19">
        <v>50474</v>
      </c>
      <c r="B5694" s="120" t="s">
        <v>205</v>
      </c>
      <c r="C5694" s="120" t="s">
        <v>209</v>
      </c>
      <c r="D5694" s="120" t="s">
        <v>68</v>
      </c>
      <c r="E5694" s="120" t="s">
        <v>146</v>
      </c>
      <c r="F5694" s="121">
        <v>0</v>
      </c>
      <c r="G5694" s="121">
        <v>0</v>
      </c>
      <c r="H5694" s="119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19">
        <v>50474</v>
      </c>
      <c r="B5695" s="120" t="s">
        <v>205</v>
      </c>
      <c r="C5695" s="120" t="s">
        <v>209</v>
      </c>
      <c r="D5695" s="120" t="s">
        <v>68</v>
      </c>
      <c r="E5695" s="120" t="s">
        <v>152</v>
      </c>
      <c r="F5695" s="121">
        <v>0</v>
      </c>
      <c r="G5695" s="121">
        <v>0</v>
      </c>
      <c r="H5695" s="119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19">
        <v>50475</v>
      </c>
      <c r="B5696" s="120" t="s">
        <v>205</v>
      </c>
      <c r="C5696" s="120" t="s">
        <v>209</v>
      </c>
      <c r="D5696" s="120" t="s">
        <v>73</v>
      </c>
      <c r="E5696" s="120" t="s">
        <v>38</v>
      </c>
      <c r="F5696" s="121">
        <v>1167931</v>
      </c>
      <c r="G5696" s="121">
        <v>76451</v>
      </c>
      <c r="H5696" s="119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19">
        <v>50476</v>
      </c>
      <c r="B5697" s="120" t="s">
        <v>205</v>
      </c>
      <c r="C5697" s="120" t="s">
        <v>209</v>
      </c>
      <c r="D5697" s="120" t="s">
        <v>116</v>
      </c>
      <c r="E5697" s="120" t="s">
        <v>170</v>
      </c>
      <c r="F5697" s="121">
        <v>166583</v>
      </c>
      <c r="G5697" s="121">
        <v>18712.98</v>
      </c>
      <c r="H5697" s="119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19">
        <v>50476</v>
      </c>
      <c r="B5698" s="120" t="s">
        <v>205</v>
      </c>
      <c r="C5698" s="120" t="s">
        <v>209</v>
      </c>
      <c r="D5698" s="120" t="s">
        <v>68</v>
      </c>
      <c r="E5698" s="120" t="s">
        <v>54</v>
      </c>
      <c r="F5698" s="121">
        <v>0</v>
      </c>
      <c r="G5698" s="121">
        <v>0</v>
      </c>
      <c r="H5698" s="119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19">
        <v>50476</v>
      </c>
      <c r="B5699" s="120" t="s">
        <v>205</v>
      </c>
      <c r="C5699" s="120" t="s">
        <v>209</v>
      </c>
      <c r="D5699" s="120" t="s">
        <v>68</v>
      </c>
      <c r="E5699" s="120" t="s">
        <v>59</v>
      </c>
      <c r="F5699" s="121">
        <v>74541</v>
      </c>
      <c r="G5699" s="121">
        <v>14685.53</v>
      </c>
      <c r="H5699" s="119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19">
        <v>50476</v>
      </c>
      <c r="B5700" s="120" t="s">
        <v>205</v>
      </c>
      <c r="C5700" s="120" t="s">
        <v>209</v>
      </c>
      <c r="D5700" s="120" t="s">
        <v>68</v>
      </c>
      <c r="E5700" s="120" t="s">
        <v>70</v>
      </c>
      <c r="F5700" s="121">
        <v>137</v>
      </c>
      <c r="G5700" s="121">
        <v>27.016</v>
      </c>
      <c r="H5700" s="119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19">
        <v>50476</v>
      </c>
      <c r="B5701" s="120" t="s">
        <v>205</v>
      </c>
      <c r="C5701" s="120" t="s">
        <v>209</v>
      </c>
      <c r="D5701" s="120" t="s">
        <v>68</v>
      </c>
      <c r="E5701" s="120" t="s">
        <v>38</v>
      </c>
      <c r="F5701" s="121">
        <v>216686</v>
      </c>
      <c r="G5701" s="121">
        <v>42689.769</v>
      </c>
      <c r="H5701" s="119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19">
        <v>50476</v>
      </c>
      <c r="B5702" s="120" t="s">
        <v>205</v>
      </c>
      <c r="C5702" s="120" t="s">
        <v>209</v>
      </c>
      <c r="D5702" s="120" t="s">
        <v>68</v>
      </c>
      <c r="E5702" s="120" t="s">
        <v>130</v>
      </c>
      <c r="F5702" s="121">
        <v>12253</v>
      </c>
      <c r="G5702" s="121">
        <v>2414.193</v>
      </c>
      <c r="H5702" s="119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19">
        <v>50476</v>
      </c>
      <c r="B5703" s="120" t="s">
        <v>205</v>
      </c>
      <c r="C5703" s="120" t="s">
        <v>209</v>
      </c>
      <c r="D5703" s="120" t="s">
        <v>68</v>
      </c>
      <c r="E5703" s="120" t="s">
        <v>137</v>
      </c>
      <c r="F5703" s="121">
        <v>1724</v>
      </c>
      <c r="G5703" s="121">
        <v>339.349</v>
      </c>
      <c r="H5703" s="119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19">
        <v>50476</v>
      </c>
      <c r="B5704" s="120" t="s">
        <v>205</v>
      </c>
      <c r="C5704" s="120" t="s">
        <v>209</v>
      </c>
      <c r="D5704" s="120" t="s">
        <v>68</v>
      </c>
      <c r="E5704" s="120" t="s">
        <v>152</v>
      </c>
      <c r="F5704" s="121">
        <v>0</v>
      </c>
      <c r="G5704" s="121">
        <v>0</v>
      </c>
      <c r="H5704" s="119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19">
        <v>50476</v>
      </c>
      <c r="B5705" s="120" t="s">
        <v>205</v>
      </c>
      <c r="C5705" s="120" t="s">
        <v>209</v>
      </c>
      <c r="D5705" s="120" t="s">
        <v>68</v>
      </c>
      <c r="E5705" s="120" t="s">
        <v>176</v>
      </c>
      <c r="F5705" s="121">
        <v>192847</v>
      </c>
      <c r="G5705" s="121">
        <v>37993.527</v>
      </c>
      <c r="H5705" s="119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19">
        <v>50479</v>
      </c>
      <c r="B5706" s="120" t="s">
        <v>205</v>
      </c>
      <c r="C5706" s="120" t="s">
        <v>209</v>
      </c>
      <c r="D5706" s="120" t="s">
        <v>116</v>
      </c>
      <c r="E5706" s="120" t="s">
        <v>170</v>
      </c>
      <c r="F5706" s="121">
        <v>1247</v>
      </c>
      <c r="G5706" s="121">
        <v>140</v>
      </c>
      <c r="H5706" s="119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19">
        <v>50479</v>
      </c>
      <c r="B5707" s="120" t="s">
        <v>205</v>
      </c>
      <c r="C5707" s="120" t="s">
        <v>209</v>
      </c>
      <c r="D5707" s="120" t="s">
        <v>68</v>
      </c>
      <c r="E5707" s="120" t="s">
        <v>54</v>
      </c>
      <c r="F5707" s="121">
        <v>0</v>
      </c>
      <c r="G5707" s="121">
        <v>0</v>
      </c>
      <c r="H5707" s="119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19">
        <v>50479</v>
      </c>
      <c r="B5708" s="120" t="s">
        <v>205</v>
      </c>
      <c r="C5708" s="120" t="s">
        <v>209</v>
      </c>
      <c r="D5708" s="120" t="s">
        <v>68</v>
      </c>
      <c r="E5708" s="120" t="s">
        <v>70</v>
      </c>
      <c r="F5708" s="121">
        <v>0</v>
      </c>
      <c r="G5708" s="121">
        <v>0</v>
      </c>
      <c r="H5708" s="119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19">
        <v>50479</v>
      </c>
      <c r="B5709" s="120" t="s">
        <v>205</v>
      </c>
      <c r="C5709" s="120" t="s">
        <v>209</v>
      </c>
      <c r="D5709" s="120" t="s">
        <v>68</v>
      </c>
      <c r="E5709" s="120" t="s">
        <v>38</v>
      </c>
      <c r="F5709" s="121">
        <v>78451</v>
      </c>
      <c r="G5709" s="121">
        <v>17042.352</v>
      </c>
      <c r="H5709" s="119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19">
        <v>50479</v>
      </c>
      <c r="B5710" s="120" t="s">
        <v>205</v>
      </c>
      <c r="C5710" s="120" t="s">
        <v>209</v>
      </c>
      <c r="D5710" s="120" t="s">
        <v>68</v>
      </c>
      <c r="E5710" s="120" t="s">
        <v>137</v>
      </c>
      <c r="F5710" s="121">
        <v>9187</v>
      </c>
      <c r="G5710" s="121">
        <v>1995.587</v>
      </c>
      <c r="H5710" s="119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19">
        <v>50479</v>
      </c>
      <c r="B5711" s="120" t="s">
        <v>205</v>
      </c>
      <c r="C5711" s="120" t="s">
        <v>209</v>
      </c>
      <c r="D5711" s="120" t="s">
        <v>68</v>
      </c>
      <c r="E5711" s="120" t="s">
        <v>176</v>
      </c>
      <c r="F5711" s="121">
        <v>150377</v>
      </c>
      <c r="G5711" s="121">
        <v>32666.061</v>
      </c>
      <c r="H5711" s="119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19">
        <v>50481</v>
      </c>
      <c r="B5712" s="120" t="s">
        <v>205</v>
      </c>
      <c r="C5712" s="120" t="s">
        <v>209</v>
      </c>
      <c r="D5712" s="120" t="s">
        <v>68</v>
      </c>
      <c r="E5712" s="120" t="s">
        <v>54</v>
      </c>
      <c r="F5712" s="121">
        <v>2341950</v>
      </c>
      <c r="G5712" s="121">
        <v>430502.07</v>
      </c>
      <c r="H5712" s="119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19">
        <v>50481</v>
      </c>
      <c r="B5713" s="120" t="s">
        <v>205</v>
      </c>
      <c r="C5713" s="120" t="s">
        <v>209</v>
      </c>
      <c r="D5713" s="120" t="s">
        <v>68</v>
      </c>
      <c r="E5713" s="120" t="s">
        <v>38</v>
      </c>
      <c r="F5713" s="121">
        <v>3273000</v>
      </c>
      <c r="G5713" s="121">
        <v>601649.23</v>
      </c>
      <c r="H5713" s="119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19">
        <v>50481</v>
      </c>
      <c r="B5714" s="120" t="s">
        <v>205</v>
      </c>
      <c r="C5714" s="120" t="s">
        <v>209</v>
      </c>
      <c r="D5714" s="120" t="s">
        <v>68</v>
      </c>
      <c r="E5714" s="120" t="s">
        <v>140</v>
      </c>
      <c r="F5714" s="121">
        <v>60770</v>
      </c>
      <c r="G5714" s="121">
        <v>11171.044</v>
      </c>
      <c r="H5714" s="119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19">
        <v>50481</v>
      </c>
      <c r="B5715" s="120" t="s">
        <v>205</v>
      </c>
      <c r="C5715" s="120" t="s">
        <v>209</v>
      </c>
      <c r="D5715" s="120" t="s">
        <v>68</v>
      </c>
      <c r="E5715" s="120" t="s">
        <v>142</v>
      </c>
      <c r="F5715" s="121">
        <v>1465</v>
      </c>
      <c r="G5715" s="121">
        <v>269.354</v>
      </c>
      <c r="H5715" s="119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19">
        <v>50481</v>
      </c>
      <c r="B5716" s="120" t="s">
        <v>205</v>
      </c>
      <c r="C5716" s="120" t="s">
        <v>209</v>
      </c>
      <c r="D5716" s="120" t="s">
        <v>68</v>
      </c>
      <c r="E5716" s="120" t="s">
        <v>160</v>
      </c>
      <c r="F5716" s="121">
        <v>41096</v>
      </c>
      <c r="G5716" s="121">
        <v>7554.308</v>
      </c>
      <c r="H5716" s="119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19">
        <v>50482</v>
      </c>
      <c r="B5717" s="120" t="s">
        <v>205</v>
      </c>
      <c r="C5717" s="120" t="s">
        <v>209</v>
      </c>
      <c r="D5717" s="120" t="s">
        <v>68</v>
      </c>
      <c r="E5717" s="120" t="s">
        <v>35</v>
      </c>
      <c r="F5717" s="121">
        <v>1660762</v>
      </c>
      <c r="G5717" s="121">
        <v>238741.53</v>
      </c>
      <c r="H5717" s="119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19">
        <v>50482</v>
      </c>
      <c r="B5718" s="120" t="s">
        <v>205</v>
      </c>
      <c r="C5718" s="120" t="s">
        <v>209</v>
      </c>
      <c r="D5718" s="120" t="s">
        <v>68</v>
      </c>
      <c r="E5718" s="120" t="s">
        <v>70</v>
      </c>
      <c r="F5718" s="121">
        <v>4924</v>
      </c>
      <c r="G5718" s="121">
        <v>707.805</v>
      </c>
      <c r="H5718" s="119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19">
        <v>50482</v>
      </c>
      <c r="B5719" s="120" t="s">
        <v>205</v>
      </c>
      <c r="C5719" s="120" t="s">
        <v>209</v>
      </c>
      <c r="D5719" s="120" t="s">
        <v>68</v>
      </c>
      <c r="E5719" s="120" t="s">
        <v>38</v>
      </c>
      <c r="F5719" s="121">
        <v>952</v>
      </c>
      <c r="G5719" s="121">
        <v>136.663</v>
      </c>
      <c r="H5719" s="119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19">
        <v>50485</v>
      </c>
      <c r="B5720" s="120" t="s">
        <v>201</v>
      </c>
      <c r="C5720" s="120" t="s">
        <v>206</v>
      </c>
      <c r="D5720" s="120" t="s">
        <v>128</v>
      </c>
      <c r="E5720" s="120" t="s">
        <v>180</v>
      </c>
      <c r="F5720" s="121">
        <v>44352</v>
      </c>
      <c r="G5720" s="121">
        <v>4982</v>
      </c>
      <c r="H5720" s="119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19">
        <v>50487</v>
      </c>
      <c r="B5721" s="120" t="s">
        <v>201</v>
      </c>
      <c r="C5721" s="120" t="s">
        <v>211</v>
      </c>
      <c r="D5721" s="120" t="s">
        <v>68</v>
      </c>
      <c r="E5721" s="120" t="s">
        <v>148</v>
      </c>
      <c r="F5721" s="121">
        <v>0</v>
      </c>
      <c r="G5721" s="121">
        <v>0</v>
      </c>
      <c r="H5721" s="119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19">
        <v>50488</v>
      </c>
      <c r="B5722" s="120" t="s">
        <v>201</v>
      </c>
      <c r="C5722" s="120" t="s">
        <v>211</v>
      </c>
      <c r="D5722" s="120" t="s">
        <v>68</v>
      </c>
      <c r="E5722" s="120" t="s">
        <v>148</v>
      </c>
      <c r="F5722" s="121">
        <v>1545227</v>
      </c>
      <c r="G5722" s="121">
        <v>173582</v>
      </c>
      <c r="H5722" s="119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19">
        <v>50489</v>
      </c>
      <c r="B5723" s="120" t="s">
        <v>205</v>
      </c>
      <c r="C5723" s="120" t="s">
        <v>209</v>
      </c>
      <c r="D5723" s="120" t="s">
        <v>73</v>
      </c>
      <c r="E5723" s="120" t="s">
        <v>38</v>
      </c>
      <c r="F5723" s="121">
        <v>7760192</v>
      </c>
      <c r="G5723" s="121">
        <v>1831009</v>
      </c>
      <c r="H5723" s="119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19">
        <v>50489</v>
      </c>
      <c r="B5724" s="120" t="s">
        <v>205</v>
      </c>
      <c r="C5724" s="120" t="s">
        <v>209</v>
      </c>
      <c r="D5724" s="120" t="s">
        <v>68</v>
      </c>
      <c r="E5724" s="120" t="s">
        <v>38</v>
      </c>
      <c r="F5724" s="121">
        <v>1231258</v>
      </c>
      <c r="G5724" s="121">
        <v>265319.53</v>
      </c>
      <c r="H5724" s="119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19">
        <v>50489</v>
      </c>
      <c r="B5725" s="120" t="s">
        <v>205</v>
      </c>
      <c r="C5725" s="120" t="s">
        <v>209</v>
      </c>
      <c r="D5725" s="120" t="s">
        <v>68</v>
      </c>
      <c r="E5725" s="120" t="s">
        <v>140</v>
      </c>
      <c r="F5725" s="121">
        <v>166212</v>
      </c>
      <c r="G5725" s="121">
        <v>35862.473</v>
      </c>
      <c r="H5725" s="119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19">
        <v>50491</v>
      </c>
      <c r="B5726" s="120" t="s">
        <v>205</v>
      </c>
      <c r="C5726" s="120" t="s">
        <v>209</v>
      </c>
      <c r="D5726" s="120" t="s">
        <v>68</v>
      </c>
      <c r="E5726" s="120" t="s">
        <v>38</v>
      </c>
      <c r="F5726" s="121">
        <v>2745403</v>
      </c>
      <c r="G5726" s="121">
        <v>641330.56</v>
      </c>
      <c r="H5726" s="119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19">
        <v>50491</v>
      </c>
      <c r="B5727" s="120" t="s">
        <v>205</v>
      </c>
      <c r="C5727" s="120" t="s">
        <v>209</v>
      </c>
      <c r="D5727" s="120" t="s">
        <v>68</v>
      </c>
      <c r="E5727" s="120" t="s">
        <v>140</v>
      </c>
      <c r="F5727" s="121">
        <v>177992</v>
      </c>
      <c r="G5727" s="121">
        <v>41579.106</v>
      </c>
      <c r="H5727" s="119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19">
        <v>50492</v>
      </c>
      <c r="B5728" s="120" t="s">
        <v>205</v>
      </c>
      <c r="C5728" s="120" t="s">
        <v>210</v>
      </c>
      <c r="D5728" s="120" t="s">
        <v>116</v>
      </c>
      <c r="E5728" s="120" t="s">
        <v>170</v>
      </c>
      <c r="F5728" s="121">
        <v>0</v>
      </c>
      <c r="G5728" s="121">
        <v>0</v>
      </c>
      <c r="H5728" s="119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19">
        <v>50492</v>
      </c>
      <c r="B5729" s="120" t="s">
        <v>205</v>
      </c>
      <c r="C5729" s="120" t="s">
        <v>210</v>
      </c>
      <c r="D5729" s="120" t="s">
        <v>79</v>
      </c>
      <c r="E5729" s="120" t="s">
        <v>38</v>
      </c>
      <c r="F5729" s="121">
        <v>0</v>
      </c>
      <c r="G5729" s="121">
        <v>0</v>
      </c>
      <c r="H5729" s="119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19">
        <v>50492</v>
      </c>
      <c r="B5730" s="120" t="s">
        <v>205</v>
      </c>
      <c r="C5730" s="120" t="s">
        <v>210</v>
      </c>
      <c r="D5730" s="120" t="s">
        <v>79</v>
      </c>
      <c r="E5730" s="120" t="s">
        <v>130</v>
      </c>
      <c r="F5730" s="121">
        <v>151038</v>
      </c>
      <c r="G5730" s="121">
        <v>11101</v>
      </c>
      <c r="H5730" s="119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19">
        <v>50493</v>
      </c>
      <c r="B5731" s="120" t="s">
        <v>201</v>
      </c>
      <c r="C5731" s="120" t="s">
        <v>206</v>
      </c>
      <c r="D5731" s="120" t="s">
        <v>73</v>
      </c>
      <c r="E5731" s="120" t="s">
        <v>38</v>
      </c>
      <c r="F5731" s="121">
        <v>176264</v>
      </c>
      <c r="G5731" s="121">
        <v>16414</v>
      </c>
      <c r="H5731" s="119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19">
        <v>50494</v>
      </c>
      <c r="B5732" s="120" t="s">
        <v>201</v>
      </c>
      <c r="C5732" s="120" t="s">
        <v>206</v>
      </c>
      <c r="D5732" s="120" t="s">
        <v>73</v>
      </c>
      <c r="E5732" s="120" t="s">
        <v>38</v>
      </c>
      <c r="F5732" s="121">
        <v>144604</v>
      </c>
      <c r="G5732" s="121">
        <v>13686</v>
      </c>
      <c r="H5732" s="119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19">
        <v>50495</v>
      </c>
      <c r="B5733" s="120" t="s">
        <v>205</v>
      </c>
      <c r="C5733" s="120" t="s">
        <v>208</v>
      </c>
      <c r="D5733" s="120" t="s">
        <v>73</v>
      </c>
      <c r="E5733" s="120" t="s">
        <v>38</v>
      </c>
      <c r="F5733" s="121">
        <v>161908</v>
      </c>
      <c r="G5733" s="121">
        <v>16792</v>
      </c>
      <c r="H5733" s="119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19">
        <v>50498</v>
      </c>
      <c r="B5734" s="120" t="s">
        <v>205</v>
      </c>
      <c r="C5734" s="120" t="s">
        <v>208</v>
      </c>
      <c r="D5734" s="120" t="s">
        <v>39</v>
      </c>
      <c r="E5734" s="120" t="s">
        <v>70</v>
      </c>
      <c r="F5734" s="121">
        <v>0</v>
      </c>
      <c r="G5734" s="121">
        <v>0</v>
      </c>
      <c r="H5734" s="119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19">
        <v>50498</v>
      </c>
      <c r="B5735" s="120" t="s">
        <v>205</v>
      </c>
      <c r="C5735" s="120" t="s">
        <v>208</v>
      </c>
      <c r="D5735" s="120" t="s">
        <v>39</v>
      </c>
      <c r="E5735" s="120" t="s">
        <v>38</v>
      </c>
      <c r="F5735" s="121">
        <v>4480</v>
      </c>
      <c r="G5735" s="121">
        <v>1739</v>
      </c>
      <c r="H5735" s="119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19">
        <v>50498</v>
      </c>
      <c r="B5736" s="120" t="s">
        <v>205</v>
      </c>
      <c r="C5736" s="120" t="s">
        <v>208</v>
      </c>
      <c r="D5736" s="120" t="s">
        <v>61</v>
      </c>
      <c r="E5736" s="120" t="s">
        <v>70</v>
      </c>
      <c r="F5736" s="121">
        <v>0</v>
      </c>
      <c r="G5736" s="121">
        <v>0</v>
      </c>
      <c r="H5736" s="119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19">
        <v>50498</v>
      </c>
      <c r="B5737" s="120" t="s">
        <v>205</v>
      </c>
      <c r="C5737" s="120" t="s">
        <v>208</v>
      </c>
      <c r="D5737" s="120" t="s">
        <v>61</v>
      </c>
      <c r="E5737" s="120" t="s">
        <v>38</v>
      </c>
      <c r="F5737" s="121">
        <v>66165</v>
      </c>
      <c r="G5737" s="121">
        <v>4363</v>
      </c>
      <c r="H5737" s="119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19">
        <v>50509</v>
      </c>
      <c r="B5738" s="120" t="s">
        <v>205</v>
      </c>
      <c r="C5738" s="120" t="s">
        <v>209</v>
      </c>
      <c r="D5738" s="120" t="s">
        <v>68</v>
      </c>
      <c r="E5738" s="120" t="s">
        <v>178</v>
      </c>
      <c r="F5738" s="121">
        <v>1894898</v>
      </c>
      <c r="G5738" s="121">
        <v>212862</v>
      </c>
      <c r="H5738" s="119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19">
        <v>50512</v>
      </c>
      <c r="B5739" s="120" t="s">
        <v>201</v>
      </c>
      <c r="C5739" s="120" t="s">
        <v>206</v>
      </c>
      <c r="D5739" s="120" t="s">
        <v>116</v>
      </c>
      <c r="E5739" s="120" t="s">
        <v>170</v>
      </c>
      <c r="F5739" s="121">
        <v>1647788</v>
      </c>
      <c r="G5739" s="121">
        <v>185103</v>
      </c>
      <c r="H5739" s="119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19">
        <v>50513</v>
      </c>
      <c r="B5740" s="120" t="s">
        <v>201</v>
      </c>
      <c r="C5740" s="120" t="s">
        <v>206</v>
      </c>
      <c r="D5740" s="120" t="s">
        <v>116</v>
      </c>
      <c r="E5740" s="120" t="s">
        <v>170</v>
      </c>
      <c r="F5740" s="121">
        <v>51354</v>
      </c>
      <c r="G5740" s="121">
        <v>5769</v>
      </c>
      <c r="H5740" s="119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19">
        <v>50514</v>
      </c>
      <c r="B5741" s="120" t="s">
        <v>201</v>
      </c>
      <c r="C5741" s="120" t="s">
        <v>206</v>
      </c>
      <c r="D5741" s="120" t="s">
        <v>116</v>
      </c>
      <c r="E5741" s="120" t="s">
        <v>170</v>
      </c>
      <c r="F5741" s="121">
        <v>150551</v>
      </c>
      <c r="G5741" s="121">
        <v>16912</v>
      </c>
      <c r="H5741" s="119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19">
        <v>50530</v>
      </c>
      <c r="B5742" s="120" t="s">
        <v>205</v>
      </c>
      <c r="C5742" s="120" t="s">
        <v>209</v>
      </c>
      <c r="D5742" s="120" t="s">
        <v>73</v>
      </c>
      <c r="E5742" s="120" t="s">
        <v>38</v>
      </c>
      <c r="F5742" s="121">
        <v>671896</v>
      </c>
      <c r="G5742" s="121">
        <v>119649.41</v>
      </c>
      <c r="H5742" s="119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19">
        <v>50530</v>
      </c>
      <c r="B5743" s="120" t="s">
        <v>205</v>
      </c>
      <c r="C5743" s="120" t="s">
        <v>209</v>
      </c>
      <c r="D5743" s="120" t="s">
        <v>73</v>
      </c>
      <c r="E5743" s="120" t="s">
        <v>140</v>
      </c>
      <c r="F5743" s="121">
        <v>1240205</v>
      </c>
      <c r="G5743" s="121">
        <v>220852.57</v>
      </c>
      <c r="H5743" s="119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19">
        <v>50530</v>
      </c>
      <c r="B5744" s="120" t="s">
        <v>205</v>
      </c>
      <c r="C5744" s="120" t="s">
        <v>209</v>
      </c>
      <c r="D5744" s="120" t="s">
        <v>68</v>
      </c>
      <c r="E5744" s="120" t="s">
        <v>38</v>
      </c>
      <c r="F5744" s="121">
        <v>32930</v>
      </c>
      <c r="G5744" s="121">
        <v>5804.29</v>
      </c>
      <c r="H5744" s="119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19">
        <v>50530</v>
      </c>
      <c r="B5745" s="120" t="s">
        <v>205</v>
      </c>
      <c r="C5745" s="120" t="s">
        <v>209</v>
      </c>
      <c r="D5745" s="120" t="s">
        <v>68</v>
      </c>
      <c r="E5745" s="120" t="s">
        <v>140</v>
      </c>
      <c r="F5745" s="121">
        <v>99550</v>
      </c>
      <c r="G5745" s="121">
        <v>17546.52</v>
      </c>
      <c r="H5745" s="119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19">
        <v>50532</v>
      </c>
      <c r="B5746" s="120" t="s">
        <v>201</v>
      </c>
      <c r="C5746" s="120" t="s">
        <v>206</v>
      </c>
      <c r="D5746" s="120" t="s">
        <v>128</v>
      </c>
      <c r="E5746" s="120" t="s">
        <v>180</v>
      </c>
      <c r="F5746" s="121">
        <v>183487</v>
      </c>
      <c r="G5746" s="121">
        <v>20612</v>
      </c>
      <c r="H5746" s="119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19">
        <v>50533</v>
      </c>
      <c r="B5747" s="120" t="s">
        <v>201</v>
      </c>
      <c r="C5747" s="120" t="s">
        <v>206</v>
      </c>
      <c r="D5747" s="120" t="s">
        <v>128</v>
      </c>
      <c r="E5747" s="120" t="s">
        <v>180</v>
      </c>
      <c r="F5747" s="121">
        <v>274858</v>
      </c>
      <c r="G5747" s="121">
        <v>30876</v>
      </c>
      <c r="H5747" s="119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19">
        <v>50536</v>
      </c>
      <c r="B5748" s="120" t="s">
        <v>201</v>
      </c>
      <c r="C5748" s="120" t="s">
        <v>206</v>
      </c>
      <c r="D5748" s="120" t="s">
        <v>128</v>
      </c>
      <c r="E5748" s="120" t="s">
        <v>180</v>
      </c>
      <c r="F5748" s="121">
        <v>888964</v>
      </c>
      <c r="G5748" s="121">
        <v>99861</v>
      </c>
      <c r="H5748" s="119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19">
        <v>50537</v>
      </c>
      <c r="B5749" s="120" t="s">
        <v>205</v>
      </c>
      <c r="C5749" s="120" t="s">
        <v>210</v>
      </c>
      <c r="D5749" s="120" t="s">
        <v>73</v>
      </c>
      <c r="E5749" s="120" t="s">
        <v>70</v>
      </c>
      <c r="F5749" s="121">
        <v>0</v>
      </c>
      <c r="G5749" s="121">
        <v>0</v>
      </c>
      <c r="H5749" s="119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19">
        <v>50537</v>
      </c>
      <c r="B5750" s="120" t="s">
        <v>205</v>
      </c>
      <c r="C5750" s="120" t="s">
        <v>210</v>
      </c>
      <c r="D5750" s="120" t="s">
        <v>73</v>
      </c>
      <c r="E5750" s="120" t="s">
        <v>38</v>
      </c>
      <c r="F5750" s="121">
        <v>187391</v>
      </c>
      <c r="G5750" s="121">
        <v>29220</v>
      </c>
      <c r="H5750" s="119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19">
        <v>50539</v>
      </c>
      <c r="B5751" s="120" t="s">
        <v>201</v>
      </c>
      <c r="C5751" s="120" t="s">
        <v>206</v>
      </c>
      <c r="D5751" s="120" t="s">
        <v>116</v>
      </c>
      <c r="E5751" s="120" t="s">
        <v>170</v>
      </c>
      <c r="F5751" s="121">
        <v>37139</v>
      </c>
      <c r="G5751" s="121">
        <v>4172</v>
      </c>
      <c r="H5751" s="119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19">
        <v>50540</v>
      </c>
      <c r="B5752" s="120" t="s">
        <v>201</v>
      </c>
      <c r="C5752" s="120" t="s">
        <v>211</v>
      </c>
      <c r="D5752" s="120" t="s">
        <v>84</v>
      </c>
      <c r="E5752" s="120" t="s">
        <v>38</v>
      </c>
      <c r="F5752" s="121">
        <v>0</v>
      </c>
      <c r="G5752" s="121">
        <v>0</v>
      </c>
      <c r="H5752" s="119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19">
        <v>50540</v>
      </c>
      <c r="B5753" s="120" t="s">
        <v>201</v>
      </c>
      <c r="C5753" s="120" t="s">
        <v>211</v>
      </c>
      <c r="D5753" s="120" t="s">
        <v>84</v>
      </c>
      <c r="E5753" s="120" t="s">
        <v>140</v>
      </c>
      <c r="F5753" s="121">
        <v>0</v>
      </c>
      <c r="G5753" s="121">
        <v>0</v>
      </c>
      <c r="H5753" s="119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19">
        <v>50544</v>
      </c>
      <c r="B5754" s="120" t="s">
        <v>205</v>
      </c>
      <c r="C5754" s="120" t="s">
        <v>209</v>
      </c>
      <c r="D5754" s="120" t="s">
        <v>68</v>
      </c>
      <c r="E5754" s="120" t="s">
        <v>59</v>
      </c>
      <c r="F5754" s="121">
        <v>102412</v>
      </c>
      <c r="G5754" s="121">
        <v>21905.929</v>
      </c>
      <c r="H5754" s="119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19">
        <v>50544</v>
      </c>
      <c r="B5755" s="120" t="s">
        <v>205</v>
      </c>
      <c r="C5755" s="120" t="s">
        <v>209</v>
      </c>
      <c r="D5755" s="120" t="s">
        <v>68</v>
      </c>
      <c r="E5755" s="120" t="s">
        <v>38</v>
      </c>
      <c r="F5755" s="121">
        <v>12341</v>
      </c>
      <c r="G5755" s="121">
        <v>2639.995</v>
      </c>
      <c r="H5755" s="119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19">
        <v>50544</v>
      </c>
      <c r="B5756" s="120" t="s">
        <v>205</v>
      </c>
      <c r="C5756" s="120" t="s">
        <v>209</v>
      </c>
      <c r="D5756" s="120" t="s">
        <v>68</v>
      </c>
      <c r="E5756" s="120" t="s">
        <v>146</v>
      </c>
      <c r="F5756" s="121">
        <v>434</v>
      </c>
      <c r="G5756" s="121">
        <v>93.07</v>
      </c>
      <c r="H5756" s="119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19">
        <v>50544</v>
      </c>
      <c r="B5757" s="120" t="s">
        <v>205</v>
      </c>
      <c r="C5757" s="120" t="s">
        <v>209</v>
      </c>
      <c r="D5757" s="120" t="s">
        <v>68</v>
      </c>
      <c r="E5757" s="120" t="s">
        <v>160</v>
      </c>
      <c r="F5757" s="121">
        <v>0</v>
      </c>
      <c r="G5757" s="121">
        <v>0</v>
      </c>
      <c r="H5757" s="119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19">
        <v>50544</v>
      </c>
      <c r="B5758" s="120" t="s">
        <v>205</v>
      </c>
      <c r="C5758" s="120" t="s">
        <v>209</v>
      </c>
      <c r="D5758" s="120" t="s">
        <v>68</v>
      </c>
      <c r="E5758" s="120" t="s">
        <v>176</v>
      </c>
      <c r="F5758" s="121">
        <v>56680</v>
      </c>
      <c r="G5758" s="121">
        <v>12123.671</v>
      </c>
      <c r="H5758" s="119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19">
        <v>50544</v>
      </c>
      <c r="B5759" s="120" t="s">
        <v>205</v>
      </c>
      <c r="C5759" s="120" t="s">
        <v>209</v>
      </c>
      <c r="D5759" s="120" t="s">
        <v>68</v>
      </c>
      <c r="E5759" s="120" t="s">
        <v>183</v>
      </c>
      <c r="F5759" s="121">
        <v>7130</v>
      </c>
      <c r="G5759" s="121">
        <v>1525.456</v>
      </c>
      <c r="H5759" s="119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19">
        <v>50545</v>
      </c>
      <c r="B5760" s="120" t="s">
        <v>201</v>
      </c>
      <c r="C5760" s="120" t="s">
        <v>206</v>
      </c>
      <c r="D5760" s="120" t="s">
        <v>116</v>
      </c>
      <c r="E5760" s="120" t="s">
        <v>170</v>
      </c>
      <c r="F5760" s="121">
        <v>643553</v>
      </c>
      <c r="G5760" s="121">
        <v>72293</v>
      </c>
      <c r="H5760" s="119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19">
        <v>50546</v>
      </c>
      <c r="B5761" s="120" t="s">
        <v>201</v>
      </c>
      <c r="C5761" s="120" t="s">
        <v>206</v>
      </c>
      <c r="D5761" s="120" t="s">
        <v>116</v>
      </c>
      <c r="E5761" s="120" t="s">
        <v>170</v>
      </c>
      <c r="F5761" s="121">
        <v>127077</v>
      </c>
      <c r="G5761" s="121">
        <v>14275</v>
      </c>
      <c r="H5761" s="119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19">
        <v>50552</v>
      </c>
      <c r="B5762" s="120" t="s">
        <v>201</v>
      </c>
      <c r="C5762" s="120" t="s">
        <v>206</v>
      </c>
      <c r="D5762" s="120" t="s">
        <v>128</v>
      </c>
      <c r="E5762" s="120" t="s">
        <v>180</v>
      </c>
      <c r="F5762" s="121">
        <v>426665</v>
      </c>
      <c r="G5762" s="121">
        <v>47929</v>
      </c>
      <c r="H5762" s="119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19">
        <v>50553</v>
      </c>
      <c r="B5763" s="120" t="s">
        <v>201</v>
      </c>
      <c r="C5763" s="120" t="s">
        <v>206</v>
      </c>
      <c r="D5763" s="120" t="s">
        <v>128</v>
      </c>
      <c r="E5763" s="120" t="s">
        <v>180</v>
      </c>
      <c r="F5763" s="121">
        <v>253707</v>
      </c>
      <c r="G5763" s="121">
        <v>28500</v>
      </c>
      <c r="H5763" s="119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19">
        <v>50555</v>
      </c>
      <c r="B5764" s="120" t="s">
        <v>201</v>
      </c>
      <c r="C5764" s="120" t="s">
        <v>202</v>
      </c>
      <c r="D5764" s="120" t="s">
        <v>39</v>
      </c>
      <c r="E5764" s="120" t="s">
        <v>70</v>
      </c>
      <c r="F5764" s="121">
        <v>32384</v>
      </c>
      <c r="G5764" s="121">
        <v>0</v>
      </c>
      <c r="H5764" s="119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19">
        <v>50555</v>
      </c>
      <c r="B5765" s="120" t="s">
        <v>201</v>
      </c>
      <c r="C5765" s="120" t="s">
        <v>202</v>
      </c>
      <c r="D5765" s="120" t="s">
        <v>39</v>
      </c>
      <c r="E5765" s="120" t="s">
        <v>38</v>
      </c>
      <c r="F5765" s="121">
        <v>0</v>
      </c>
      <c r="G5765" s="121">
        <v>0</v>
      </c>
      <c r="H5765" s="119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19">
        <v>50555</v>
      </c>
      <c r="B5766" s="120" t="s">
        <v>201</v>
      </c>
      <c r="C5766" s="120" t="s">
        <v>202</v>
      </c>
      <c r="D5766" s="120" t="s">
        <v>61</v>
      </c>
      <c r="E5766" s="120" t="s">
        <v>70</v>
      </c>
      <c r="F5766" s="121">
        <v>0</v>
      </c>
      <c r="G5766" s="121">
        <v>1496</v>
      </c>
      <c r="H5766" s="119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19">
        <v>50555</v>
      </c>
      <c r="B5767" s="120" t="s">
        <v>201</v>
      </c>
      <c r="C5767" s="120" t="s">
        <v>202</v>
      </c>
      <c r="D5767" s="120" t="s">
        <v>61</v>
      </c>
      <c r="E5767" s="120" t="s">
        <v>38</v>
      </c>
      <c r="F5767" s="121">
        <v>0</v>
      </c>
      <c r="G5767" s="121">
        <v>1496</v>
      </c>
      <c r="H5767" s="119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19">
        <v>50558</v>
      </c>
      <c r="B5768" s="120" t="s">
        <v>201</v>
      </c>
      <c r="C5768" s="120" t="s">
        <v>202</v>
      </c>
      <c r="D5768" s="120" t="s">
        <v>39</v>
      </c>
      <c r="E5768" s="120" t="s">
        <v>38</v>
      </c>
      <c r="F5768" s="121">
        <v>0</v>
      </c>
      <c r="G5768" s="121">
        <v>26886</v>
      </c>
      <c r="H5768" s="119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19">
        <v>50558</v>
      </c>
      <c r="B5769" s="120" t="s">
        <v>201</v>
      </c>
      <c r="C5769" s="120" t="s">
        <v>202</v>
      </c>
      <c r="D5769" s="120" t="s">
        <v>61</v>
      </c>
      <c r="E5769" s="120" t="s">
        <v>38</v>
      </c>
      <c r="F5769" s="121">
        <v>2005885</v>
      </c>
      <c r="G5769" s="121">
        <v>209392</v>
      </c>
      <c r="H5769" s="119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19">
        <v>50560</v>
      </c>
      <c r="B5770" s="120" t="s">
        <v>201</v>
      </c>
      <c r="C5770" s="120" t="s">
        <v>206</v>
      </c>
      <c r="D5770" s="120" t="s">
        <v>68</v>
      </c>
      <c r="E5770" s="120" t="s">
        <v>146</v>
      </c>
      <c r="F5770" s="121">
        <v>0</v>
      </c>
      <c r="G5770" s="121">
        <v>0</v>
      </c>
      <c r="H5770" s="119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19">
        <v>50560</v>
      </c>
      <c r="B5771" s="120" t="s">
        <v>201</v>
      </c>
      <c r="C5771" s="120" t="s">
        <v>206</v>
      </c>
      <c r="D5771" s="120" t="s">
        <v>68</v>
      </c>
      <c r="E5771" s="120" t="s">
        <v>176</v>
      </c>
      <c r="F5771" s="121">
        <v>2151946</v>
      </c>
      <c r="G5771" s="121">
        <v>134869</v>
      </c>
      <c r="H5771" s="119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19">
        <v>50561</v>
      </c>
      <c r="B5772" s="120" t="s">
        <v>201</v>
      </c>
      <c r="C5772" s="120" t="s">
        <v>206</v>
      </c>
      <c r="D5772" s="120" t="s">
        <v>39</v>
      </c>
      <c r="E5772" s="120" t="s">
        <v>38</v>
      </c>
      <c r="F5772" s="121">
        <v>0</v>
      </c>
      <c r="G5772" s="121">
        <v>191705</v>
      </c>
      <c r="H5772" s="119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19">
        <v>50561</v>
      </c>
      <c r="B5773" s="120" t="s">
        <v>201</v>
      </c>
      <c r="C5773" s="120" t="s">
        <v>206</v>
      </c>
      <c r="D5773" s="120" t="s">
        <v>61</v>
      </c>
      <c r="E5773" s="120" t="s">
        <v>70</v>
      </c>
      <c r="F5773" s="121">
        <v>0</v>
      </c>
      <c r="G5773" s="121">
        <v>0</v>
      </c>
      <c r="H5773" s="119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19">
        <v>50561</v>
      </c>
      <c r="B5774" s="120" t="s">
        <v>201</v>
      </c>
      <c r="C5774" s="120" t="s">
        <v>206</v>
      </c>
      <c r="D5774" s="120" t="s">
        <v>61</v>
      </c>
      <c r="E5774" s="120" t="s">
        <v>38</v>
      </c>
      <c r="F5774" s="121">
        <v>5683605</v>
      </c>
      <c r="G5774" s="121">
        <v>462700</v>
      </c>
      <c r="H5774" s="119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19">
        <v>50563</v>
      </c>
      <c r="B5775" s="120" t="s">
        <v>201</v>
      </c>
      <c r="C5775" s="120" t="s">
        <v>206</v>
      </c>
      <c r="D5775" s="120" t="s">
        <v>73</v>
      </c>
      <c r="E5775" s="120" t="s">
        <v>90</v>
      </c>
      <c r="F5775" s="121">
        <v>644480</v>
      </c>
      <c r="G5775" s="121">
        <v>32950</v>
      </c>
      <c r="H5775" s="119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19">
        <v>50564</v>
      </c>
      <c r="B5776" s="120" t="s">
        <v>201</v>
      </c>
      <c r="C5776" s="120" t="s">
        <v>206</v>
      </c>
      <c r="D5776" s="120" t="s">
        <v>79</v>
      </c>
      <c r="E5776" s="120" t="s">
        <v>90</v>
      </c>
      <c r="F5776" s="121">
        <v>88406</v>
      </c>
      <c r="G5776" s="121">
        <v>7124</v>
      </c>
      <c r="H5776" s="119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19">
        <v>50565</v>
      </c>
      <c r="B5777" s="120" t="s">
        <v>201</v>
      </c>
      <c r="C5777" s="120" t="s">
        <v>206</v>
      </c>
      <c r="D5777" s="120" t="s">
        <v>79</v>
      </c>
      <c r="E5777" s="120" t="s">
        <v>90</v>
      </c>
      <c r="F5777" s="121">
        <v>65929</v>
      </c>
      <c r="G5777" s="121">
        <v>4623</v>
      </c>
      <c r="H5777" s="119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19">
        <v>50566</v>
      </c>
      <c r="B5778" s="120" t="s">
        <v>201</v>
      </c>
      <c r="C5778" s="120" t="s">
        <v>206</v>
      </c>
      <c r="D5778" s="120" t="s">
        <v>79</v>
      </c>
      <c r="E5778" s="120" t="s">
        <v>90</v>
      </c>
      <c r="F5778" s="121">
        <v>0</v>
      </c>
      <c r="G5778" s="121">
        <v>0</v>
      </c>
      <c r="H5778" s="119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19">
        <v>50566</v>
      </c>
      <c r="B5779" s="120" t="s">
        <v>201</v>
      </c>
      <c r="C5779" s="120" t="s">
        <v>206</v>
      </c>
      <c r="D5779" s="120" t="s">
        <v>79</v>
      </c>
      <c r="E5779" s="120" t="s">
        <v>38</v>
      </c>
      <c r="F5779" s="121">
        <v>209012</v>
      </c>
      <c r="G5779" s="121">
        <v>19378</v>
      </c>
      <c r="H5779" s="119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19">
        <v>50568</v>
      </c>
      <c r="B5780" s="120" t="s">
        <v>201</v>
      </c>
      <c r="C5780" s="120" t="s">
        <v>206</v>
      </c>
      <c r="D5780" s="120" t="s">
        <v>79</v>
      </c>
      <c r="E5780" s="120" t="s">
        <v>90</v>
      </c>
      <c r="F5780" s="121">
        <v>721003</v>
      </c>
      <c r="G5780" s="121">
        <v>65666</v>
      </c>
      <c r="H5780" s="119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19">
        <v>50569</v>
      </c>
      <c r="B5781" s="120" t="s">
        <v>201</v>
      </c>
      <c r="C5781" s="120" t="s">
        <v>206</v>
      </c>
      <c r="D5781" s="120" t="s">
        <v>73</v>
      </c>
      <c r="E5781" s="120" t="s">
        <v>90</v>
      </c>
      <c r="F5781" s="121">
        <v>685325</v>
      </c>
      <c r="G5781" s="121">
        <v>39164</v>
      </c>
      <c r="H5781" s="119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19">
        <v>50569</v>
      </c>
      <c r="B5782" s="120" t="s">
        <v>201</v>
      </c>
      <c r="C5782" s="120" t="s">
        <v>206</v>
      </c>
      <c r="D5782" s="120" t="s">
        <v>79</v>
      </c>
      <c r="E5782" s="120" t="s">
        <v>90</v>
      </c>
      <c r="F5782" s="121">
        <v>506433</v>
      </c>
      <c r="G5782" s="121">
        <v>46090</v>
      </c>
      <c r="H5782" s="119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19">
        <v>50570</v>
      </c>
      <c r="B5783" s="120" t="s">
        <v>201</v>
      </c>
      <c r="C5783" s="120" t="s">
        <v>206</v>
      </c>
      <c r="D5783" s="120" t="s">
        <v>79</v>
      </c>
      <c r="E5783" s="120" t="s">
        <v>90</v>
      </c>
      <c r="F5783" s="121">
        <v>332861</v>
      </c>
      <c r="G5783" s="121">
        <v>27264</v>
      </c>
      <c r="H5783" s="119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19">
        <v>50571</v>
      </c>
      <c r="B5784" s="120" t="s">
        <v>201</v>
      </c>
      <c r="C5784" s="120" t="s">
        <v>206</v>
      </c>
      <c r="D5784" s="120" t="s">
        <v>73</v>
      </c>
      <c r="E5784" s="120" t="s">
        <v>90</v>
      </c>
      <c r="F5784" s="121">
        <v>726722</v>
      </c>
      <c r="G5784" s="121">
        <v>39752</v>
      </c>
      <c r="H5784" s="119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19">
        <v>50571</v>
      </c>
      <c r="B5785" s="120" t="s">
        <v>201</v>
      </c>
      <c r="C5785" s="120" t="s">
        <v>206</v>
      </c>
      <c r="D5785" s="120" t="s">
        <v>79</v>
      </c>
      <c r="E5785" s="120" t="s">
        <v>90</v>
      </c>
      <c r="F5785" s="121">
        <v>0</v>
      </c>
      <c r="G5785" s="121">
        <v>0</v>
      </c>
      <c r="H5785" s="119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19">
        <v>50572</v>
      </c>
      <c r="B5786" s="120" t="s">
        <v>201</v>
      </c>
      <c r="C5786" s="120" t="s">
        <v>206</v>
      </c>
      <c r="D5786" s="120" t="s">
        <v>39</v>
      </c>
      <c r="E5786" s="120" t="s">
        <v>90</v>
      </c>
      <c r="F5786" s="121">
        <v>0</v>
      </c>
      <c r="G5786" s="121">
        <v>0</v>
      </c>
      <c r="H5786" s="119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19">
        <v>50572</v>
      </c>
      <c r="B5787" s="120" t="s">
        <v>201</v>
      </c>
      <c r="C5787" s="120" t="s">
        <v>206</v>
      </c>
      <c r="D5787" s="120" t="s">
        <v>61</v>
      </c>
      <c r="E5787" s="120" t="s">
        <v>90</v>
      </c>
      <c r="F5787" s="121">
        <v>1048711</v>
      </c>
      <c r="G5787" s="121">
        <v>51848</v>
      </c>
      <c r="H5787" s="119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19">
        <v>50573</v>
      </c>
      <c r="B5788" s="120" t="s">
        <v>201</v>
      </c>
      <c r="C5788" s="120" t="s">
        <v>206</v>
      </c>
      <c r="D5788" s="120" t="s">
        <v>73</v>
      </c>
      <c r="E5788" s="120" t="s">
        <v>90</v>
      </c>
      <c r="F5788" s="121">
        <v>374346</v>
      </c>
      <c r="G5788" s="121">
        <v>20765</v>
      </c>
      <c r="H5788" s="119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19">
        <v>50575</v>
      </c>
      <c r="B5789" s="120" t="s">
        <v>201</v>
      </c>
      <c r="C5789" s="120" t="s">
        <v>206</v>
      </c>
      <c r="D5789" s="120" t="s">
        <v>73</v>
      </c>
      <c r="E5789" s="120" t="s">
        <v>90</v>
      </c>
      <c r="F5789" s="121">
        <v>333256</v>
      </c>
      <c r="G5789" s="121">
        <v>17795</v>
      </c>
      <c r="H5789" s="119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19">
        <v>50576</v>
      </c>
      <c r="B5790" s="120" t="s">
        <v>201</v>
      </c>
      <c r="C5790" s="120" t="s">
        <v>206</v>
      </c>
      <c r="D5790" s="120" t="s">
        <v>73</v>
      </c>
      <c r="E5790" s="120" t="s">
        <v>90</v>
      </c>
      <c r="F5790" s="121">
        <v>390707</v>
      </c>
      <c r="G5790" s="121">
        <v>20395</v>
      </c>
      <c r="H5790" s="119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19">
        <v>50576</v>
      </c>
      <c r="B5791" s="120" t="s">
        <v>201</v>
      </c>
      <c r="C5791" s="120" t="s">
        <v>206</v>
      </c>
      <c r="D5791" s="120" t="s">
        <v>79</v>
      </c>
      <c r="E5791" s="120" t="s">
        <v>90</v>
      </c>
      <c r="F5791" s="121">
        <v>214985</v>
      </c>
      <c r="G5791" s="121">
        <v>17745</v>
      </c>
      <c r="H5791" s="119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19">
        <v>50577</v>
      </c>
      <c r="B5792" s="120" t="s">
        <v>201</v>
      </c>
      <c r="C5792" s="120" t="s">
        <v>206</v>
      </c>
      <c r="D5792" s="120" t="s">
        <v>73</v>
      </c>
      <c r="E5792" s="120" t="s">
        <v>90</v>
      </c>
      <c r="F5792" s="121">
        <v>1518711</v>
      </c>
      <c r="G5792" s="121">
        <v>87718</v>
      </c>
      <c r="H5792" s="119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19">
        <v>50611</v>
      </c>
      <c r="B5793" s="120" t="s">
        <v>201</v>
      </c>
      <c r="C5793" s="120" t="s">
        <v>206</v>
      </c>
      <c r="D5793" s="120" t="s">
        <v>68</v>
      </c>
      <c r="E5793" s="120" t="s">
        <v>70</v>
      </c>
      <c r="F5793" s="121">
        <v>23003</v>
      </c>
      <c r="G5793" s="121">
        <v>1299.2</v>
      </c>
      <c r="H5793" s="119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19">
        <v>50611</v>
      </c>
      <c r="B5794" s="120" t="s">
        <v>201</v>
      </c>
      <c r="C5794" s="120" t="s">
        <v>206</v>
      </c>
      <c r="D5794" s="120" t="s">
        <v>68</v>
      </c>
      <c r="E5794" s="120" t="s">
        <v>172</v>
      </c>
      <c r="F5794" s="121">
        <v>2209509</v>
      </c>
      <c r="G5794" s="121">
        <v>126088.8</v>
      </c>
      <c r="H5794" s="119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19">
        <v>50612</v>
      </c>
      <c r="B5795" s="120" t="s">
        <v>205</v>
      </c>
      <c r="C5795" s="120" t="s">
        <v>208</v>
      </c>
      <c r="D5795" s="120" t="s">
        <v>73</v>
      </c>
      <c r="E5795" s="120" t="s">
        <v>38</v>
      </c>
      <c r="F5795" s="121">
        <v>118585</v>
      </c>
      <c r="G5795" s="121">
        <v>15387</v>
      </c>
      <c r="H5795" s="119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19">
        <v>50614</v>
      </c>
      <c r="B5796" s="120" t="s">
        <v>205</v>
      </c>
      <c r="C5796" s="120" t="s">
        <v>209</v>
      </c>
      <c r="D5796" s="120" t="s">
        <v>116</v>
      </c>
      <c r="E5796" s="120" t="s">
        <v>170</v>
      </c>
      <c r="F5796" s="121">
        <v>182846</v>
      </c>
      <c r="G5796" s="121">
        <v>20540</v>
      </c>
      <c r="H5796" s="119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19">
        <v>50614</v>
      </c>
      <c r="B5797" s="120" t="s">
        <v>205</v>
      </c>
      <c r="C5797" s="120" t="s">
        <v>209</v>
      </c>
      <c r="D5797" s="120" t="s">
        <v>68</v>
      </c>
      <c r="E5797" s="120" t="s">
        <v>54</v>
      </c>
      <c r="F5797" s="121">
        <v>232412</v>
      </c>
      <c r="G5797" s="121">
        <v>44275.375</v>
      </c>
      <c r="H5797" s="119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19">
        <v>50614</v>
      </c>
      <c r="B5798" s="120" t="s">
        <v>205</v>
      </c>
      <c r="C5798" s="120" t="s">
        <v>209</v>
      </c>
      <c r="D5798" s="120" t="s">
        <v>68</v>
      </c>
      <c r="E5798" s="120" t="s">
        <v>59</v>
      </c>
      <c r="F5798" s="121">
        <v>269477</v>
      </c>
      <c r="G5798" s="121">
        <v>51336.299</v>
      </c>
      <c r="H5798" s="119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19">
        <v>50614</v>
      </c>
      <c r="B5799" s="120" t="s">
        <v>205</v>
      </c>
      <c r="C5799" s="120" t="s">
        <v>209</v>
      </c>
      <c r="D5799" s="120" t="s">
        <v>68</v>
      </c>
      <c r="E5799" s="120" t="s">
        <v>70</v>
      </c>
      <c r="F5799" s="121">
        <v>0</v>
      </c>
      <c r="G5799" s="121">
        <v>0</v>
      </c>
      <c r="H5799" s="119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19">
        <v>50614</v>
      </c>
      <c r="B5800" s="120" t="s">
        <v>205</v>
      </c>
      <c r="C5800" s="120" t="s">
        <v>209</v>
      </c>
      <c r="D5800" s="120" t="s">
        <v>68</v>
      </c>
      <c r="E5800" s="120" t="s">
        <v>38</v>
      </c>
      <c r="F5800" s="121">
        <v>7723</v>
      </c>
      <c r="G5800" s="121">
        <v>1471.459</v>
      </c>
      <c r="H5800" s="119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19">
        <v>50614</v>
      </c>
      <c r="B5801" s="120" t="s">
        <v>205</v>
      </c>
      <c r="C5801" s="120" t="s">
        <v>209</v>
      </c>
      <c r="D5801" s="120" t="s">
        <v>68</v>
      </c>
      <c r="E5801" s="120" t="s">
        <v>152</v>
      </c>
      <c r="F5801" s="121">
        <v>2098</v>
      </c>
      <c r="G5801" s="121">
        <v>399.645</v>
      </c>
      <c r="H5801" s="119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19">
        <v>50614</v>
      </c>
      <c r="B5802" s="120" t="s">
        <v>205</v>
      </c>
      <c r="C5802" s="120" t="s">
        <v>209</v>
      </c>
      <c r="D5802" s="120" t="s">
        <v>68</v>
      </c>
      <c r="E5802" s="120" t="s">
        <v>160</v>
      </c>
      <c r="F5802" s="121">
        <v>4900</v>
      </c>
      <c r="G5802" s="121">
        <v>933.447</v>
      </c>
      <c r="H5802" s="119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19">
        <v>50614</v>
      </c>
      <c r="B5803" s="120" t="s">
        <v>205</v>
      </c>
      <c r="C5803" s="120" t="s">
        <v>209</v>
      </c>
      <c r="D5803" s="120" t="s">
        <v>68</v>
      </c>
      <c r="E5803" s="120" t="s">
        <v>176</v>
      </c>
      <c r="F5803" s="121">
        <v>41742</v>
      </c>
      <c r="G5803" s="121">
        <v>7951.775</v>
      </c>
      <c r="H5803" s="119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19">
        <v>50621</v>
      </c>
      <c r="B5804" s="120" t="s">
        <v>205</v>
      </c>
      <c r="C5804" s="120" t="s">
        <v>210</v>
      </c>
      <c r="D5804" s="120" t="s">
        <v>73</v>
      </c>
      <c r="E5804" s="120" t="s">
        <v>70</v>
      </c>
      <c r="F5804" s="121">
        <v>5</v>
      </c>
      <c r="G5804" s="121">
        <v>1.004</v>
      </c>
      <c r="H5804" s="119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19">
        <v>50621</v>
      </c>
      <c r="B5805" s="120" t="s">
        <v>205</v>
      </c>
      <c r="C5805" s="120" t="s">
        <v>210</v>
      </c>
      <c r="D5805" s="120" t="s">
        <v>73</v>
      </c>
      <c r="E5805" s="120" t="s">
        <v>38</v>
      </c>
      <c r="F5805" s="121">
        <v>128500</v>
      </c>
      <c r="G5805" s="121">
        <v>25031.996</v>
      </c>
      <c r="H5805" s="119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19">
        <v>50621</v>
      </c>
      <c r="B5806" s="120" t="s">
        <v>205</v>
      </c>
      <c r="C5806" s="120" t="s">
        <v>210</v>
      </c>
      <c r="D5806" s="120" t="s">
        <v>73</v>
      </c>
      <c r="E5806" s="120" t="s">
        <v>152</v>
      </c>
      <c r="F5806" s="121">
        <v>0</v>
      </c>
      <c r="G5806" s="121">
        <v>0</v>
      </c>
      <c r="H5806" s="119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19">
        <v>50621</v>
      </c>
      <c r="B5807" s="120" t="s">
        <v>205</v>
      </c>
      <c r="C5807" s="120" t="s">
        <v>210</v>
      </c>
      <c r="D5807" s="120" t="s">
        <v>79</v>
      </c>
      <c r="E5807" s="120" t="s">
        <v>38</v>
      </c>
      <c r="F5807" s="121">
        <v>7619</v>
      </c>
      <c r="G5807" s="121">
        <v>1742</v>
      </c>
      <c r="H5807" s="119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19">
        <v>50621</v>
      </c>
      <c r="B5808" s="120" t="s">
        <v>205</v>
      </c>
      <c r="C5808" s="120" t="s">
        <v>210</v>
      </c>
      <c r="D5808" s="120" t="s">
        <v>68</v>
      </c>
      <c r="E5808" s="120" t="s">
        <v>70</v>
      </c>
      <c r="F5808" s="121">
        <v>0</v>
      </c>
      <c r="G5808" s="121">
        <v>0</v>
      </c>
      <c r="H5808" s="119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19">
        <v>50621</v>
      </c>
      <c r="B5809" s="120" t="s">
        <v>205</v>
      </c>
      <c r="C5809" s="120" t="s">
        <v>210</v>
      </c>
      <c r="D5809" s="120" t="s">
        <v>68</v>
      </c>
      <c r="E5809" s="120" t="s">
        <v>38</v>
      </c>
      <c r="F5809" s="121">
        <v>0</v>
      </c>
      <c r="G5809" s="121">
        <v>0</v>
      </c>
      <c r="H5809" s="119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19">
        <v>50622</v>
      </c>
      <c r="B5810" s="120" t="s">
        <v>205</v>
      </c>
      <c r="C5810" s="120" t="s">
        <v>209</v>
      </c>
      <c r="D5810" s="120" t="s">
        <v>73</v>
      </c>
      <c r="E5810" s="120" t="s">
        <v>38</v>
      </c>
      <c r="F5810" s="121">
        <v>661798</v>
      </c>
      <c r="G5810" s="121">
        <v>78487</v>
      </c>
      <c r="H5810" s="119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19">
        <v>50623</v>
      </c>
      <c r="B5811" s="120" t="s">
        <v>205</v>
      </c>
      <c r="C5811" s="120" t="s">
        <v>209</v>
      </c>
      <c r="D5811" s="120" t="s">
        <v>73</v>
      </c>
      <c r="E5811" s="120" t="s">
        <v>38</v>
      </c>
      <c r="F5811" s="121">
        <v>0</v>
      </c>
      <c r="G5811" s="121">
        <v>0</v>
      </c>
      <c r="H5811" s="119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19">
        <v>50624</v>
      </c>
      <c r="B5812" s="120" t="s">
        <v>205</v>
      </c>
      <c r="C5812" s="120" t="s">
        <v>209</v>
      </c>
      <c r="D5812" s="120" t="s">
        <v>73</v>
      </c>
      <c r="E5812" s="120" t="s">
        <v>38</v>
      </c>
      <c r="F5812" s="121">
        <v>0</v>
      </c>
      <c r="G5812" s="121">
        <v>0</v>
      </c>
      <c r="H5812" s="119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19">
        <v>50624</v>
      </c>
      <c r="B5813" s="120" t="s">
        <v>205</v>
      </c>
      <c r="C5813" s="120" t="s">
        <v>209</v>
      </c>
      <c r="D5813" s="120" t="s">
        <v>73</v>
      </c>
      <c r="E5813" s="120" t="s">
        <v>140</v>
      </c>
      <c r="F5813" s="121">
        <v>563269</v>
      </c>
      <c r="G5813" s="121">
        <v>111515</v>
      </c>
      <c r="H5813" s="119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19">
        <v>50624</v>
      </c>
      <c r="B5814" s="120" t="s">
        <v>205</v>
      </c>
      <c r="C5814" s="120" t="s">
        <v>209</v>
      </c>
      <c r="D5814" s="120" t="s">
        <v>68</v>
      </c>
      <c r="E5814" s="120" t="s">
        <v>178</v>
      </c>
      <c r="F5814" s="121">
        <v>619047</v>
      </c>
      <c r="G5814" s="121">
        <v>69540</v>
      </c>
      <c r="H5814" s="119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19">
        <v>50625</v>
      </c>
      <c r="B5815" s="120" t="s">
        <v>205</v>
      </c>
      <c r="C5815" s="120" t="s">
        <v>209</v>
      </c>
      <c r="D5815" s="120" t="s">
        <v>73</v>
      </c>
      <c r="E5815" s="120" t="s">
        <v>38</v>
      </c>
      <c r="F5815" s="121">
        <v>21676342</v>
      </c>
      <c r="G5815" s="121">
        <v>3499489</v>
      </c>
      <c r="H5815" s="119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19">
        <v>50625</v>
      </c>
      <c r="B5816" s="120" t="s">
        <v>205</v>
      </c>
      <c r="C5816" s="120" t="s">
        <v>209</v>
      </c>
      <c r="D5816" s="120" t="s">
        <v>84</v>
      </c>
      <c r="E5816" s="120" t="s">
        <v>140</v>
      </c>
      <c r="F5816" s="121">
        <v>0</v>
      </c>
      <c r="G5816" s="121">
        <v>0</v>
      </c>
      <c r="H5816" s="119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19">
        <v>50625</v>
      </c>
      <c r="B5817" s="120" t="s">
        <v>205</v>
      </c>
      <c r="C5817" s="120" t="s">
        <v>209</v>
      </c>
      <c r="D5817" s="120" t="s">
        <v>68</v>
      </c>
      <c r="E5817" s="120" t="s">
        <v>38</v>
      </c>
      <c r="F5817" s="121">
        <v>5398194</v>
      </c>
      <c r="G5817" s="121">
        <v>474636.04</v>
      </c>
      <c r="H5817" s="119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19">
        <v>50625</v>
      </c>
      <c r="B5818" s="120" t="s">
        <v>205</v>
      </c>
      <c r="C5818" s="120" t="s">
        <v>209</v>
      </c>
      <c r="D5818" s="120" t="s">
        <v>68</v>
      </c>
      <c r="E5818" s="120" t="s">
        <v>140</v>
      </c>
      <c r="F5818" s="121">
        <v>1331020</v>
      </c>
      <c r="G5818" s="121">
        <v>117029.96</v>
      </c>
      <c r="H5818" s="119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19">
        <v>50627</v>
      </c>
      <c r="B5819" s="120" t="s">
        <v>205</v>
      </c>
      <c r="C5819" s="120" t="s">
        <v>209</v>
      </c>
      <c r="D5819" s="120" t="s">
        <v>73</v>
      </c>
      <c r="E5819" s="120" t="s">
        <v>38</v>
      </c>
      <c r="F5819" s="121">
        <v>0</v>
      </c>
      <c r="G5819" s="121">
        <v>0</v>
      </c>
      <c r="H5819" s="119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19">
        <v>50627</v>
      </c>
      <c r="B5820" s="120" t="s">
        <v>205</v>
      </c>
      <c r="C5820" s="120" t="s">
        <v>209</v>
      </c>
      <c r="D5820" s="120" t="s">
        <v>73</v>
      </c>
      <c r="E5820" s="120" t="s">
        <v>140</v>
      </c>
      <c r="F5820" s="121">
        <v>1179016</v>
      </c>
      <c r="G5820" s="121">
        <v>139233.5</v>
      </c>
      <c r="H5820" s="119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19">
        <v>50627</v>
      </c>
      <c r="B5821" s="120" t="s">
        <v>205</v>
      </c>
      <c r="C5821" s="120" t="s">
        <v>209</v>
      </c>
      <c r="D5821" s="120" t="s">
        <v>68</v>
      </c>
      <c r="E5821" s="120" t="s">
        <v>38</v>
      </c>
      <c r="F5821" s="121">
        <v>2242</v>
      </c>
      <c r="G5821" s="121">
        <v>251.002</v>
      </c>
      <c r="H5821" s="119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19">
        <v>50627</v>
      </c>
      <c r="B5822" s="120" t="s">
        <v>205</v>
      </c>
      <c r="C5822" s="120" t="s">
        <v>209</v>
      </c>
      <c r="D5822" s="120" t="s">
        <v>68</v>
      </c>
      <c r="E5822" s="120" t="s">
        <v>140</v>
      </c>
      <c r="F5822" s="121">
        <v>376989</v>
      </c>
      <c r="G5822" s="121">
        <v>42197.043</v>
      </c>
      <c r="H5822" s="119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19">
        <v>50628</v>
      </c>
      <c r="B5823" s="120" t="s">
        <v>205</v>
      </c>
      <c r="C5823" s="120" t="s">
        <v>209</v>
      </c>
      <c r="D5823" s="120" t="s">
        <v>73</v>
      </c>
      <c r="E5823" s="120" t="s">
        <v>38</v>
      </c>
      <c r="F5823" s="121">
        <v>1177466</v>
      </c>
      <c r="G5823" s="121">
        <v>229971.7</v>
      </c>
      <c r="H5823" s="119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19">
        <v>50628</v>
      </c>
      <c r="B5824" s="120" t="s">
        <v>205</v>
      </c>
      <c r="C5824" s="120" t="s">
        <v>209</v>
      </c>
      <c r="D5824" s="120" t="s">
        <v>73</v>
      </c>
      <c r="E5824" s="120" t="s">
        <v>140</v>
      </c>
      <c r="F5824" s="121">
        <v>0</v>
      </c>
      <c r="G5824" s="121">
        <v>0</v>
      </c>
      <c r="H5824" s="119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19">
        <v>50628</v>
      </c>
      <c r="B5825" s="120" t="s">
        <v>205</v>
      </c>
      <c r="C5825" s="120" t="s">
        <v>209</v>
      </c>
      <c r="D5825" s="120" t="s">
        <v>84</v>
      </c>
      <c r="E5825" s="120" t="s">
        <v>144</v>
      </c>
      <c r="F5825" s="121">
        <v>222280</v>
      </c>
      <c r="G5825" s="121">
        <v>70941.92</v>
      </c>
      <c r="H5825" s="119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19">
        <v>50628</v>
      </c>
      <c r="B5826" s="120" t="s">
        <v>205</v>
      </c>
      <c r="C5826" s="120" t="s">
        <v>209</v>
      </c>
      <c r="D5826" s="120" t="s">
        <v>68</v>
      </c>
      <c r="E5826" s="120" t="s">
        <v>70</v>
      </c>
      <c r="F5826" s="121">
        <v>316</v>
      </c>
      <c r="G5826" s="121">
        <v>60.987</v>
      </c>
      <c r="H5826" s="119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19">
        <v>50628</v>
      </c>
      <c r="B5827" s="120" t="s">
        <v>205</v>
      </c>
      <c r="C5827" s="120" t="s">
        <v>209</v>
      </c>
      <c r="D5827" s="120" t="s">
        <v>68</v>
      </c>
      <c r="E5827" s="120" t="s">
        <v>38</v>
      </c>
      <c r="F5827" s="121">
        <v>0</v>
      </c>
      <c r="G5827" s="121">
        <v>0</v>
      </c>
      <c r="H5827" s="119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19">
        <v>50628</v>
      </c>
      <c r="B5828" s="120" t="s">
        <v>205</v>
      </c>
      <c r="C5828" s="120" t="s">
        <v>209</v>
      </c>
      <c r="D5828" s="120" t="s">
        <v>68</v>
      </c>
      <c r="E5828" s="120" t="s">
        <v>140</v>
      </c>
      <c r="F5828" s="121">
        <v>1119282</v>
      </c>
      <c r="G5828" s="121">
        <v>216377.05</v>
      </c>
      <c r="H5828" s="119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19">
        <v>50629</v>
      </c>
      <c r="B5829" s="120" t="s">
        <v>201</v>
      </c>
      <c r="C5829" s="120" t="s">
        <v>206</v>
      </c>
      <c r="D5829" s="120" t="s">
        <v>68</v>
      </c>
      <c r="E5829" s="120" t="s">
        <v>105</v>
      </c>
      <c r="F5829" s="121">
        <v>712359</v>
      </c>
      <c r="G5829" s="121">
        <v>34274.139</v>
      </c>
      <c r="H5829" s="119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19">
        <v>50629</v>
      </c>
      <c r="B5830" s="120" t="s">
        <v>201</v>
      </c>
      <c r="C5830" s="120" t="s">
        <v>206</v>
      </c>
      <c r="D5830" s="120" t="s">
        <v>68</v>
      </c>
      <c r="E5830" s="120" t="s">
        <v>110</v>
      </c>
      <c r="F5830" s="121">
        <v>870650</v>
      </c>
      <c r="G5830" s="121">
        <v>41890.164</v>
      </c>
      <c r="H5830" s="119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19">
        <v>50629</v>
      </c>
      <c r="B5831" s="120" t="s">
        <v>201</v>
      </c>
      <c r="C5831" s="120" t="s">
        <v>206</v>
      </c>
      <c r="D5831" s="120" t="s">
        <v>68</v>
      </c>
      <c r="E5831" s="120" t="s">
        <v>38</v>
      </c>
      <c r="F5831" s="121">
        <v>24478</v>
      </c>
      <c r="G5831" s="121">
        <v>1128.697</v>
      </c>
      <c r="H5831" s="119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19">
        <v>50630</v>
      </c>
      <c r="B5832" s="120" t="s">
        <v>201</v>
      </c>
      <c r="C5832" s="120" t="s">
        <v>206</v>
      </c>
      <c r="D5832" s="120" t="s">
        <v>68</v>
      </c>
      <c r="E5832" s="120" t="s">
        <v>105</v>
      </c>
      <c r="F5832" s="121">
        <v>757926</v>
      </c>
      <c r="G5832" s="121">
        <v>29697.076</v>
      </c>
      <c r="H5832" s="119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19">
        <v>50630</v>
      </c>
      <c r="B5833" s="120" t="s">
        <v>201</v>
      </c>
      <c r="C5833" s="120" t="s">
        <v>206</v>
      </c>
      <c r="D5833" s="120" t="s">
        <v>68</v>
      </c>
      <c r="E5833" s="120" t="s">
        <v>110</v>
      </c>
      <c r="F5833" s="121">
        <v>926362</v>
      </c>
      <c r="G5833" s="121">
        <v>36297.178</v>
      </c>
      <c r="H5833" s="119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19">
        <v>50630</v>
      </c>
      <c r="B5834" s="120" t="s">
        <v>201</v>
      </c>
      <c r="C5834" s="120" t="s">
        <v>206</v>
      </c>
      <c r="D5834" s="120" t="s">
        <v>68</v>
      </c>
      <c r="E5834" s="120" t="s">
        <v>38</v>
      </c>
      <c r="F5834" s="121">
        <v>24</v>
      </c>
      <c r="G5834" s="121">
        <v>0.746</v>
      </c>
      <c r="H5834" s="119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19">
        <v>50632</v>
      </c>
      <c r="B5835" s="120" t="s">
        <v>201</v>
      </c>
      <c r="C5835" s="120" t="s">
        <v>206</v>
      </c>
      <c r="D5835" s="120" t="s">
        <v>68</v>
      </c>
      <c r="E5835" s="120" t="s">
        <v>70</v>
      </c>
      <c r="F5835" s="121">
        <v>33702</v>
      </c>
      <c r="G5835" s="121">
        <v>1683.878</v>
      </c>
      <c r="H5835" s="119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19">
        <v>50632</v>
      </c>
      <c r="B5836" s="120" t="s">
        <v>201</v>
      </c>
      <c r="C5836" s="120" t="s">
        <v>206</v>
      </c>
      <c r="D5836" s="120" t="s">
        <v>68</v>
      </c>
      <c r="E5836" s="120" t="s">
        <v>105</v>
      </c>
      <c r="F5836" s="121">
        <v>1298746</v>
      </c>
      <c r="G5836" s="121">
        <v>65496.135</v>
      </c>
      <c r="H5836" s="119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19">
        <v>50632</v>
      </c>
      <c r="B5837" s="120" t="s">
        <v>201</v>
      </c>
      <c r="C5837" s="120" t="s">
        <v>206</v>
      </c>
      <c r="D5837" s="120" t="s">
        <v>68</v>
      </c>
      <c r="E5837" s="120" t="s">
        <v>110</v>
      </c>
      <c r="F5837" s="121">
        <v>1587338</v>
      </c>
      <c r="G5837" s="121">
        <v>80049.987</v>
      </c>
      <c r="H5837" s="119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19">
        <v>50633</v>
      </c>
      <c r="B5838" s="120" t="s">
        <v>205</v>
      </c>
      <c r="C5838" s="120" t="s">
        <v>209</v>
      </c>
      <c r="D5838" s="120" t="s">
        <v>68</v>
      </c>
      <c r="E5838" s="120" t="s">
        <v>178</v>
      </c>
      <c r="F5838" s="121">
        <v>3632212</v>
      </c>
      <c r="G5838" s="121">
        <v>408022</v>
      </c>
      <c r="H5838" s="119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19">
        <v>50636</v>
      </c>
      <c r="B5839" s="120" t="s">
        <v>201</v>
      </c>
      <c r="C5839" s="120" t="s">
        <v>202</v>
      </c>
      <c r="D5839" s="120" t="s">
        <v>116</v>
      </c>
      <c r="E5839" s="120" t="s">
        <v>170</v>
      </c>
      <c r="F5839" s="121">
        <v>157956</v>
      </c>
      <c r="G5839" s="121">
        <v>17744</v>
      </c>
      <c r="H5839" s="119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19">
        <v>50636</v>
      </c>
      <c r="B5840" s="120" t="s">
        <v>201</v>
      </c>
      <c r="C5840" s="120" t="s">
        <v>202</v>
      </c>
      <c r="D5840" s="120" t="s">
        <v>68</v>
      </c>
      <c r="E5840" s="120" t="s">
        <v>54</v>
      </c>
      <c r="F5840" s="121">
        <v>0</v>
      </c>
      <c r="G5840" s="121">
        <v>0</v>
      </c>
      <c r="H5840" s="119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19">
        <v>50636</v>
      </c>
      <c r="B5841" s="120" t="s">
        <v>201</v>
      </c>
      <c r="C5841" s="120" t="s">
        <v>202</v>
      </c>
      <c r="D5841" s="120" t="s">
        <v>68</v>
      </c>
      <c r="E5841" s="120" t="s">
        <v>38</v>
      </c>
      <c r="F5841" s="121">
        <v>0</v>
      </c>
      <c r="G5841" s="121">
        <v>0</v>
      </c>
      <c r="H5841" s="119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19">
        <v>50637</v>
      </c>
      <c r="B5842" s="120" t="s">
        <v>205</v>
      </c>
      <c r="C5842" s="120" t="s">
        <v>209</v>
      </c>
      <c r="D5842" s="120" t="s">
        <v>68</v>
      </c>
      <c r="E5842" s="120" t="s">
        <v>59</v>
      </c>
      <c r="F5842" s="121">
        <v>1230000</v>
      </c>
      <c r="G5842" s="121">
        <v>267830.76</v>
      </c>
      <c r="H5842" s="119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19">
        <v>50637</v>
      </c>
      <c r="B5843" s="120" t="s">
        <v>205</v>
      </c>
      <c r="C5843" s="120" t="s">
        <v>209</v>
      </c>
      <c r="D5843" s="120" t="s">
        <v>68</v>
      </c>
      <c r="E5843" s="120" t="s">
        <v>70</v>
      </c>
      <c r="F5843" s="121">
        <v>0</v>
      </c>
      <c r="G5843" s="121">
        <v>0</v>
      </c>
      <c r="H5843" s="119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19">
        <v>50637</v>
      </c>
      <c r="B5844" s="120" t="s">
        <v>205</v>
      </c>
      <c r="C5844" s="120" t="s">
        <v>209</v>
      </c>
      <c r="D5844" s="120" t="s">
        <v>68</v>
      </c>
      <c r="E5844" s="120" t="s">
        <v>38</v>
      </c>
      <c r="F5844" s="121">
        <v>310667</v>
      </c>
      <c r="G5844" s="121">
        <v>67632.337</v>
      </c>
      <c r="H5844" s="119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19">
        <v>50637</v>
      </c>
      <c r="B5845" s="120" t="s">
        <v>205</v>
      </c>
      <c r="C5845" s="120" t="s">
        <v>209</v>
      </c>
      <c r="D5845" s="120" t="s">
        <v>68</v>
      </c>
      <c r="E5845" s="120" t="s">
        <v>152</v>
      </c>
      <c r="F5845" s="121">
        <v>0</v>
      </c>
      <c r="G5845" s="121">
        <v>0</v>
      </c>
      <c r="H5845" s="119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19">
        <v>50637</v>
      </c>
      <c r="B5846" s="120" t="s">
        <v>205</v>
      </c>
      <c r="C5846" s="120" t="s">
        <v>209</v>
      </c>
      <c r="D5846" s="120" t="s">
        <v>68</v>
      </c>
      <c r="E5846" s="120" t="s">
        <v>176</v>
      </c>
      <c r="F5846" s="121">
        <v>355907</v>
      </c>
      <c r="G5846" s="121">
        <v>77488.902</v>
      </c>
      <c r="H5846" s="119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19">
        <v>50638</v>
      </c>
      <c r="B5847" s="120" t="s">
        <v>205</v>
      </c>
      <c r="C5847" s="120" t="s">
        <v>209</v>
      </c>
      <c r="D5847" s="120" t="s">
        <v>68</v>
      </c>
      <c r="E5847" s="120" t="s">
        <v>59</v>
      </c>
      <c r="F5847" s="121">
        <v>553582</v>
      </c>
      <c r="G5847" s="121">
        <v>79877.574</v>
      </c>
      <c r="H5847" s="119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19">
        <v>50638</v>
      </c>
      <c r="B5848" s="120" t="s">
        <v>205</v>
      </c>
      <c r="C5848" s="120" t="s">
        <v>209</v>
      </c>
      <c r="D5848" s="120" t="s">
        <v>68</v>
      </c>
      <c r="E5848" s="120" t="s">
        <v>70</v>
      </c>
      <c r="F5848" s="121">
        <v>1146</v>
      </c>
      <c r="G5848" s="121">
        <v>163.966</v>
      </c>
      <c r="H5848" s="119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19">
        <v>50638</v>
      </c>
      <c r="B5849" s="120" t="s">
        <v>205</v>
      </c>
      <c r="C5849" s="120" t="s">
        <v>209</v>
      </c>
      <c r="D5849" s="120" t="s">
        <v>68</v>
      </c>
      <c r="E5849" s="120" t="s">
        <v>38</v>
      </c>
      <c r="F5849" s="121">
        <v>236077</v>
      </c>
      <c r="G5849" s="121">
        <v>34065.46</v>
      </c>
      <c r="H5849" s="119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19">
        <v>50638</v>
      </c>
      <c r="B5850" s="120" t="s">
        <v>205</v>
      </c>
      <c r="C5850" s="120" t="s">
        <v>209</v>
      </c>
      <c r="D5850" s="120" t="s">
        <v>68</v>
      </c>
      <c r="E5850" s="120" t="s">
        <v>144</v>
      </c>
      <c r="F5850" s="121">
        <v>0</v>
      </c>
      <c r="G5850" s="121">
        <v>0</v>
      </c>
      <c r="H5850" s="119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19">
        <v>50638</v>
      </c>
      <c r="B5851" s="120" t="s">
        <v>205</v>
      </c>
      <c r="C5851" s="120" t="s">
        <v>209</v>
      </c>
      <c r="D5851" s="120" t="s">
        <v>68</v>
      </c>
      <c r="E5851" s="120" t="s">
        <v>183</v>
      </c>
      <c r="F5851" s="121">
        <v>0</v>
      </c>
      <c r="G5851" s="121">
        <v>0</v>
      </c>
      <c r="H5851" s="119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19">
        <v>50639</v>
      </c>
      <c r="B5852" s="120" t="s">
        <v>205</v>
      </c>
      <c r="C5852" s="120" t="s">
        <v>209</v>
      </c>
      <c r="D5852" s="120" t="s">
        <v>116</v>
      </c>
      <c r="E5852" s="120" t="s">
        <v>170</v>
      </c>
      <c r="F5852" s="121">
        <v>249679</v>
      </c>
      <c r="G5852" s="121">
        <v>28047.69</v>
      </c>
      <c r="H5852" s="119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19">
        <v>50639</v>
      </c>
      <c r="B5853" s="120" t="s">
        <v>205</v>
      </c>
      <c r="C5853" s="120" t="s">
        <v>209</v>
      </c>
      <c r="D5853" s="120" t="s">
        <v>68</v>
      </c>
      <c r="E5853" s="120" t="s">
        <v>59</v>
      </c>
      <c r="F5853" s="121">
        <v>1469317</v>
      </c>
      <c r="G5853" s="121">
        <v>314287.49</v>
      </c>
      <c r="H5853" s="119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19">
        <v>50639</v>
      </c>
      <c r="B5854" s="120" t="s">
        <v>205</v>
      </c>
      <c r="C5854" s="120" t="s">
        <v>209</v>
      </c>
      <c r="D5854" s="120" t="s">
        <v>68</v>
      </c>
      <c r="E5854" s="120" t="s">
        <v>70</v>
      </c>
      <c r="F5854" s="121">
        <v>3328</v>
      </c>
      <c r="G5854" s="121">
        <v>711.879</v>
      </c>
      <c r="H5854" s="119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19">
        <v>50639</v>
      </c>
      <c r="B5855" s="120" t="s">
        <v>205</v>
      </c>
      <c r="C5855" s="120" t="s">
        <v>209</v>
      </c>
      <c r="D5855" s="120" t="s">
        <v>68</v>
      </c>
      <c r="E5855" s="120" t="s">
        <v>38</v>
      </c>
      <c r="F5855" s="121">
        <v>171584</v>
      </c>
      <c r="G5855" s="121">
        <v>36701.881</v>
      </c>
      <c r="H5855" s="119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19">
        <v>50639</v>
      </c>
      <c r="B5856" s="120" t="s">
        <v>205</v>
      </c>
      <c r="C5856" s="120" t="s">
        <v>209</v>
      </c>
      <c r="D5856" s="120" t="s">
        <v>68</v>
      </c>
      <c r="E5856" s="120" t="s">
        <v>160</v>
      </c>
      <c r="F5856" s="121">
        <v>17293</v>
      </c>
      <c r="G5856" s="121">
        <v>3698.862</v>
      </c>
      <c r="H5856" s="119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19">
        <v>50639</v>
      </c>
      <c r="B5857" s="120" t="s">
        <v>205</v>
      </c>
      <c r="C5857" s="120" t="s">
        <v>209</v>
      </c>
      <c r="D5857" s="120" t="s">
        <v>68</v>
      </c>
      <c r="E5857" s="120" t="s">
        <v>176</v>
      </c>
      <c r="F5857" s="121">
        <v>450501</v>
      </c>
      <c r="G5857" s="121">
        <v>96362.465</v>
      </c>
      <c r="H5857" s="119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19">
        <v>50647</v>
      </c>
      <c r="B5858" s="120" t="s">
        <v>205</v>
      </c>
      <c r="C5858" s="120" t="s">
        <v>210</v>
      </c>
      <c r="D5858" s="120" t="s">
        <v>68</v>
      </c>
      <c r="E5858" s="120" t="s">
        <v>105</v>
      </c>
      <c r="F5858" s="121">
        <v>136924</v>
      </c>
      <c r="G5858" s="121">
        <v>19522.514</v>
      </c>
      <c r="H5858" s="119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19">
        <v>50647</v>
      </c>
      <c r="B5859" s="120" t="s">
        <v>205</v>
      </c>
      <c r="C5859" s="120" t="s">
        <v>210</v>
      </c>
      <c r="D5859" s="120" t="s">
        <v>68</v>
      </c>
      <c r="E5859" s="120" t="s">
        <v>110</v>
      </c>
      <c r="F5859" s="121">
        <v>167350</v>
      </c>
      <c r="G5859" s="121">
        <v>23860.813</v>
      </c>
      <c r="H5859" s="119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19">
        <v>50647</v>
      </c>
      <c r="B5860" s="120" t="s">
        <v>205</v>
      </c>
      <c r="C5860" s="120" t="s">
        <v>210</v>
      </c>
      <c r="D5860" s="120" t="s">
        <v>68</v>
      </c>
      <c r="E5860" s="120" t="s">
        <v>38</v>
      </c>
      <c r="F5860" s="121">
        <v>5577</v>
      </c>
      <c r="G5860" s="121">
        <v>793.673</v>
      </c>
      <c r="H5860" s="119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19">
        <v>50648</v>
      </c>
      <c r="B5861" s="120" t="s">
        <v>201</v>
      </c>
      <c r="C5861" s="120" t="s">
        <v>206</v>
      </c>
      <c r="D5861" s="120" t="s">
        <v>68</v>
      </c>
      <c r="E5861" s="120" t="s">
        <v>105</v>
      </c>
      <c r="F5861" s="121">
        <v>902092</v>
      </c>
      <c r="G5861" s="121">
        <v>45809.892</v>
      </c>
      <c r="H5861" s="119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19">
        <v>50648</v>
      </c>
      <c r="B5862" s="120" t="s">
        <v>201</v>
      </c>
      <c r="C5862" s="120" t="s">
        <v>206</v>
      </c>
      <c r="D5862" s="120" t="s">
        <v>68</v>
      </c>
      <c r="E5862" s="120" t="s">
        <v>110</v>
      </c>
      <c r="F5862" s="121">
        <v>1102584</v>
      </c>
      <c r="G5862" s="121">
        <v>55991.108</v>
      </c>
      <c r="H5862" s="119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19">
        <v>50648</v>
      </c>
      <c r="B5863" s="120" t="s">
        <v>201</v>
      </c>
      <c r="C5863" s="120" t="s">
        <v>206</v>
      </c>
      <c r="D5863" s="120" t="s">
        <v>68</v>
      </c>
      <c r="E5863" s="120" t="s">
        <v>38</v>
      </c>
      <c r="F5863" s="121">
        <v>0</v>
      </c>
      <c r="G5863" s="121">
        <v>0</v>
      </c>
      <c r="H5863" s="119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19">
        <v>50649</v>
      </c>
      <c r="B5864" s="120" t="s">
        <v>201</v>
      </c>
      <c r="C5864" s="120" t="s">
        <v>207</v>
      </c>
      <c r="D5864" s="120" t="s">
        <v>68</v>
      </c>
      <c r="E5864" s="120" t="s">
        <v>70</v>
      </c>
      <c r="F5864" s="121">
        <v>6000</v>
      </c>
      <c r="G5864" s="121">
        <v>279.002</v>
      </c>
      <c r="H5864" s="119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19">
        <v>50649</v>
      </c>
      <c r="B5865" s="120" t="s">
        <v>201</v>
      </c>
      <c r="C5865" s="120" t="s">
        <v>207</v>
      </c>
      <c r="D5865" s="120" t="s">
        <v>68</v>
      </c>
      <c r="E5865" s="120" t="s">
        <v>105</v>
      </c>
      <c r="F5865" s="121">
        <v>1104136</v>
      </c>
      <c r="G5865" s="121">
        <v>51757.934</v>
      </c>
      <c r="H5865" s="119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19">
        <v>50649</v>
      </c>
      <c r="B5866" s="120" t="s">
        <v>201</v>
      </c>
      <c r="C5866" s="120" t="s">
        <v>207</v>
      </c>
      <c r="D5866" s="120" t="s">
        <v>68</v>
      </c>
      <c r="E5866" s="120" t="s">
        <v>110</v>
      </c>
      <c r="F5866" s="121">
        <v>1349506</v>
      </c>
      <c r="G5866" s="121">
        <v>63260.064</v>
      </c>
      <c r="H5866" s="119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19">
        <v>50650</v>
      </c>
      <c r="B5867" s="120" t="s">
        <v>201</v>
      </c>
      <c r="C5867" s="120" t="s">
        <v>206</v>
      </c>
      <c r="D5867" s="120" t="s">
        <v>68</v>
      </c>
      <c r="E5867" s="120" t="s">
        <v>70</v>
      </c>
      <c r="F5867" s="121">
        <v>0</v>
      </c>
      <c r="G5867" s="121">
        <v>0</v>
      </c>
      <c r="H5867" s="119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19">
        <v>50650</v>
      </c>
      <c r="B5868" s="120" t="s">
        <v>201</v>
      </c>
      <c r="C5868" s="120" t="s">
        <v>206</v>
      </c>
      <c r="D5868" s="120" t="s">
        <v>68</v>
      </c>
      <c r="E5868" s="120" t="s">
        <v>176</v>
      </c>
      <c r="F5868" s="121">
        <v>2808160</v>
      </c>
      <c r="G5868" s="121">
        <v>208909</v>
      </c>
      <c r="H5868" s="119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19">
        <v>50652</v>
      </c>
      <c r="B5869" s="120" t="s">
        <v>201</v>
      </c>
      <c r="C5869" s="120" t="s">
        <v>206</v>
      </c>
      <c r="D5869" s="120" t="s">
        <v>116</v>
      </c>
      <c r="E5869" s="120" t="s">
        <v>170</v>
      </c>
      <c r="F5869" s="121">
        <v>94796</v>
      </c>
      <c r="G5869" s="121">
        <v>10649</v>
      </c>
      <c r="H5869" s="119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19">
        <v>50654</v>
      </c>
      <c r="B5870" s="120" t="s">
        <v>201</v>
      </c>
      <c r="C5870" s="120" t="s">
        <v>206</v>
      </c>
      <c r="D5870" s="120" t="s">
        <v>120</v>
      </c>
      <c r="E5870" s="120" t="s">
        <v>76</v>
      </c>
      <c r="F5870" s="121">
        <v>353446</v>
      </c>
      <c r="G5870" s="121">
        <v>39704</v>
      </c>
      <c r="H5870" s="119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19">
        <v>50654</v>
      </c>
      <c r="B5871" s="120" t="s">
        <v>201</v>
      </c>
      <c r="C5871" s="120" t="s">
        <v>206</v>
      </c>
      <c r="D5871" s="120" t="s">
        <v>68</v>
      </c>
      <c r="E5871" s="120" t="s">
        <v>76</v>
      </c>
      <c r="F5871" s="121">
        <v>431986</v>
      </c>
      <c r="G5871" s="121">
        <v>48527</v>
      </c>
      <c r="H5871" s="119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19">
        <v>50656</v>
      </c>
      <c r="B5872" s="120" t="s">
        <v>201</v>
      </c>
      <c r="C5872" s="120" t="s">
        <v>206</v>
      </c>
      <c r="D5872" s="120" t="s">
        <v>68</v>
      </c>
      <c r="E5872" s="120" t="s">
        <v>105</v>
      </c>
      <c r="F5872" s="121">
        <v>1560656</v>
      </c>
      <c r="G5872" s="121">
        <v>82667.393</v>
      </c>
      <c r="H5872" s="119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19">
        <v>50656</v>
      </c>
      <c r="B5873" s="120" t="s">
        <v>201</v>
      </c>
      <c r="C5873" s="120" t="s">
        <v>206</v>
      </c>
      <c r="D5873" s="120" t="s">
        <v>68</v>
      </c>
      <c r="E5873" s="120" t="s">
        <v>110</v>
      </c>
      <c r="F5873" s="121">
        <v>1907493</v>
      </c>
      <c r="G5873" s="121">
        <v>101039.31</v>
      </c>
      <c r="H5873" s="119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19">
        <v>50656</v>
      </c>
      <c r="B5874" s="120" t="s">
        <v>201</v>
      </c>
      <c r="C5874" s="120" t="s">
        <v>206</v>
      </c>
      <c r="D5874" s="120" t="s">
        <v>68</v>
      </c>
      <c r="E5874" s="120" t="s">
        <v>146</v>
      </c>
      <c r="F5874" s="121">
        <v>8748</v>
      </c>
      <c r="G5874" s="121">
        <v>412.296</v>
      </c>
      <c r="H5874" s="119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19">
        <v>50657</v>
      </c>
      <c r="B5875" s="120" t="s">
        <v>201</v>
      </c>
      <c r="C5875" s="120" t="s">
        <v>206</v>
      </c>
      <c r="D5875" s="120" t="s">
        <v>68</v>
      </c>
      <c r="E5875" s="120" t="s">
        <v>105</v>
      </c>
      <c r="F5875" s="121">
        <v>2775352</v>
      </c>
      <c r="G5875" s="121">
        <v>122219.48</v>
      </c>
      <c r="H5875" s="119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19">
        <v>50657</v>
      </c>
      <c r="B5876" s="120" t="s">
        <v>201</v>
      </c>
      <c r="C5876" s="120" t="s">
        <v>206</v>
      </c>
      <c r="D5876" s="120" t="s">
        <v>68</v>
      </c>
      <c r="E5876" s="120" t="s">
        <v>110</v>
      </c>
      <c r="F5876" s="121">
        <v>3392140</v>
      </c>
      <c r="G5876" s="121">
        <v>149381.89</v>
      </c>
      <c r="H5876" s="119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19">
        <v>50657</v>
      </c>
      <c r="B5877" s="120" t="s">
        <v>201</v>
      </c>
      <c r="C5877" s="120" t="s">
        <v>206</v>
      </c>
      <c r="D5877" s="120" t="s">
        <v>68</v>
      </c>
      <c r="E5877" s="120" t="s">
        <v>38</v>
      </c>
      <c r="F5877" s="121">
        <v>44125</v>
      </c>
      <c r="G5877" s="121">
        <v>2035.632</v>
      </c>
      <c r="H5877" s="119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19">
        <v>50658</v>
      </c>
      <c r="B5878" s="120" t="s">
        <v>201</v>
      </c>
      <c r="C5878" s="120" t="s">
        <v>206</v>
      </c>
      <c r="D5878" s="120" t="s">
        <v>68</v>
      </c>
      <c r="E5878" s="120" t="s">
        <v>105</v>
      </c>
      <c r="F5878" s="121">
        <v>5321259</v>
      </c>
      <c r="G5878" s="121">
        <v>323217.34</v>
      </c>
      <c r="H5878" s="119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19">
        <v>50658</v>
      </c>
      <c r="B5879" s="120" t="s">
        <v>201</v>
      </c>
      <c r="C5879" s="120" t="s">
        <v>206</v>
      </c>
      <c r="D5879" s="120" t="s">
        <v>68</v>
      </c>
      <c r="E5879" s="120" t="s">
        <v>110</v>
      </c>
      <c r="F5879" s="121">
        <v>6503870</v>
      </c>
      <c r="G5879" s="121">
        <v>395049.82</v>
      </c>
      <c r="H5879" s="119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19">
        <v>50658</v>
      </c>
      <c r="B5880" s="120" t="s">
        <v>201</v>
      </c>
      <c r="C5880" s="120" t="s">
        <v>206</v>
      </c>
      <c r="D5880" s="120" t="s">
        <v>68</v>
      </c>
      <c r="E5880" s="120" t="s">
        <v>38</v>
      </c>
      <c r="F5880" s="121">
        <v>82388</v>
      </c>
      <c r="G5880" s="121">
        <v>5018.837</v>
      </c>
      <c r="H5880" s="119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19">
        <v>50660</v>
      </c>
      <c r="B5881" s="120" t="s">
        <v>205</v>
      </c>
      <c r="C5881" s="120" t="s">
        <v>209</v>
      </c>
      <c r="D5881" s="120" t="s">
        <v>68</v>
      </c>
      <c r="E5881" s="120" t="s">
        <v>105</v>
      </c>
      <c r="F5881" s="121">
        <v>76328</v>
      </c>
      <c r="G5881" s="121">
        <v>5398.417</v>
      </c>
      <c r="H5881" s="119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19">
        <v>50660</v>
      </c>
      <c r="B5882" s="120" t="s">
        <v>205</v>
      </c>
      <c r="C5882" s="120" t="s">
        <v>209</v>
      </c>
      <c r="D5882" s="120" t="s">
        <v>68</v>
      </c>
      <c r="E5882" s="120" t="s">
        <v>110</v>
      </c>
      <c r="F5882" s="121">
        <v>93294</v>
      </c>
      <c r="G5882" s="121">
        <v>6598.159</v>
      </c>
      <c r="H5882" s="119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19">
        <v>50660</v>
      </c>
      <c r="B5883" s="120" t="s">
        <v>205</v>
      </c>
      <c r="C5883" s="120" t="s">
        <v>209</v>
      </c>
      <c r="D5883" s="120" t="s">
        <v>68</v>
      </c>
      <c r="E5883" s="120" t="s">
        <v>38</v>
      </c>
      <c r="F5883" s="121">
        <v>3850</v>
      </c>
      <c r="G5883" s="121">
        <v>260.424</v>
      </c>
      <c r="H5883" s="119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19">
        <v>50661</v>
      </c>
      <c r="B5884" s="120" t="s">
        <v>201</v>
      </c>
      <c r="C5884" s="120" t="s">
        <v>206</v>
      </c>
      <c r="D5884" s="120" t="s">
        <v>68</v>
      </c>
      <c r="E5884" s="120" t="s">
        <v>70</v>
      </c>
      <c r="F5884" s="121">
        <v>14836</v>
      </c>
      <c r="G5884" s="121">
        <v>897.51</v>
      </c>
      <c r="H5884" s="119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19">
        <v>50661</v>
      </c>
      <c r="B5885" s="120" t="s">
        <v>201</v>
      </c>
      <c r="C5885" s="120" t="s">
        <v>206</v>
      </c>
      <c r="D5885" s="120" t="s">
        <v>68</v>
      </c>
      <c r="E5885" s="120" t="s">
        <v>105</v>
      </c>
      <c r="F5885" s="121">
        <v>2483744</v>
      </c>
      <c r="G5885" s="121">
        <v>151803.68</v>
      </c>
      <c r="H5885" s="119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19">
        <v>50661</v>
      </c>
      <c r="B5886" s="120" t="s">
        <v>201</v>
      </c>
      <c r="C5886" s="120" t="s">
        <v>206</v>
      </c>
      <c r="D5886" s="120" t="s">
        <v>68</v>
      </c>
      <c r="E5886" s="120" t="s">
        <v>110</v>
      </c>
      <c r="F5886" s="121">
        <v>3035817</v>
      </c>
      <c r="G5886" s="121">
        <v>185545.81</v>
      </c>
      <c r="H5886" s="119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19">
        <v>50662</v>
      </c>
      <c r="B5887" s="120" t="s">
        <v>201</v>
      </c>
      <c r="C5887" s="120" t="s">
        <v>207</v>
      </c>
      <c r="D5887" s="120" t="s">
        <v>68</v>
      </c>
      <c r="E5887" s="120" t="s">
        <v>105</v>
      </c>
      <c r="F5887" s="121">
        <v>1770615</v>
      </c>
      <c r="G5887" s="121">
        <v>99831.829</v>
      </c>
      <c r="H5887" s="119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19">
        <v>50662</v>
      </c>
      <c r="B5888" s="120" t="s">
        <v>201</v>
      </c>
      <c r="C5888" s="120" t="s">
        <v>207</v>
      </c>
      <c r="D5888" s="120" t="s">
        <v>68</v>
      </c>
      <c r="E5888" s="120" t="s">
        <v>110</v>
      </c>
      <c r="F5888" s="121">
        <v>2164105</v>
      </c>
      <c r="G5888" s="121">
        <v>122017.9</v>
      </c>
      <c r="H5888" s="119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19">
        <v>50662</v>
      </c>
      <c r="B5889" s="120" t="s">
        <v>201</v>
      </c>
      <c r="C5889" s="120" t="s">
        <v>207</v>
      </c>
      <c r="D5889" s="120" t="s">
        <v>68</v>
      </c>
      <c r="E5889" s="120" t="s">
        <v>38</v>
      </c>
      <c r="F5889" s="121">
        <v>17463</v>
      </c>
      <c r="G5889" s="121">
        <v>975.272</v>
      </c>
      <c r="H5889" s="119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19">
        <v>50663</v>
      </c>
      <c r="B5890" s="120" t="s">
        <v>201</v>
      </c>
      <c r="C5890" s="120" t="s">
        <v>207</v>
      </c>
      <c r="D5890" s="120" t="s">
        <v>68</v>
      </c>
      <c r="E5890" s="120" t="s">
        <v>105</v>
      </c>
      <c r="F5890" s="121">
        <v>1497451</v>
      </c>
      <c r="G5890" s="121">
        <v>62884.587</v>
      </c>
      <c r="H5890" s="119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19">
        <v>50663</v>
      </c>
      <c r="B5891" s="120" t="s">
        <v>201</v>
      </c>
      <c r="C5891" s="120" t="s">
        <v>207</v>
      </c>
      <c r="D5891" s="120" t="s">
        <v>68</v>
      </c>
      <c r="E5891" s="120" t="s">
        <v>110</v>
      </c>
      <c r="F5891" s="121">
        <v>1830183</v>
      </c>
      <c r="G5891" s="121">
        <v>76857.413</v>
      </c>
      <c r="H5891" s="119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19">
        <v>50666</v>
      </c>
      <c r="B5892" s="120" t="s">
        <v>201</v>
      </c>
      <c r="C5892" s="120" t="s">
        <v>206</v>
      </c>
      <c r="D5892" s="120" t="s">
        <v>68</v>
      </c>
      <c r="E5892" s="120" t="s">
        <v>105</v>
      </c>
      <c r="F5892" s="121">
        <v>1561809</v>
      </c>
      <c r="G5892" s="121">
        <v>83321.995</v>
      </c>
      <c r="H5892" s="119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19">
        <v>50666</v>
      </c>
      <c r="B5893" s="120" t="s">
        <v>201</v>
      </c>
      <c r="C5893" s="120" t="s">
        <v>206</v>
      </c>
      <c r="D5893" s="120" t="s">
        <v>68</v>
      </c>
      <c r="E5893" s="120" t="s">
        <v>110</v>
      </c>
      <c r="F5893" s="121">
        <v>1908866</v>
      </c>
      <c r="G5893" s="121">
        <v>101837.23</v>
      </c>
      <c r="H5893" s="119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19">
        <v>50666</v>
      </c>
      <c r="B5894" s="120" t="s">
        <v>201</v>
      </c>
      <c r="C5894" s="120" t="s">
        <v>206</v>
      </c>
      <c r="D5894" s="120" t="s">
        <v>68</v>
      </c>
      <c r="E5894" s="120" t="s">
        <v>38</v>
      </c>
      <c r="F5894" s="121">
        <v>6969</v>
      </c>
      <c r="G5894" s="121">
        <v>363.774</v>
      </c>
      <c r="H5894" s="119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19">
        <v>50674</v>
      </c>
      <c r="B5895" s="120" t="s">
        <v>201</v>
      </c>
      <c r="C5895" s="120" t="s">
        <v>207</v>
      </c>
      <c r="D5895" s="120" t="s">
        <v>79</v>
      </c>
      <c r="E5895" s="120" t="s">
        <v>38</v>
      </c>
      <c r="F5895" s="121">
        <v>43706</v>
      </c>
      <c r="G5895" s="121">
        <v>4151</v>
      </c>
      <c r="H5895" s="119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19">
        <v>50688</v>
      </c>
      <c r="B5896" s="120" t="s">
        <v>201</v>
      </c>
      <c r="C5896" s="120" t="s">
        <v>206</v>
      </c>
      <c r="D5896" s="120" t="s">
        <v>116</v>
      </c>
      <c r="E5896" s="120" t="s">
        <v>170</v>
      </c>
      <c r="F5896" s="121">
        <v>47091</v>
      </c>
      <c r="G5896" s="121">
        <v>5290</v>
      </c>
      <c r="H5896" s="119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19">
        <v>50690</v>
      </c>
      <c r="B5897" s="120" t="s">
        <v>201</v>
      </c>
      <c r="C5897" s="120" t="s">
        <v>206</v>
      </c>
      <c r="D5897" s="120" t="s">
        <v>128</v>
      </c>
      <c r="E5897" s="120" t="s">
        <v>180</v>
      </c>
      <c r="F5897" s="121">
        <v>1058946</v>
      </c>
      <c r="G5897" s="121">
        <v>118956</v>
      </c>
      <c r="H5897" s="119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19">
        <v>50699</v>
      </c>
      <c r="B5898" s="120" t="s">
        <v>201</v>
      </c>
      <c r="C5898" s="120" t="s">
        <v>206</v>
      </c>
      <c r="D5898" s="120" t="s">
        <v>116</v>
      </c>
      <c r="E5898" s="120" t="s">
        <v>170</v>
      </c>
      <c r="F5898" s="121">
        <v>50331</v>
      </c>
      <c r="G5898" s="121">
        <v>5654</v>
      </c>
      <c r="H5898" s="119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19">
        <v>50700</v>
      </c>
      <c r="B5899" s="120" t="s">
        <v>201</v>
      </c>
      <c r="C5899" s="120" t="s">
        <v>206</v>
      </c>
      <c r="D5899" s="120" t="s">
        <v>116</v>
      </c>
      <c r="E5899" s="120" t="s">
        <v>170</v>
      </c>
      <c r="F5899" s="121">
        <v>32198</v>
      </c>
      <c r="G5899" s="121">
        <v>3617</v>
      </c>
      <c r="H5899" s="119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19">
        <v>50707</v>
      </c>
      <c r="B5900" s="120" t="s">
        <v>205</v>
      </c>
      <c r="C5900" s="120" t="s">
        <v>202</v>
      </c>
      <c r="D5900" s="120" t="s">
        <v>39</v>
      </c>
      <c r="E5900" s="120" t="s">
        <v>38</v>
      </c>
      <c r="F5900" s="121">
        <v>133</v>
      </c>
      <c r="G5900" s="121">
        <v>93736</v>
      </c>
      <c r="H5900" s="119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19">
        <v>50707</v>
      </c>
      <c r="B5901" s="120" t="s">
        <v>205</v>
      </c>
      <c r="C5901" s="120" t="s">
        <v>202</v>
      </c>
      <c r="D5901" s="120" t="s">
        <v>61</v>
      </c>
      <c r="E5901" s="120" t="s">
        <v>38</v>
      </c>
      <c r="F5901" s="121">
        <v>5993926</v>
      </c>
      <c r="G5901" s="121">
        <v>553948</v>
      </c>
      <c r="H5901" s="119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19">
        <v>50711</v>
      </c>
      <c r="B5902" s="120" t="s">
        <v>205</v>
      </c>
      <c r="C5902" s="120" t="s">
        <v>210</v>
      </c>
      <c r="D5902" s="120" t="s">
        <v>79</v>
      </c>
      <c r="E5902" s="120" t="s">
        <v>70</v>
      </c>
      <c r="F5902" s="121">
        <v>0</v>
      </c>
      <c r="G5902" s="121">
        <v>-105</v>
      </c>
      <c r="H5902" s="119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19">
        <v>50711</v>
      </c>
      <c r="B5903" s="120" t="s">
        <v>205</v>
      </c>
      <c r="C5903" s="120" t="s">
        <v>210</v>
      </c>
      <c r="D5903" s="120" t="s">
        <v>68</v>
      </c>
      <c r="E5903" s="120" t="s">
        <v>70</v>
      </c>
      <c r="F5903" s="121">
        <v>24674</v>
      </c>
      <c r="G5903" s="121">
        <v>4026.291</v>
      </c>
      <c r="H5903" s="119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19">
        <v>50711</v>
      </c>
      <c r="B5904" s="120" t="s">
        <v>205</v>
      </c>
      <c r="C5904" s="120" t="s">
        <v>210</v>
      </c>
      <c r="D5904" s="120" t="s">
        <v>68</v>
      </c>
      <c r="E5904" s="120" t="s">
        <v>81</v>
      </c>
      <c r="F5904" s="121">
        <v>18587</v>
      </c>
      <c r="G5904" s="121">
        <v>2627.119</v>
      </c>
      <c r="H5904" s="119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19">
        <v>50711</v>
      </c>
      <c r="B5905" s="120" t="s">
        <v>205</v>
      </c>
      <c r="C5905" s="120" t="s">
        <v>210</v>
      </c>
      <c r="D5905" s="120" t="s">
        <v>68</v>
      </c>
      <c r="E5905" s="120" t="s">
        <v>38</v>
      </c>
      <c r="F5905" s="121">
        <v>1</v>
      </c>
      <c r="G5905" s="121">
        <v>0.08</v>
      </c>
      <c r="H5905" s="119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19">
        <v>50711</v>
      </c>
      <c r="B5906" s="120" t="s">
        <v>205</v>
      </c>
      <c r="C5906" s="120" t="s">
        <v>210</v>
      </c>
      <c r="D5906" s="120" t="s">
        <v>68</v>
      </c>
      <c r="E5906" s="120" t="s">
        <v>162</v>
      </c>
      <c r="F5906" s="121">
        <v>142164</v>
      </c>
      <c r="G5906" s="121">
        <v>21779.51</v>
      </c>
      <c r="H5906" s="119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19">
        <v>50711</v>
      </c>
      <c r="B5907" s="120" t="s">
        <v>205</v>
      </c>
      <c r="C5907" s="120" t="s">
        <v>210</v>
      </c>
      <c r="D5907" s="120" t="s">
        <v>68</v>
      </c>
      <c r="E5907" s="120" t="s">
        <v>176</v>
      </c>
      <c r="F5907" s="121">
        <v>0</v>
      </c>
      <c r="G5907" s="121">
        <v>0</v>
      </c>
      <c r="H5907" s="119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19">
        <v>50713</v>
      </c>
      <c r="B5908" s="120" t="s">
        <v>201</v>
      </c>
      <c r="C5908" s="120" t="s">
        <v>202</v>
      </c>
      <c r="D5908" s="120" t="s">
        <v>116</v>
      </c>
      <c r="E5908" s="120" t="s">
        <v>170</v>
      </c>
      <c r="F5908" s="121">
        <v>180406</v>
      </c>
      <c r="G5908" s="121">
        <v>20266</v>
      </c>
      <c r="H5908" s="119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19">
        <v>50718</v>
      </c>
      <c r="B5909" s="120" t="s">
        <v>201</v>
      </c>
      <c r="C5909" s="120" t="s">
        <v>206</v>
      </c>
      <c r="D5909" s="120" t="s">
        <v>116</v>
      </c>
      <c r="E5909" s="120" t="s">
        <v>170</v>
      </c>
      <c r="F5909" s="121">
        <v>38875</v>
      </c>
      <c r="G5909" s="121">
        <v>4367</v>
      </c>
      <c r="H5909" s="119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19">
        <v>50721</v>
      </c>
      <c r="B5910" s="120" t="s">
        <v>201</v>
      </c>
      <c r="C5910" s="120" t="s">
        <v>206</v>
      </c>
      <c r="D5910" s="120" t="s">
        <v>79</v>
      </c>
      <c r="E5910" s="120" t="s">
        <v>90</v>
      </c>
      <c r="F5910" s="121">
        <v>204268</v>
      </c>
      <c r="G5910" s="121">
        <v>16684</v>
      </c>
      <c r="H5910" s="119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19">
        <v>50722</v>
      </c>
      <c r="B5911" s="120" t="s">
        <v>205</v>
      </c>
      <c r="C5911" s="120" t="s">
        <v>209</v>
      </c>
      <c r="D5911" s="120" t="s">
        <v>73</v>
      </c>
      <c r="E5911" s="120" t="s">
        <v>38</v>
      </c>
      <c r="F5911" s="121">
        <v>359273</v>
      </c>
      <c r="G5911" s="121">
        <v>70169.96</v>
      </c>
      <c r="H5911" s="119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19">
        <v>50729</v>
      </c>
      <c r="B5912" s="120" t="s">
        <v>205</v>
      </c>
      <c r="C5912" s="120" t="s">
        <v>209</v>
      </c>
      <c r="D5912" s="120" t="s">
        <v>68</v>
      </c>
      <c r="E5912" s="120" t="s">
        <v>38</v>
      </c>
      <c r="F5912" s="121">
        <v>203348</v>
      </c>
      <c r="G5912" s="121">
        <v>46486.315</v>
      </c>
      <c r="H5912" s="119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19">
        <v>50729</v>
      </c>
      <c r="B5913" s="120" t="s">
        <v>205</v>
      </c>
      <c r="C5913" s="120" t="s">
        <v>209</v>
      </c>
      <c r="D5913" s="120" t="s">
        <v>68</v>
      </c>
      <c r="E5913" s="120" t="s">
        <v>140</v>
      </c>
      <c r="F5913" s="121">
        <v>416963</v>
      </c>
      <c r="G5913" s="121">
        <v>95319.685</v>
      </c>
      <c r="H5913" s="119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19">
        <v>50732</v>
      </c>
      <c r="B5914" s="120" t="s">
        <v>205</v>
      </c>
      <c r="C5914" s="120" t="s">
        <v>209</v>
      </c>
      <c r="D5914" s="120" t="s">
        <v>68</v>
      </c>
      <c r="E5914" s="120" t="s">
        <v>49</v>
      </c>
      <c r="F5914" s="121">
        <v>1474945</v>
      </c>
      <c r="G5914" s="121">
        <v>333530.47</v>
      </c>
      <c r="H5914" s="119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19">
        <v>50732</v>
      </c>
      <c r="B5915" s="120" t="s">
        <v>205</v>
      </c>
      <c r="C5915" s="120" t="s">
        <v>209</v>
      </c>
      <c r="D5915" s="120" t="s">
        <v>68</v>
      </c>
      <c r="E5915" s="120" t="s">
        <v>38</v>
      </c>
      <c r="F5915" s="121">
        <v>0</v>
      </c>
      <c r="G5915" s="121">
        <v>0</v>
      </c>
      <c r="H5915" s="119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19">
        <v>50732</v>
      </c>
      <c r="B5916" s="120" t="s">
        <v>205</v>
      </c>
      <c r="C5916" s="120" t="s">
        <v>209</v>
      </c>
      <c r="D5916" s="120" t="s">
        <v>68</v>
      </c>
      <c r="E5916" s="120" t="s">
        <v>140</v>
      </c>
      <c r="F5916" s="121">
        <v>287352</v>
      </c>
      <c r="G5916" s="121">
        <v>64951.527</v>
      </c>
      <c r="H5916" s="119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19">
        <v>50733</v>
      </c>
      <c r="B5917" s="120" t="s">
        <v>205</v>
      </c>
      <c r="C5917" s="120" t="s">
        <v>209</v>
      </c>
      <c r="D5917" s="120" t="s">
        <v>68</v>
      </c>
      <c r="E5917" s="120" t="s">
        <v>49</v>
      </c>
      <c r="F5917" s="121">
        <v>4292067</v>
      </c>
      <c r="G5917" s="121">
        <v>739713.6</v>
      </c>
      <c r="H5917" s="119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19">
        <v>50733</v>
      </c>
      <c r="B5918" s="120" t="s">
        <v>205</v>
      </c>
      <c r="C5918" s="120" t="s">
        <v>209</v>
      </c>
      <c r="D5918" s="120" t="s">
        <v>68</v>
      </c>
      <c r="E5918" s="120" t="s">
        <v>38</v>
      </c>
      <c r="F5918" s="121">
        <v>2819224</v>
      </c>
      <c r="G5918" s="121">
        <v>485868.22</v>
      </c>
      <c r="H5918" s="119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19">
        <v>50733</v>
      </c>
      <c r="B5919" s="120" t="s">
        <v>205</v>
      </c>
      <c r="C5919" s="120" t="s">
        <v>209</v>
      </c>
      <c r="D5919" s="120" t="s">
        <v>68</v>
      </c>
      <c r="E5919" s="120" t="s">
        <v>140</v>
      </c>
      <c r="F5919" s="121">
        <v>0</v>
      </c>
      <c r="G5919" s="121">
        <v>0</v>
      </c>
      <c r="H5919" s="119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19">
        <v>50733</v>
      </c>
      <c r="B5920" s="120" t="s">
        <v>205</v>
      </c>
      <c r="C5920" s="120" t="s">
        <v>209</v>
      </c>
      <c r="D5920" s="120" t="s">
        <v>68</v>
      </c>
      <c r="E5920" s="120" t="s">
        <v>152</v>
      </c>
      <c r="F5920" s="121">
        <v>41019</v>
      </c>
      <c r="G5920" s="121">
        <v>7048.531</v>
      </c>
      <c r="H5920" s="119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19">
        <v>50739</v>
      </c>
      <c r="B5921" s="120" t="s">
        <v>201</v>
      </c>
      <c r="C5921" s="120" t="s">
        <v>206</v>
      </c>
      <c r="D5921" s="120" t="s">
        <v>68</v>
      </c>
      <c r="E5921" s="120" t="s">
        <v>176</v>
      </c>
      <c r="F5921" s="121">
        <v>1956879</v>
      </c>
      <c r="G5921" s="121">
        <v>113672</v>
      </c>
      <c r="H5921" s="119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19">
        <v>50741</v>
      </c>
      <c r="B5922" s="120" t="s">
        <v>201</v>
      </c>
      <c r="C5922" s="120" t="s">
        <v>206</v>
      </c>
      <c r="D5922" s="120" t="s">
        <v>116</v>
      </c>
      <c r="E5922" s="120" t="s">
        <v>170</v>
      </c>
      <c r="F5922" s="121">
        <v>453254</v>
      </c>
      <c r="G5922" s="121">
        <v>50916</v>
      </c>
      <c r="H5922" s="119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19">
        <v>50744</v>
      </c>
      <c r="B5923" s="120" t="s">
        <v>201</v>
      </c>
      <c r="C5923" s="120" t="s">
        <v>206</v>
      </c>
      <c r="D5923" s="120" t="s">
        <v>39</v>
      </c>
      <c r="E5923" s="120" t="s">
        <v>38</v>
      </c>
      <c r="F5923" s="121">
        <v>0</v>
      </c>
      <c r="G5923" s="121">
        <v>2169</v>
      </c>
      <c r="H5923" s="119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19">
        <v>50744</v>
      </c>
      <c r="B5924" s="120" t="s">
        <v>201</v>
      </c>
      <c r="C5924" s="120" t="s">
        <v>206</v>
      </c>
      <c r="D5924" s="120" t="s">
        <v>61</v>
      </c>
      <c r="E5924" s="120" t="s">
        <v>38</v>
      </c>
      <c r="F5924" s="121">
        <v>67892</v>
      </c>
      <c r="G5924" s="121">
        <v>5242</v>
      </c>
      <c r="H5924" s="119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19">
        <v>50744</v>
      </c>
      <c r="B5925" s="120" t="s">
        <v>201</v>
      </c>
      <c r="C5925" s="120" t="s">
        <v>206</v>
      </c>
      <c r="D5925" s="120" t="s">
        <v>79</v>
      </c>
      <c r="E5925" s="120" t="s">
        <v>70</v>
      </c>
      <c r="F5925" s="121">
        <v>0</v>
      </c>
      <c r="G5925" s="121">
        <v>0</v>
      </c>
      <c r="H5925" s="119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19">
        <v>50748</v>
      </c>
      <c r="B5926" s="120" t="s">
        <v>201</v>
      </c>
      <c r="C5926" s="120" t="s">
        <v>206</v>
      </c>
      <c r="D5926" s="120" t="s">
        <v>39</v>
      </c>
      <c r="E5926" s="120" t="s">
        <v>38</v>
      </c>
      <c r="F5926" s="121">
        <v>0</v>
      </c>
      <c r="G5926" s="121">
        <v>1266</v>
      </c>
      <c r="H5926" s="119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19">
        <v>50748</v>
      </c>
      <c r="B5927" s="120" t="s">
        <v>201</v>
      </c>
      <c r="C5927" s="120" t="s">
        <v>206</v>
      </c>
      <c r="D5927" s="120" t="s">
        <v>61</v>
      </c>
      <c r="E5927" s="120" t="s">
        <v>38</v>
      </c>
      <c r="F5927" s="121">
        <v>57505</v>
      </c>
      <c r="G5927" s="121">
        <v>5201</v>
      </c>
      <c r="H5927" s="119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19">
        <v>50750</v>
      </c>
      <c r="B5928" s="120" t="s">
        <v>205</v>
      </c>
      <c r="C5928" s="120" t="s">
        <v>209</v>
      </c>
      <c r="D5928" s="120" t="s">
        <v>73</v>
      </c>
      <c r="E5928" s="120" t="s">
        <v>38</v>
      </c>
      <c r="F5928" s="121">
        <v>237063</v>
      </c>
      <c r="G5928" s="121">
        <v>49604</v>
      </c>
      <c r="H5928" s="119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19">
        <v>50751</v>
      </c>
      <c r="B5929" s="120" t="s">
        <v>205</v>
      </c>
      <c r="C5929" s="120" t="s">
        <v>209</v>
      </c>
      <c r="D5929" s="120" t="s">
        <v>73</v>
      </c>
      <c r="E5929" s="120" t="s">
        <v>38</v>
      </c>
      <c r="F5929" s="121">
        <v>568279</v>
      </c>
      <c r="G5929" s="121">
        <v>108945</v>
      </c>
      <c r="H5929" s="119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19">
        <v>50752</v>
      </c>
      <c r="B5930" s="120" t="s">
        <v>205</v>
      </c>
      <c r="C5930" s="120" t="s">
        <v>209</v>
      </c>
      <c r="D5930" s="120" t="s">
        <v>73</v>
      </c>
      <c r="E5930" s="120" t="s">
        <v>38</v>
      </c>
      <c r="F5930" s="121">
        <v>2589112</v>
      </c>
      <c r="G5930" s="121">
        <v>436511</v>
      </c>
      <c r="H5930" s="119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19">
        <v>50754</v>
      </c>
      <c r="B5931" s="120" t="s">
        <v>201</v>
      </c>
      <c r="C5931" s="120" t="s">
        <v>206</v>
      </c>
      <c r="D5931" s="120" t="s">
        <v>128</v>
      </c>
      <c r="E5931" s="120" t="s">
        <v>180</v>
      </c>
      <c r="F5931" s="121">
        <v>521149</v>
      </c>
      <c r="G5931" s="121">
        <v>58543</v>
      </c>
      <c r="H5931" s="119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19">
        <v>50755</v>
      </c>
      <c r="B5932" s="120" t="s">
        <v>201</v>
      </c>
      <c r="C5932" s="120" t="s">
        <v>202</v>
      </c>
      <c r="D5932" s="120" t="s">
        <v>116</v>
      </c>
      <c r="E5932" s="120" t="s">
        <v>170</v>
      </c>
      <c r="F5932" s="121">
        <v>92449</v>
      </c>
      <c r="G5932" s="121">
        <v>10385</v>
      </c>
      <c r="H5932" s="119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19">
        <v>50758</v>
      </c>
      <c r="B5933" s="120" t="s">
        <v>201</v>
      </c>
      <c r="C5933" s="120" t="s">
        <v>206</v>
      </c>
      <c r="D5933" s="120" t="s">
        <v>116</v>
      </c>
      <c r="E5933" s="120" t="s">
        <v>170</v>
      </c>
      <c r="F5933" s="121">
        <v>380134</v>
      </c>
      <c r="G5933" s="121">
        <v>42702</v>
      </c>
      <c r="H5933" s="119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19">
        <v>50759</v>
      </c>
      <c r="B5934" s="120" t="s">
        <v>201</v>
      </c>
      <c r="C5934" s="120" t="s">
        <v>206</v>
      </c>
      <c r="D5934" s="120" t="s">
        <v>116</v>
      </c>
      <c r="E5934" s="120" t="s">
        <v>170</v>
      </c>
      <c r="F5934" s="121">
        <v>217832</v>
      </c>
      <c r="G5934" s="121">
        <v>24470</v>
      </c>
      <c r="H5934" s="119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19">
        <v>50765</v>
      </c>
      <c r="B5935" s="120" t="s">
        <v>201</v>
      </c>
      <c r="C5935" s="120" t="s">
        <v>206</v>
      </c>
      <c r="D5935" s="120" t="s">
        <v>120</v>
      </c>
      <c r="E5935" s="120" t="s">
        <v>76</v>
      </c>
      <c r="F5935" s="121">
        <v>987919</v>
      </c>
      <c r="G5935" s="121">
        <v>110977</v>
      </c>
      <c r="H5935" s="119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19">
        <v>50765</v>
      </c>
      <c r="B5936" s="120" t="s">
        <v>201</v>
      </c>
      <c r="C5936" s="120" t="s">
        <v>206</v>
      </c>
      <c r="D5936" s="120" t="s">
        <v>101</v>
      </c>
      <c r="E5936" s="120" t="s">
        <v>92</v>
      </c>
      <c r="F5936" s="121">
        <v>0</v>
      </c>
      <c r="G5936" s="121">
        <v>0</v>
      </c>
      <c r="H5936" s="119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19">
        <v>50766</v>
      </c>
      <c r="B5937" s="120" t="s">
        <v>201</v>
      </c>
      <c r="C5937" s="120" t="s">
        <v>206</v>
      </c>
      <c r="D5937" s="120" t="s">
        <v>68</v>
      </c>
      <c r="E5937" s="120" t="s">
        <v>76</v>
      </c>
      <c r="F5937" s="121">
        <v>576031</v>
      </c>
      <c r="G5937" s="121">
        <v>64708</v>
      </c>
      <c r="H5937" s="119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19">
        <v>50768</v>
      </c>
      <c r="B5938" s="120" t="s">
        <v>201</v>
      </c>
      <c r="C5938" s="120" t="s">
        <v>206</v>
      </c>
      <c r="D5938" s="120" t="s">
        <v>116</v>
      </c>
      <c r="E5938" s="120" t="s">
        <v>170</v>
      </c>
      <c r="F5938" s="121">
        <v>44508</v>
      </c>
      <c r="G5938" s="121">
        <v>5000</v>
      </c>
      <c r="H5938" s="119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19">
        <v>50772</v>
      </c>
      <c r="B5939" s="120" t="s">
        <v>201</v>
      </c>
      <c r="C5939" s="120" t="s">
        <v>206</v>
      </c>
      <c r="D5939" s="120" t="s">
        <v>68</v>
      </c>
      <c r="E5939" s="120" t="s">
        <v>38</v>
      </c>
      <c r="F5939" s="121">
        <v>524</v>
      </c>
      <c r="G5939" s="121">
        <v>42.878</v>
      </c>
      <c r="H5939" s="119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19">
        <v>50772</v>
      </c>
      <c r="B5940" s="120" t="s">
        <v>201</v>
      </c>
      <c r="C5940" s="120" t="s">
        <v>206</v>
      </c>
      <c r="D5940" s="120" t="s">
        <v>68</v>
      </c>
      <c r="E5940" s="120" t="s">
        <v>166</v>
      </c>
      <c r="F5940" s="121">
        <v>320190</v>
      </c>
      <c r="G5940" s="121">
        <v>26567.355</v>
      </c>
      <c r="H5940" s="119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19">
        <v>50772</v>
      </c>
      <c r="B5941" s="120" t="s">
        <v>201</v>
      </c>
      <c r="C5941" s="120" t="s">
        <v>206</v>
      </c>
      <c r="D5941" s="120" t="s">
        <v>68</v>
      </c>
      <c r="E5941" s="120" t="s">
        <v>176</v>
      </c>
      <c r="F5941" s="121">
        <v>1415464</v>
      </c>
      <c r="G5941" s="121">
        <v>117416.77</v>
      </c>
      <c r="H5941" s="119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19">
        <v>50774</v>
      </c>
      <c r="B5942" s="120" t="s">
        <v>201</v>
      </c>
      <c r="C5942" s="120" t="s">
        <v>206</v>
      </c>
      <c r="D5942" s="120" t="s">
        <v>68</v>
      </c>
      <c r="E5942" s="120" t="s">
        <v>176</v>
      </c>
      <c r="F5942" s="121">
        <v>2040011</v>
      </c>
      <c r="G5942" s="121">
        <v>89438</v>
      </c>
      <c r="H5942" s="119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19">
        <v>50799</v>
      </c>
      <c r="B5943" s="120" t="s">
        <v>201</v>
      </c>
      <c r="C5943" s="120" t="s">
        <v>206</v>
      </c>
      <c r="D5943" s="120" t="s">
        <v>39</v>
      </c>
      <c r="E5943" s="120" t="s">
        <v>70</v>
      </c>
      <c r="F5943" s="121">
        <v>0</v>
      </c>
      <c r="G5943" s="121">
        <v>0</v>
      </c>
      <c r="H5943" s="119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19">
        <v>50799</v>
      </c>
      <c r="B5944" s="120" t="s">
        <v>201</v>
      </c>
      <c r="C5944" s="120" t="s">
        <v>206</v>
      </c>
      <c r="D5944" s="120" t="s">
        <v>39</v>
      </c>
      <c r="E5944" s="120" t="s">
        <v>38</v>
      </c>
      <c r="F5944" s="121">
        <v>6433</v>
      </c>
      <c r="G5944" s="121">
        <v>2404</v>
      </c>
      <c r="H5944" s="119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19">
        <v>50799</v>
      </c>
      <c r="B5945" s="120" t="s">
        <v>201</v>
      </c>
      <c r="C5945" s="120" t="s">
        <v>206</v>
      </c>
      <c r="D5945" s="120" t="s">
        <v>61</v>
      </c>
      <c r="E5945" s="120" t="s">
        <v>70</v>
      </c>
      <c r="F5945" s="121">
        <v>0</v>
      </c>
      <c r="G5945" s="121">
        <v>0</v>
      </c>
      <c r="H5945" s="119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19">
        <v>50799</v>
      </c>
      <c r="B5946" s="120" t="s">
        <v>201</v>
      </c>
      <c r="C5946" s="120" t="s">
        <v>206</v>
      </c>
      <c r="D5946" s="120" t="s">
        <v>61</v>
      </c>
      <c r="E5946" s="120" t="s">
        <v>38</v>
      </c>
      <c r="F5946" s="121">
        <v>75001</v>
      </c>
      <c r="G5946" s="121">
        <v>5655</v>
      </c>
      <c r="H5946" s="119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19">
        <v>50803</v>
      </c>
      <c r="B5947" s="120" t="s">
        <v>205</v>
      </c>
      <c r="C5947" s="120" t="s">
        <v>209</v>
      </c>
      <c r="D5947" s="120" t="s">
        <v>68</v>
      </c>
      <c r="E5947" s="120" t="s">
        <v>38</v>
      </c>
      <c r="F5947" s="121">
        <v>676440</v>
      </c>
      <c r="G5947" s="121">
        <v>148690</v>
      </c>
      <c r="H5947" s="119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19">
        <v>50804</v>
      </c>
      <c r="B5948" s="120" t="s">
        <v>205</v>
      </c>
      <c r="C5948" s="120" t="s">
        <v>209</v>
      </c>
      <c r="D5948" s="120" t="s">
        <v>68</v>
      </c>
      <c r="E5948" s="120" t="s">
        <v>59</v>
      </c>
      <c r="F5948" s="121">
        <v>5010638</v>
      </c>
      <c r="G5948" s="121">
        <v>267944.23</v>
      </c>
      <c r="H5948" s="119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19">
        <v>50804</v>
      </c>
      <c r="B5949" s="120" t="s">
        <v>205</v>
      </c>
      <c r="C5949" s="120" t="s">
        <v>209</v>
      </c>
      <c r="D5949" s="120" t="s">
        <v>68</v>
      </c>
      <c r="E5949" s="120" t="s">
        <v>70</v>
      </c>
      <c r="F5949" s="121">
        <v>2247</v>
      </c>
      <c r="G5949" s="121">
        <v>120.138</v>
      </c>
      <c r="H5949" s="119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19">
        <v>50804</v>
      </c>
      <c r="B5950" s="120" t="s">
        <v>205</v>
      </c>
      <c r="C5950" s="120" t="s">
        <v>209</v>
      </c>
      <c r="D5950" s="120" t="s">
        <v>68</v>
      </c>
      <c r="E5950" s="120" t="s">
        <v>38</v>
      </c>
      <c r="F5950" s="121">
        <v>820416</v>
      </c>
      <c r="G5950" s="121">
        <v>43871.769</v>
      </c>
      <c r="H5950" s="119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19">
        <v>50804</v>
      </c>
      <c r="B5951" s="120" t="s">
        <v>205</v>
      </c>
      <c r="C5951" s="120" t="s">
        <v>209</v>
      </c>
      <c r="D5951" s="120" t="s">
        <v>68</v>
      </c>
      <c r="E5951" s="120" t="s">
        <v>130</v>
      </c>
      <c r="F5951" s="121">
        <v>104383</v>
      </c>
      <c r="G5951" s="121">
        <v>5581.97</v>
      </c>
      <c r="H5951" s="119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19">
        <v>50804</v>
      </c>
      <c r="B5952" s="120" t="s">
        <v>205</v>
      </c>
      <c r="C5952" s="120" t="s">
        <v>209</v>
      </c>
      <c r="D5952" s="120" t="s">
        <v>68</v>
      </c>
      <c r="E5952" s="120" t="s">
        <v>134</v>
      </c>
      <c r="F5952" s="121">
        <v>138777</v>
      </c>
      <c r="G5952" s="121">
        <v>7421.087</v>
      </c>
      <c r="H5952" s="119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19">
        <v>50804</v>
      </c>
      <c r="B5953" s="120" t="s">
        <v>205</v>
      </c>
      <c r="C5953" s="120" t="s">
        <v>209</v>
      </c>
      <c r="D5953" s="120" t="s">
        <v>68</v>
      </c>
      <c r="E5953" s="120" t="s">
        <v>160</v>
      </c>
      <c r="F5953" s="121">
        <v>15068</v>
      </c>
      <c r="G5953" s="121">
        <v>805.785</v>
      </c>
      <c r="H5953" s="119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19">
        <v>50804</v>
      </c>
      <c r="B5954" s="120" t="s">
        <v>205</v>
      </c>
      <c r="C5954" s="120" t="s">
        <v>209</v>
      </c>
      <c r="D5954" s="120" t="s">
        <v>68</v>
      </c>
      <c r="E5954" s="120" t="s">
        <v>176</v>
      </c>
      <c r="F5954" s="121">
        <v>2566098</v>
      </c>
      <c r="G5954" s="121">
        <v>137222.38</v>
      </c>
      <c r="H5954" s="119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19">
        <v>50806</v>
      </c>
      <c r="B5955" s="120" t="s">
        <v>205</v>
      </c>
      <c r="C5955" s="120" t="s">
        <v>209</v>
      </c>
      <c r="D5955" s="120" t="s">
        <v>68</v>
      </c>
      <c r="E5955" s="120" t="s">
        <v>54</v>
      </c>
      <c r="F5955" s="121">
        <v>41778</v>
      </c>
      <c r="G5955" s="121">
        <v>8583.843</v>
      </c>
      <c r="H5955" s="119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19">
        <v>50806</v>
      </c>
      <c r="B5956" s="120" t="s">
        <v>205</v>
      </c>
      <c r="C5956" s="120" t="s">
        <v>209</v>
      </c>
      <c r="D5956" s="120" t="s">
        <v>68</v>
      </c>
      <c r="E5956" s="120" t="s">
        <v>59</v>
      </c>
      <c r="F5956" s="121">
        <v>869806</v>
      </c>
      <c r="G5956" s="121">
        <v>178707.95</v>
      </c>
      <c r="H5956" s="119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19">
        <v>50806</v>
      </c>
      <c r="B5957" s="120" t="s">
        <v>205</v>
      </c>
      <c r="C5957" s="120" t="s">
        <v>209</v>
      </c>
      <c r="D5957" s="120" t="s">
        <v>68</v>
      </c>
      <c r="E5957" s="120" t="s">
        <v>38</v>
      </c>
      <c r="F5957" s="121">
        <v>44717</v>
      </c>
      <c r="G5957" s="121">
        <v>9187.461</v>
      </c>
      <c r="H5957" s="119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19">
        <v>50806</v>
      </c>
      <c r="B5958" s="120" t="s">
        <v>205</v>
      </c>
      <c r="C5958" s="120" t="s">
        <v>209</v>
      </c>
      <c r="D5958" s="120" t="s">
        <v>68</v>
      </c>
      <c r="E5958" s="120" t="s">
        <v>152</v>
      </c>
      <c r="F5958" s="121">
        <v>4214</v>
      </c>
      <c r="G5958" s="121">
        <v>865.579</v>
      </c>
      <c r="H5958" s="119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19">
        <v>50806</v>
      </c>
      <c r="B5959" s="120" t="s">
        <v>205</v>
      </c>
      <c r="C5959" s="120" t="s">
        <v>209</v>
      </c>
      <c r="D5959" s="120" t="s">
        <v>68</v>
      </c>
      <c r="E5959" s="120" t="s">
        <v>176</v>
      </c>
      <c r="F5959" s="121">
        <v>793502</v>
      </c>
      <c r="G5959" s="121">
        <v>163030.79</v>
      </c>
      <c r="H5959" s="119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19">
        <v>50813</v>
      </c>
      <c r="B5960" s="120" t="s">
        <v>205</v>
      </c>
      <c r="C5960" s="120" t="s">
        <v>209</v>
      </c>
      <c r="D5960" s="120" t="s">
        <v>68</v>
      </c>
      <c r="E5960" s="120" t="s">
        <v>54</v>
      </c>
      <c r="F5960" s="121">
        <v>58111</v>
      </c>
      <c r="G5960" s="121">
        <v>4603.365</v>
      </c>
      <c r="H5960" s="119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19">
        <v>50813</v>
      </c>
      <c r="B5961" s="120" t="s">
        <v>205</v>
      </c>
      <c r="C5961" s="120" t="s">
        <v>209</v>
      </c>
      <c r="D5961" s="120" t="s">
        <v>68</v>
      </c>
      <c r="E5961" s="120" t="s">
        <v>59</v>
      </c>
      <c r="F5961" s="121">
        <v>1585657</v>
      </c>
      <c r="G5961" s="121">
        <v>124496.1</v>
      </c>
      <c r="H5961" s="119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19">
        <v>50813</v>
      </c>
      <c r="B5962" s="120" t="s">
        <v>205</v>
      </c>
      <c r="C5962" s="120" t="s">
        <v>209</v>
      </c>
      <c r="D5962" s="120" t="s">
        <v>68</v>
      </c>
      <c r="E5962" s="120" t="s">
        <v>70</v>
      </c>
      <c r="F5962" s="121">
        <v>0</v>
      </c>
      <c r="G5962" s="121">
        <v>0</v>
      </c>
      <c r="H5962" s="119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19">
        <v>50813</v>
      </c>
      <c r="B5963" s="120" t="s">
        <v>205</v>
      </c>
      <c r="C5963" s="120" t="s">
        <v>209</v>
      </c>
      <c r="D5963" s="120" t="s">
        <v>68</v>
      </c>
      <c r="E5963" s="120" t="s">
        <v>38</v>
      </c>
      <c r="F5963" s="121">
        <v>763624</v>
      </c>
      <c r="G5963" s="121">
        <v>59733.858</v>
      </c>
      <c r="H5963" s="119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19">
        <v>50813</v>
      </c>
      <c r="B5964" s="120" t="s">
        <v>205</v>
      </c>
      <c r="C5964" s="120" t="s">
        <v>209</v>
      </c>
      <c r="D5964" s="120" t="s">
        <v>68</v>
      </c>
      <c r="E5964" s="120" t="s">
        <v>152</v>
      </c>
      <c r="F5964" s="121">
        <v>0</v>
      </c>
      <c r="G5964" s="121">
        <v>0</v>
      </c>
      <c r="H5964" s="119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19">
        <v>50813</v>
      </c>
      <c r="B5965" s="120" t="s">
        <v>205</v>
      </c>
      <c r="C5965" s="120" t="s">
        <v>209</v>
      </c>
      <c r="D5965" s="120" t="s">
        <v>68</v>
      </c>
      <c r="E5965" s="120" t="s">
        <v>176</v>
      </c>
      <c r="F5965" s="121">
        <v>933321</v>
      </c>
      <c r="G5965" s="121">
        <v>73248.68</v>
      </c>
      <c r="H5965" s="119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19">
        <v>50815</v>
      </c>
      <c r="B5966" s="120" t="s">
        <v>205</v>
      </c>
      <c r="C5966" s="120" t="s">
        <v>208</v>
      </c>
      <c r="D5966" s="120" t="s">
        <v>39</v>
      </c>
      <c r="E5966" s="120" t="s">
        <v>38</v>
      </c>
      <c r="F5966" s="121">
        <v>643938</v>
      </c>
      <c r="G5966" s="121">
        <v>610121</v>
      </c>
      <c r="H5966" s="119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19">
        <v>50815</v>
      </c>
      <c r="B5967" s="120" t="s">
        <v>205</v>
      </c>
      <c r="C5967" s="120" t="s">
        <v>208</v>
      </c>
      <c r="D5967" s="120" t="s">
        <v>61</v>
      </c>
      <c r="E5967" s="120" t="s">
        <v>38</v>
      </c>
      <c r="F5967" s="121">
        <v>16447831</v>
      </c>
      <c r="G5967" s="121">
        <v>2599000</v>
      </c>
      <c r="H5967" s="119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19">
        <v>50820</v>
      </c>
      <c r="B5968" s="120" t="s">
        <v>201</v>
      </c>
      <c r="C5968" s="120" t="s">
        <v>206</v>
      </c>
      <c r="D5968" s="120" t="s">
        <v>128</v>
      </c>
      <c r="E5968" s="120" t="s">
        <v>180</v>
      </c>
      <c r="F5968" s="121">
        <v>57071</v>
      </c>
      <c r="G5968" s="121">
        <v>6411</v>
      </c>
      <c r="H5968" s="119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19">
        <v>50821</v>
      </c>
      <c r="B5969" s="120" t="s">
        <v>201</v>
      </c>
      <c r="C5969" s="120" t="s">
        <v>206</v>
      </c>
      <c r="D5969" s="120" t="s">
        <v>128</v>
      </c>
      <c r="E5969" s="120" t="s">
        <v>180</v>
      </c>
      <c r="F5969" s="121">
        <v>463694</v>
      </c>
      <c r="G5969" s="121">
        <v>52089</v>
      </c>
      <c r="H5969" s="119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19">
        <v>50823</v>
      </c>
      <c r="B5970" s="120" t="s">
        <v>201</v>
      </c>
      <c r="C5970" s="120" t="s">
        <v>206</v>
      </c>
      <c r="D5970" s="120" t="s">
        <v>128</v>
      </c>
      <c r="E5970" s="120" t="s">
        <v>180</v>
      </c>
      <c r="F5970" s="121">
        <v>437684</v>
      </c>
      <c r="G5970" s="121">
        <v>49167</v>
      </c>
      <c r="H5970" s="119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19">
        <v>50827</v>
      </c>
      <c r="B5971" s="120" t="s">
        <v>201</v>
      </c>
      <c r="C5971" s="120" t="s">
        <v>206</v>
      </c>
      <c r="D5971" s="120" t="s">
        <v>116</v>
      </c>
      <c r="E5971" s="120" t="s">
        <v>170</v>
      </c>
      <c r="F5971" s="121">
        <v>473569</v>
      </c>
      <c r="G5971" s="121">
        <v>53198</v>
      </c>
      <c r="H5971" s="119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19">
        <v>50832</v>
      </c>
      <c r="B5972" s="120" t="s">
        <v>201</v>
      </c>
      <c r="C5972" s="120" t="s">
        <v>202</v>
      </c>
      <c r="D5972" s="120" t="s">
        <v>116</v>
      </c>
      <c r="E5972" s="120" t="s">
        <v>170</v>
      </c>
      <c r="F5972" s="121">
        <v>45348</v>
      </c>
      <c r="G5972" s="121">
        <v>5094</v>
      </c>
      <c r="H5972" s="119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19">
        <v>50835</v>
      </c>
      <c r="B5973" s="120" t="s">
        <v>205</v>
      </c>
      <c r="C5973" s="120" t="s">
        <v>208</v>
      </c>
      <c r="D5973" s="120" t="s">
        <v>68</v>
      </c>
      <c r="E5973" s="120" t="s">
        <v>54</v>
      </c>
      <c r="F5973" s="121">
        <v>4153341</v>
      </c>
      <c r="G5973" s="121">
        <v>381414.03</v>
      </c>
      <c r="H5973" s="119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19">
        <v>50835</v>
      </c>
      <c r="B5974" s="120" t="s">
        <v>205</v>
      </c>
      <c r="C5974" s="120" t="s">
        <v>208</v>
      </c>
      <c r="D5974" s="120" t="s">
        <v>68</v>
      </c>
      <c r="E5974" s="120" t="s">
        <v>38</v>
      </c>
      <c r="F5974" s="121">
        <v>483759</v>
      </c>
      <c r="G5974" s="121">
        <v>44395.996</v>
      </c>
      <c r="H5974" s="119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19">
        <v>50835</v>
      </c>
      <c r="B5975" s="120" t="s">
        <v>205</v>
      </c>
      <c r="C5975" s="120" t="s">
        <v>208</v>
      </c>
      <c r="D5975" s="120" t="s">
        <v>68</v>
      </c>
      <c r="E5975" s="120" t="s">
        <v>144</v>
      </c>
      <c r="F5975" s="121">
        <v>0</v>
      </c>
      <c r="G5975" s="121">
        <v>0</v>
      </c>
      <c r="H5975" s="119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19">
        <v>50835</v>
      </c>
      <c r="B5976" s="120" t="s">
        <v>205</v>
      </c>
      <c r="C5976" s="120" t="s">
        <v>208</v>
      </c>
      <c r="D5976" s="120" t="s">
        <v>68</v>
      </c>
      <c r="E5976" s="120" t="s">
        <v>162</v>
      </c>
      <c r="F5976" s="121">
        <v>0</v>
      </c>
      <c r="G5976" s="121">
        <v>0</v>
      </c>
      <c r="H5976" s="119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19">
        <v>50835</v>
      </c>
      <c r="B5977" s="120" t="s">
        <v>205</v>
      </c>
      <c r="C5977" s="120" t="s">
        <v>208</v>
      </c>
      <c r="D5977" s="120" t="s">
        <v>68</v>
      </c>
      <c r="E5977" s="120" t="s">
        <v>166</v>
      </c>
      <c r="F5977" s="121">
        <v>121382</v>
      </c>
      <c r="G5977" s="121">
        <v>11272.644</v>
      </c>
      <c r="H5977" s="119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19">
        <v>50835</v>
      </c>
      <c r="B5978" s="120" t="s">
        <v>205</v>
      </c>
      <c r="C5978" s="120" t="s">
        <v>208</v>
      </c>
      <c r="D5978" s="120" t="s">
        <v>68</v>
      </c>
      <c r="E5978" s="120" t="s">
        <v>176</v>
      </c>
      <c r="F5978" s="121">
        <v>173482</v>
      </c>
      <c r="G5978" s="121">
        <v>15902.332</v>
      </c>
      <c r="H5978" s="119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19">
        <v>50837</v>
      </c>
      <c r="B5979" s="120" t="s">
        <v>205</v>
      </c>
      <c r="C5979" s="120" t="s">
        <v>208</v>
      </c>
      <c r="D5979" s="120" t="s">
        <v>68</v>
      </c>
      <c r="E5979" s="120" t="s">
        <v>105</v>
      </c>
      <c r="F5979" s="121">
        <v>1444444</v>
      </c>
      <c r="G5979" s="121">
        <v>75598.442</v>
      </c>
      <c r="H5979" s="119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19">
        <v>50837</v>
      </c>
      <c r="B5980" s="120" t="s">
        <v>205</v>
      </c>
      <c r="C5980" s="120" t="s">
        <v>208</v>
      </c>
      <c r="D5980" s="120" t="s">
        <v>68</v>
      </c>
      <c r="E5980" s="120" t="s">
        <v>110</v>
      </c>
      <c r="F5980" s="121">
        <v>1765445</v>
      </c>
      <c r="G5980" s="121">
        <v>92398.946</v>
      </c>
      <c r="H5980" s="119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19">
        <v>50837</v>
      </c>
      <c r="B5981" s="120" t="s">
        <v>205</v>
      </c>
      <c r="C5981" s="120" t="s">
        <v>208</v>
      </c>
      <c r="D5981" s="120" t="s">
        <v>68</v>
      </c>
      <c r="E5981" s="120" t="s">
        <v>38</v>
      </c>
      <c r="F5981" s="121">
        <v>336926</v>
      </c>
      <c r="G5981" s="121">
        <v>17652.612</v>
      </c>
      <c r="H5981" s="119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19">
        <v>50849</v>
      </c>
      <c r="B5982" s="120" t="s">
        <v>205</v>
      </c>
      <c r="C5982" s="120" t="s">
        <v>210</v>
      </c>
      <c r="D5982" s="120" t="s">
        <v>39</v>
      </c>
      <c r="E5982" s="120" t="s">
        <v>70</v>
      </c>
      <c r="F5982" s="121">
        <v>0</v>
      </c>
      <c r="G5982" s="121">
        <v>0</v>
      </c>
      <c r="H5982" s="119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19">
        <v>50849</v>
      </c>
      <c r="B5983" s="120" t="s">
        <v>205</v>
      </c>
      <c r="C5983" s="120" t="s">
        <v>210</v>
      </c>
      <c r="D5983" s="120" t="s">
        <v>39</v>
      </c>
      <c r="E5983" s="120" t="s">
        <v>38</v>
      </c>
      <c r="F5983" s="121">
        <v>62721</v>
      </c>
      <c r="G5983" s="121">
        <v>11581</v>
      </c>
      <c r="H5983" s="119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19">
        <v>50849</v>
      </c>
      <c r="B5984" s="120" t="s">
        <v>205</v>
      </c>
      <c r="C5984" s="120" t="s">
        <v>210</v>
      </c>
      <c r="D5984" s="120" t="s">
        <v>61</v>
      </c>
      <c r="E5984" s="120" t="s">
        <v>70</v>
      </c>
      <c r="F5984" s="121">
        <v>0</v>
      </c>
      <c r="G5984" s="121">
        <v>0</v>
      </c>
      <c r="H5984" s="119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19">
        <v>50849</v>
      </c>
      <c r="B5985" s="120" t="s">
        <v>205</v>
      </c>
      <c r="C5985" s="120" t="s">
        <v>210</v>
      </c>
      <c r="D5985" s="120" t="s">
        <v>61</v>
      </c>
      <c r="E5985" s="120" t="s">
        <v>38</v>
      </c>
      <c r="F5985" s="121">
        <v>963049</v>
      </c>
      <c r="G5985" s="121">
        <v>170292</v>
      </c>
      <c r="H5985" s="119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19">
        <v>50850</v>
      </c>
      <c r="B5986" s="120" t="s">
        <v>205</v>
      </c>
      <c r="C5986" s="120" t="s">
        <v>208</v>
      </c>
      <c r="D5986" s="120" t="s">
        <v>39</v>
      </c>
      <c r="E5986" s="120" t="s">
        <v>38</v>
      </c>
      <c r="F5986" s="121">
        <v>0</v>
      </c>
      <c r="G5986" s="121">
        <v>862</v>
      </c>
      <c r="H5986" s="119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19">
        <v>50850</v>
      </c>
      <c r="B5987" s="120" t="s">
        <v>205</v>
      </c>
      <c r="C5987" s="120" t="s">
        <v>208</v>
      </c>
      <c r="D5987" s="120" t="s">
        <v>61</v>
      </c>
      <c r="E5987" s="120" t="s">
        <v>70</v>
      </c>
      <c r="F5987" s="121">
        <v>0</v>
      </c>
      <c r="G5987" s="121">
        <v>0</v>
      </c>
      <c r="H5987" s="119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19">
        <v>50850</v>
      </c>
      <c r="B5988" s="120" t="s">
        <v>205</v>
      </c>
      <c r="C5988" s="120" t="s">
        <v>208</v>
      </c>
      <c r="D5988" s="120" t="s">
        <v>61</v>
      </c>
      <c r="E5988" s="120" t="s">
        <v>38</v>
      </c>
      <c r="F5988" s="121">
        <v>25737</v>
      </c>
      <c r="G5988" s="121">
        <v>1498</v>
      </c>
      <c r="H5988" s="119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19">
        <v>50851</v>
      </c>
      <c r="B5989" s="120" t="s">
        <v>205</v>
      </c>
      <c r="C5989" s="120" t="s">
        <v>208</v>
      </c>
      <c r="D5989" s="120" t="s">
        <v>39</v>
      </c>
      <c r="E5989" s="120" t="s">
        <v>38</v>
      </c>
      <c r="F5989" s="121">
        <v>0</v>
      </c>
      <c r="G5989" s="121">
        <v>559</v>
      </c>
      <c r="H5989" s="119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19">
        <v>50851</v>
      </c>
      <c r="B5990" s="120" t="s">
        <v>205</v>
      </c>
      <c r="C5990" s="120" t="s">
        <v>208</v>
      </c>
      <c r="D5990" s="120" t="s">
        <v>61</v>
      </c>
      <c r="E5990" s="120" t="s">
        <v>70</v>
      </c>
      <c r="F5990" s="121">
        <v>0</v>
      </c>
      <c r="G5990" s="121">
        <v>0</v>
      </c>
      <c r="H5990" s="119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19">
        <v>50851</v>
      </c>
      <c r="B5991" s="120" t="s">
        <v>205</v>
      </c>
      <c r="C5991" s="120" t="s">
        <v>208</v>
      </c>
      <c r="D5991" s="120" t="s">
        <v>61</v>
      </c>
      <c r="E5991" s="120" t="s">
        <v>38</v>
      </c>
      <c r="F5991" s="121">
        <v>17593</v>
      </c>
      <c r="G5991" s="121">
        <v>1853</v>
      </c>
      <c r="H5991" s="119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19">
        <v>50852</v>
      </c>
      <c r="B5992" s="120" t="s">
        <v>201</v>
      </c>
      <c r="C5992" s="120" t="s">
        <v>206</v>
      </c>
      <c r="D5992" s="120" t="s">
        <v>39</v>
      </c>
      <c r="E5992" s="120" t="s">
        <v>70</v>
      </c>
      <c r="F5992" s="121">
        <v>0</v>
      </c>
      <c r="G5992" s="121">
        <v>0</v>
      </c>
      <c r="H5992" s="119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19">
        <v>50852</v>
      </c>
      <c r="B5993" s="120" t="s">
        <v>201</v>
      </c>
      <c r="C5993" s="120" t="s">
        <v>206</v>
      </c>
      <c r="D5993" s="120" t="s">
        <v>39</v>
      </c>
      <c r="E5993" s="120" t="s">
        <v>38</v>
      </c>
      <c r="F5993" s="121">
        <v>0</v>
      </c>
      <c r="G5993" s="121">
        <v>0</v>
      </c>
      <c r="H5993" s="119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19">
        <v>50852</v>
      </c>
      <c r="B5994" s="120" t="s">
        <v>201</v>
      </c>
      <c r="C5994" s="120" t="s">
        <v>206</v>
      </c>
      <c r="D5994" s="120" t="s">
        <v>61</v>
      </c>
      <c r="E5994" s="120" t="s">
        <v>70</v>
      </c>
      <c r="F5994" s="121">
        <v>0</v>
      </c>
      <c r="G5994" s="121">
        <v>0</v>
      </c>
      <c r="H5994" s="119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19">
        <v>50852</v>
      </c>
      <c r="B5995" s="120" t="s">
        <v>201</v>
      </c>
      <c r="C5995" s="120" t="s">
        <v>206</v>
      </c>
      <c r="D5995" s="120" t="s">
        <v>61</v>
      </c>
      <c r="E5995" s="120" t="s">
        <v>38</v>
      </c>
      <c r="F5995" s="121">
        <v>14175</v>
      </c>
      <c r="G5995" s="121">
        <v>0</v>
      </c>
      <c r="H5995" s="119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19">
        <v>50858</v>
      </c>
      <c r="B5996" s="120" t="s">
        <v>201</v>
      </c>
      <c r="C5996" s="120" t="s">
        <v>206</v>
      </c>
      <c r="D5996" s="120" t="s">
        <v>68</v>
      </c>
      <c r="E5996" s="120" t="s">
        <v>105</v>
      </c>
      <c r="F5996" s="121">
        <v>2220375</v>
      </c>
      <c r="G5996" s="121">
        <v>93733.494</v>
      </c>
      <c r="H5996" s="119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19">
        <v>50858</v>
      </c>
      <c r="B5997" s="120" t="s">
        <v>201</v>
      </c>
      <c r="C5997" s="120" t="s">
        <v>206</v>
      </c>
      <c r="D5997" s="120" t="s">
        <v>68</v>
      </c>
      <c r="E5997" s="120" t="s">
        <v>110</v>
      </c>
      <c r="F5997" s="121">
        <v>2713876</v>
      </c>
      <c r="G5997" s="121">
        <v>114566.51</v>
      </c>
      <c r="H5997" s="119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19">
        <v>50858</v>
      </c>
      <c r="B5998" s="120" t="s">
        <v>201</v>
      </c>
      <c r="C5998" s="120" t="s">
        <v>206</v>
      </c>
      <c r="D5998" s="120" t="s">
        <v>68</v>
      </c>
      <c r="E5998" s="120" t="s">
        <v>38</v>
      </c>
      <c r="F5998" s="121">
        <v>0</v>
      </c>
      <c r="G5998" s="121">
        <v>0</v>
      </c>
      <c r="H5998" s="119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19">
        <v>50859</v>
      </c>
      <c r="B5999" s="120" t="s">
        <v>201</v>
      </c>
      <c r="C5999" s="120" t="s">
        <v>206</v>
      </c>
      <c r="D5999" s="120" t="s">
        <v>68</v>
      </c>
      <c r="E5999" s="120" t="s">
        <v>105</v>
      </c>
      <c r="F5999" s="121">
        <v>1920951</v>
      </c>
      <c r="G5999" s="121">
        <v>87948.557</v>
      </c>
      <c r="H5999" s="119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19">
        <v>50859</v>
      </c>
      <c r="B6000" s="120" t="s">
        <v>201</v>
      </c>
      <c r="C6000" s="120" t="s">
        <v>206</v>
      </c>
      <c r="D6000" s="120" t="s">
        <v>68</v>
      </c>
      <c r="E6000" s="120" t="s">
        <v>110</v>
      </c>
      <c r="F6000" s="121">
        <v>2347870</v>
      </c>
      <c r="G6000" s="121">
        <v>107494.34</v>
      </c>
      <c r="H6000" s="119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19">
        <v>50859</v>
      </c>
      <c r="B6001" s="120" t="s">
        <v>201</v>
      </c>
      <c r="C6001" s="120" t="s">
        <v>206</v>
      </c>
      <c r="D6001" s="120" t="s">
        <v>68</v>
      </c>
      <c r="E6001" s="120" t="s">
        <v>146</v>
      </c>
      <c r="F6001" s="121">
        <v>20193</v>
      </c>
      <c r="G6001" s="121">
        <v>953.1</v>
      </c>
      <c r="H6001" s="119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19">
        <v>50860</v>
      </c>
      <c r="B6002" s="120" t="s">
        <v>201</v>
      </c>
      <c r="C6002" s="120" t="s">
        <v>207</v>
      </c>
      <c r="D6002" s="120" t="s">
        <v>68</v>
      </c>
      <c r="E6002" s="120" t="s">
        <v>105</v>
      </c>
      <c r="F6002" s="121">
        <v>906230</v>
      </c>
      <c r="G6002" s="121">
        <v>42994.897</v>
      </c>
      <c r="H6002" s="119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19">
        <v>50860</v>
      </c>
      <c r="B6003" s="120" t="s">
        <v>201</v>
      </c>
      <c r="C6003" s="120" t="s">
        <v>207</v>
      </c>
      <c r="D6003" s="120" t="s">
        <v>68</v>
      </c>
      <c r="E6003" s="120" t="s">
        <v>110</v>
      </c>
      <c r="F6003" s="121">
        <v>1107605</v>
      </c>
      <c r="G6003" s="121">
        <v>52548.883</v>
      </c>
      <c r="H6003" s="119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19">
        <v>50860</v>
      </c>
      <c r="B6004" s="120" t="s">
        <v>201</v>
      </c>
      <c r="C6004" s="120" t="s">
        <v>207</v>
      </c>
      <c r="D6004" s="120" t="s">
        <v>68</v>
      </c>
      <c r="E6004" s="120" t="s">
        <v>38</v>
      </c>
      <c r="F6004" s="121">
        <v>12136</v>
      </c>
      <c r="G6004" s="121">
        <v>504.22</v>
      </c>
      <c r="H6004" s="119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19">
        <v>50864</v>
      </c>
      <c r="B6005" s="120" t="s">
        <v>205</v>
      </c>
      <c r="C6005" s="120" t="s">
        <v>208</v>
      </c>
      <c r="D6005" s="120" t="s">
        <v>73</v>
      </c>
      <c r="E6005" s="120" t="s">
        <v>38</v>
      </c>
      <c r="F6005" s="121">
        <v>0</v>
      </c>
      <c r="G6005" s="121">
        <v>0</v>
      </c>
      <c r="H6005" s="119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19">
        <v>50865</v>
      </c>
      <c r="B6006" s="120" t="s">
        <v>205</v>
      </c>
      <c r="C6006" s="120" t="s">
        <v>208</v>
      </c>
      <c r="D6006" s="120" t="s">
        <v>73</v>
      </c>
      <c r="E6006" s="120" t="s">
        <v>38</v>
      </c>
      <c r="F6006" s="121">
        <v>2127716</v>
      </c>
      <c r="G6006" s="121">
        <v>297702</v>
      </c>
      <c r="H6006" s="119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19">
        <v>50873</v>
      </c>
      <c r="B6007" s="120" t="s">
        <v>201</v>
      </c>
      <c r="C6007" s="120" t="s">
        <v>206</v>
      </c>
      <c r="D6007" s="120" t="s">
        <v>68</v>
      </c>
      <c r="E6007" s="120" t="s">
        <v>105</v>
      </c>
      <c r="F6007" s="121">
        <v>890197</v>
      </c>
      <c r="G6007" s="121">
        <v>44705.155</v>
      </c>
      <c r="H6007" s="119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19">
        <v>50873</v>
      </c>
      <c r="B6008" s="120" t="s">
        <v>201</v>
      </c>
      <c r="C6008" s="120" t="s">
        <v>206</v>
      </c>
      <c r="D6008" s="120" t="s">
        <v>68</v>
      </c>
      <c r="E6008" s="120" t="s">
        <v>110</v>
      </c>
      <c r="F6008" s="121">
        <v>1088006</v>
      </c>
      <c r="G6008" s="121">
        <v>54638.845</v>
      </c>
      <c r="H6008" s="119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19">
        <v>50875</v>
      </c>
      <c r="B6009" s="120" t="s">
        <v>201</v>
      </c>
      <c r="C6009" s="120" t="s">
        <v>206</v>
      </c>
      <c r="D6009" s="120" t="s">
        <v>68</v>
      </c>
      <c r="E6009" s="120" t="s">
        <v>105</v>
      </c>
      <c r="F6009" s="121">
        <v>1451489</v>
      </c>
      <c r="G6009" s="121">
        <v>65070.652</v>
      </c>
      <c r="H6009" s="119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19">
        <v>50875</v>
      </c>
      <c r="B6010" s="120" t="s">
        <v>201</v>
      </c>
      <c r="C6010" s="120" t="s">
        <v>206</v>
      </c>
      <c r="D6010" s="120" t="s">
        <v>68</v>
      </c>
      <c r="E6010" s="120" t="s">
        <v>110</v>
      </c>
      <c r="F6010" s="121">
        <v>1774034</v>
      </c>
      <c r="G6010" s="121">
        <v>79530.348</v>
      </c>
      <c r="H6010" s="119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19">
        <v>50877</v>
      </c>
      <c r="B6011" s="120" t="s">
        <v>201</v>
      </c>
      <c r="C6011" s="120" t="s">
        <v>206</v>
      </c>
      <c r="D6011" s="120" t="s">
        <v>68</v>
      </c>
      <c r="E6011" s="120" t="s">
        <v>105</v>
      </c>
      <c r="F6011" s="121">
        <v>1985633</v>
      </c>
      <c r="G6011" s="121">
        <v>98268.087</v>
      </c>
      <c r="H6011" s="119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19">
        <v>50877</v>
      </c>
      <c r="B6012" s="120" t="s">
        <v>201</v>
      </c>
      <c r="C6012" s="120" t="s">
        <v>206</v>
      </c>
      <c r="D6012" s="120" t="s">
        <v>68</v>
      </c>
      <c r="E6012" s="120" t="s">
        <v>110</v>
      </c>
      <c r="F6012" s="121">
        <v>2426909</v>
      </c>
      <c r="G6012" s="121">
        <v>120106.91</v>
      </c>
      <c r="H6012" s="119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19">
        <v>50877</v>
      </c>
      <c r="B6013" s="120" t="s">
        <v>201</v>
      </c>
      <c r="C6013" s="120" t="s">
        <v>206</v>
      </c>
      <c r="D6013" s="120" t="s">
        <v>68</v>
      </c>
      <c r="E6013" s="120" t="s">
        <v>38</v>
      </c>
      <c r="F6013" s="121">
        <v>0</v>
      </c>
      <c r="G6013" s="121">
        <v>0</v>
      </c>
      <c r="H6013" s="119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19">
        <v>50878</v>
      </c>
      <c r="B6014" s="120" t="s">
        <v>201</v>
      </c>
      <c r="C6014" s="120" t="s">
        <v>206</v>
      </c>
      <c r="D6014" s="120" t="s">
        <v>68</v>
      </c>
      <c r="E6014" s="120" t="s">
        <v>105</v>
      </c>
      <c r="F6014" s="121">
        <v>2232490</v>
      </c>
      <c r="G6014" s="121">
        <v>139671.15</v>
      </c>
      <c r="H6014" s="119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19">
        <v>50878</v>
      </c>
      <c r="B6015" s="120" t="s">
        <v>201</v>
      </c>
      <c r="C6015" s="120" t="s">
        <v>206</v>
      </c>
      <c r="D6015" s="120" t="s">
        <v>68</v>
      </c>
      <c r="E6015" s="120" t="s">
        <v>110</v>
      </c>
      <c r="F6015" s="121">
        <v>2728610</v>
      </c>
      <c r="G6015" s="121">
        <v>170709.85</v>
      </c>
      <c r="H6015" s="119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19">
        <v>50879</v>
      </c>
      <c r="B6016" s="120" t="s">
        <v>205</v>
      </c>
      <c r="C6016" s="120" t="s">
        <v>208</v>
      </c>
      <c r="D6016" s="120" t="s">
        <v>68</v>
      </c>
      <c r="E6016" s="120" t="s">
        <v>54</v>
      </c>
      <c r="F6016" s="121">
        <v>0</v>
      </c>
      <c r="G6016" s="121">
        <v>0</v>
      </c>
      <c r="H6016" s="119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19">
        <v>50879</v>
      </c>
      <c r="B6017" s="120" t="s">
        <v>205</v>
      </c>
      <c r="C6017" s="120" t="s">
        <v>208</v>
      </c>
      <c r="D6017" s="120" t="s">
        <v>68</v>
      </c>
      <c r="E6017" s="120" t="s">
        <v>70</v>
      </c>
      <c r="F6017" s="121">
        <v>668464</v>
      </c>
      <c r="G6017" s="121">
        <v>34239.544</v>
      </c>
      <c r="H6017" s="119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19">
        <v>50879</v>
      </c>
      <c r="B6018" s="120" t="s">
        <v>205</v>
      </c>
      <c r="C6018" s="120" t="s">
        <v>208</v>
      </c>
      <c r="D6018" s="120" t="s">
        <v>68</v>
      </c>
      <c r="E6018" s="120" t="s">
        <v>172</v>
      </c>
      <c r="F6018" s="121">
        <v>5164854</v>
      </c>
      <c r="G6018" s="121">
        <v>304066.46</v>
      </c>
      <c r="H6018" s="119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19">
        <v>50880</v>
      </c>
      <c r="B6019" s="120" t="s">
        <v>201</v>
      </c>
      <c r="C6019" s="120" t="s">
        <v>206</v>
      </c>
      <c r="D6019" s="120" t="s">
        <v>68</v>
      </c>
      <c r="E6019" s="120" t="s">
        <v>105</v>
      </c>
      <c r="F6019" s="121">
        <v>1733406</v>
      </c>
      <c r="G6019" s="121">
        <v>81380.747</v>
      </c>
      <c r="H6019" s="119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19">
        <v>50880</v>
      </c>
      <c r="B6020" s="120" t="s">
        <v>201</v>
      </c>
      <c r="C6020" s="120" t="s">
        <v>206</v>
      </c>
      <c r="D6020" s="120" t="s">
        <v>68</v>
      </c>
      <c r="E6020" s="120" t="s">
        <v>110</v>
      </c>
      <c r="F6020" s="121">
        <v>2118633</v>
      </c>
      <c r="G6020" s="121">
        <v>99466.253</v>
      </c>
      <c r="H6020" s="119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19">
        <v>50881</v>
      </c>
      <c r="B6021" s="120" t="s">
        <v>201</v>
      </c>
      <c r="C6021" s="120" t="s">
        <v>206</v>
      </c>
      <c r="D6021" s="120" t="s">
        <v>68</v>
      </c>
      <c r="E6021" s="120" t="s">
        <v>35</v>
      </c>
      <c r="F6021" s="121">
        <v>0</v>
      </c>
      <c r="G6021" s="121">
        <v>0</v>
      </c>
      <c r="H6021" s="119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19">
        <v>50881</v>
      </c>
      <c r="B6022" s="120" t="s">
        <v>201</v>
      </c>
      <c r="C6022" s="120" t="s">
        <v>206</v>
      </c>
      <c r="D6022" s="120" t="s">
        <v>68</v>
      </c>
      <c r="E6022" s="120" t="s">
        <v>38</v>
      </c>
      <c r="F6022" s="121">
        <v>0</v>
      </c>
      <c r="G6022" s="121">
        <v>0</v>
      </c>
      <c r="H6022" s="119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19">
        <v>50881</v>
      </c>
      <c r="B6023" s="120" t="s">
        <v>201</v>
      </c>
      <c r="C6023" s="120" t="s">
        <v>206</v>
      </c>
      <c r="D6023" s="120" t="s">
        <v>68</v>
      </c>
      <c r="E6023" s="120" t="s">
        <v>176</v>
      </c>
      <c r="F6023" s="121">
        <v>5145713</v>
      </c>
      <c r="G6023" s="121">
        <v>261222</v>
      </c>
      <c r="H6023" s="119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19">
        <v>50882</v>
      </c>
      <c r="B6024" s="120" t="s">
        <v>201</v>
      </c>
      <c r="C6024" s="120" t="s">
        <v>206</v>
      </c>
      <c r="D6024" s="120" t="s">
        <v>68</v>
      </c>
      <c r="E6024" s="120" t="s">
        <v>105</v>
      </c>
      <c r="F6024" s="121">
        <v>3143234</v>
      </c>
      <c r="G6024" s="121">
        <v>169649.52</v>
      </c>
      <c r="H6024" s="119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19">
        <v>50882</v>
      </c>
      <c r="B6025" s="120" t="s">
        <v>201</v>
      </c>
      <c r="C6025" s="120" t="s">
        <v>206</v>
      </c>
      <c r="D6025" s="120" t="s">
        <v>68</v>
      </c>
      <c r="E6025" s="120" t="s">
        <v>110</v>
      </c>
      <c r="F6025" s="121">
        <v>3841805</v>
      </c>
      <c r="G6025" s="121">
        <v>207353.48</v>
      </c>
      <c r="H6025" s="119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19">
        <v>50882</v>
      </c>
      <c r="B6026" s="120" t="s">
        <v>201</v>
      </c>
      <c r="C6026" s="120" t="s">
        <v>206</v>
      </c>
      <c r="D6026" s="120" t="s">
        <v>68</v>
      </c>
      <c r="E6026" s="120" t="s">
        <v>38</v>
      </c>
      <c r="F6026" s="121">
        <v>0</v>
      </c>
      <c r="G6026" s="121">
        <v>0</v>
      </c>
      <c r="H6026" s="119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19">
        <v>50883</v>
      </c>
      <c r="B6027" s="120" t="s">
        <v>201</v>
      </c>
      <c r="C6027" s="120" t="s">
        <v>206</v>
      </c>
      <c r="D6027" s="120" t="s">
        <v>68</v>
      </c>
      <c r="E6027" s="120" t="s">
        <v>105</v>
      </c>
      <c r="F6027" s="121">
        <v>3421343</v>
      </c>
      <c r="G6027" s="121">
        <v>210996.78</v>
      </c>
      <c r="H6027" s="119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19">
        <v>50883</v>
      </c>
      <c r="B6028" s="120" t="s">
        <v>201</v>
      </c>
      <c r="C6028" s="120" t="s">
        <v>206</v>
      </c>
      <c r="D6028" s="120" t="s">
        <v>68</v>
      </c>
      <c r="E6028" s="120" t="s">
        <v>110</v>
      </c>
      <c r="F6028" s="121">
        <v>4181696</v>
      </c>
      <c r="G6028" s="121">
        <v>257888.22</v>
      </c>
      <c r="H6028" s="119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19">
        <v>50884</v>
      </c>
      <c r="B6029" s="120" t="s">
        <v>201</v>
      </c>
      <c r="C6029" s="120" t="s">
        <v>206</v>
      </c>
      <c r="D6029" s="120" t="s">
        <v>68</v>
      </c>
      <c r="E6029" s="120" t="s">
        <v>105</v>
      </c>
      <c r="F6029" s="121">
        <v>4048447</v>
      </c>
      <c r="G6029" s="121">
        <v>200222</v>
      </c>
      <c r="H6029" s="119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19">
        <v>50884</v>
      </c>
      <c r="B6030" s="120" t="s">
        <v>201</v>
      </c>
      <c r="C6030" s="120" t="s">
        <v>206</v>
      </c>
      <c r="D6030" s="120" t="s">
        <v>68</v>
      </c>
      <c r="E6030" s="120" t="s">
        <v>110</v>
      </c>
      <c r="F6030" s="121">
        <v>4948040</v>
      </c>
      <c r="G6030" s="121">
        <v>244712.89</v>
      </c>
      <c r="H6030" s="119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19">
        <v>50884</v>
      </c>
      <c r="B6031" s="120" t="s">
        <v>201</v>
      </c>
      <c r="C6031" s="120" t="s">
        <v>206</v>
      </c>
      <c r="D6031" s="120" t="s">
        <v>68</v>
      </c>
      <c r="E6031" s="120" t="s">
        <v>38</v>
      </c>
      <c r="F6031" s="121">
        <v>245</v>
      </c>
      <c r="G6031" s="121">
        <v>12.11</v>
      </c>
      <c r="H6031" s="119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19">
        <v>50885</v>
      </c>
      <c r="B6032" s="120" t="s">
        <v>201</v>
      </c>
      <c r="C6032" s="120" t="s">
        <v>206</v>
      </c>
      <c r="D6032" s="120" t="s">
        <v>68</v>
      </c>
      <c r="E6032" s="120" t="s">
        <v>105</v>
      </c>
      <c r="F6032" s="121">
        <v>858908</v>
      </c>
      <c r="G6032" s="121">
        <v>37264.774</v>
      </c>
      <c r="H6032" s="119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19">
        <v>50885</v>
      </c>
      <c r="B6033" s="120" t="s">
        <v>201</v>
      </c>
      <c r="C6033" s="120" t="s">
        <v>206</v>
      </c>
      <c r="D6033" s="120" t="s">
        <v>68</v>
      </c>
      <c r="E6033" s="120" t="s">
        <v>110</v>
      </c>
      <c r="F6033" s="121">
        <v>1049765</v>
      </c>
      <c r="G6033" s="121">
        <v>45545.226</v>
      </c>
      <c r="H6033" s="119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19">
        <v>50886</v>
      </c>
      <c r="B6034" s="120" t="s">
        <v>201</v>
      </c>
      <c r="C6034" s="120" t="s">
        <v>206</v>
      </c>
      <c r="D6034" s="120" t="s">
        <v>68</v>
      </c>
      <c r="E6034" s="120" t="s">
        <v>105</v>
      </c>
      <c r="F6034" s="121">
        <v>1151836</v>
      </c>
      <c r="G6034" s="121">
        <v>54463.946</v>
      </c>
      <c r="H6034" s="119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19">
        <v>50886</v>
      </c>
      <c r="B6035" s="120" t="s">
        <v>201</v>
      </c>
      <c r="C6035" s="120" t="s">
        <v>206</v>
      </c>
      <c r="D6035" s="120" t="s">
        <v>68</v>
      </c>
      <c r="E6035" s="120" t="s">
        <v>110</v>
      </c>
      <c r="F6035" s="121">
        <v>1407795</v>
      </c>
      <c r="G6035" s="121">
        <v>66567.054</v>
      </c>
      <c r="H6035" s="119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19">
        <v>50887</v>
      </c>
      <c r="B6036" s="120" t="s">
        <v>201</v>
      </c>
      <c r="C6036" s="120" t="s">
        <v>206</v>
      </c>
      <c r="D6036" s="120" t="s">
        <v>68</v>
      </c>
      <c r="E6036" s="120" t="s">
        <v>105</v>
      </c>
      <c r="F6036" s="121">
        <v>3662835</v>
      </c>
      <c r="G6036" s="121">
        <v>181966.27</v>
      </c>
      <c r="H6036" s="119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19">
        <v>50887</v>
      </c>
      <c r="B6037" s="120" t="s">
        <v>201</v>
      </c>
      <c r="C6037" s="120" t="s">
        <v>206</v>
      </c>
      <c r="D6037" s="120" t="s">
        <v>68</v>
      </c>
      <c r="E6037" s="120" t="s">
        <v>110</v>
      </c>
      <c r="F6037" s="121">
        <v>4476808</v>
      </c>
      <c r="G6037" s="121">
        <v>222403.73</v>
      </c>
      <c r="H6037" s="119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19">
        <v>50888</v>
      </c>
      <c r="B6038" s="120" t="s">
        <v>205</v>
      </c>
      <c r="C6038" s="120" t="s">
        <v>208</v>
      </c>
      <c r="D6038" s="120" t="s">
        <v>68</v>
      </c>
      <c r="E6038" s="120" t="s">
        <v>144</v>
      </c>
      <c r="F6038" s="121">
        <v>0</v>
      </c>
      <c r="G6038" s="121">
        <v>0</v>
      </c>
      <c r="H6038" s="119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19">
        <v>50888</v>
      </c>
      <c r="B6039" s="120" t="s">
        <v>205</v>
      </c>
      <c r="C6039" s="120" t="s">
        <v>208</v>
      </c>
      <c r="D6039" s="120" t="s">
        <v>68</v>
      </c>
      <c r="E6039" s="120" t="s">
        <v>166</v>
      </c>
      <c r="F6039" s="121">
        <v>221221</v>
      </c>
      <c r="G6039" s="121">
        <v>21433.976</v>
      </c>
      <c r="H6039" s="119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19">
        <v>50888</v>
      </c>
      <c r="B6040" s="120" t="s">
        <v>205</v>
      </c>
      <c r="C6040" s="120" t="s">
        <v>208</v>
      </c>
      <c r="D6040" s="120" t="s">
        <v>68</v>
      </c>
      <c r="E6040" s="120" t="s">
        <v>172</v>
      </c>
      <c r="F6040" s="121">
        <v>1352916</v>
      </c>
      <c r="G6040" s="121">
        <v>130643.58</v>
      </c>
      <c r="H6040" s="119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19">
        <v>50888</v>
      </c>
      <c r="B6041" s="120" t="s">
        <v>205</v>
      </c>
      <c r="C6041" s="120" t="s">
        <v>208</v>
      </c>
      <c r="D6041" s="120" t="s">
        <v>68</v>
      </c>
      <c r="E6041" s="120" t="s">
        <v>176</v>
      </c>
      <c r="F6041" s="121">
        <v>2267</v>
      </c>
      <c r="G6041" s="121">
        <v>215.318</v>
      </c>
      <c r="H6041" s="119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19">
        <v>50888</v>
      </c>
      <c r="B6042" s="120" t="s">
        <v>205</v>
      </c>
      <c r="C6042" s="120" t="s">
        <v>208</v>
      </c>
      <c r="D6042" s="120" t="s">
        <v>68</v>
      </c>
      <c r="E6042" s="120" t="s">
        <v>183</v>
      </c>
      <c r="F6042" s="121">
        <v>22072</v>
      </c>
      <c r="G6042" s="121">
        <v>2084.126</v>
      </c>
      <c r="H6042" s="119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19">
        <v>50891</v>
      </c>
      <c r="B6043" s="120" t="s">
        <v>201</v>
      </c>
      <c r="C6043" s="120" t="s">
        <v>206</v>
      </c>
      <c r="D6043" s="120" t="s">
        <v>116</v>
      </c>
      <c r="E6043" s="120" t="s">
        <v>170</v>
      </c>
      <c r="F6043" s="121">
        <v>40217</v>
      </c>
      <c r="G6043" s="121">
        <v>4518</v>
      </c>
      <c r="H6043" s="119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19">
        <v>50892</v>
      </c>
      <c r="B6044" s="120" t="s">
        <v>201</v>
      </c>
      <c r="C6044" s="120" t="s">
        <v>206</v>
      </c>
      <c r="D6044" s="120" t="s">
        <v>116</v>
      </c>
      <c r="E6044" s="120" t="s">
        <v>170</v>
      </c>
      <c r="F6044" s="121">
        <v>15168</v>
      </c>
      <c r="G6044" s="121">
        <v>1704</v>
      </c>
      <c r="H6044" s="119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19">
        <v>50893</v>
      </c>
      <c r="B6045" s="120" t="s">
        <v>201</v>
      </c>
      <c r="C6045" s="120" t="s">
        <v>206</v>
      </c>
      <c r="D6045" s="120" t="s">
        <v>116</v>
      </c>
      <c r="E6045" s="120" t="s">
        <v>170</v>
      </c>
      <c r="F6045" s="121">
        <v>368550</v>
      </c>
      <c r="G6045" s="121">
        <v>41401</v>
      </c>
      <c r="H6045" s="119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19">
        <v>50894</v>
      </c>
      <c r="B6046" s="120" t="s">
        <v>201</v>
      </c>
      <c r="C6046" s="120" t="s">
        <v>206</v>
      </c>
      <c r="D6046" s="120" t="s">
        <v>116</v>
      </c>
      <c r="E6046" s="120" t="s">
        <v>170</v>
      </c>
      <c r="F6046" s="121">
        <v>373172</v>
      </c>
      <c r="G6046" s="121">
        <v>41920</v>
      </c>
      <c r="H6046" s="119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19">
        <v>50895</v>
      </c>
      <c r="B6047" s="120" t="s">
        <v>201</v>
      </c>
      <c r="C6047" s="120" t="s">
        <v>206</v>
      </c>
      <c r="D6047" s="120" t="s">
        <v>116</v>
      </c>
      <c r="E6047" s="120" t="s">
        <v>170</v>
      </c>
      <c r="F6047" s="121">
        <v>229850</v>
      </c>
      <c r="G6047" s="121">
        <v>25820</v>
      </c>
      <c r="H6047" s="119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19">
        <v>50896</v>
      </c>
      <c r="B6048" s="120" t="s">
        <v>201</v>
      </c>
      <c r="C6048" s="120" t="s">
        <v>206</v>
      </c>
      <c r="D6048" s="120" t="s">
        <v>116</v>
      </c>
      <c r="E6048" s="120" t="s">
        <v>170</v>
      </c>
      <c r="F6048" s="121">
        <v>205396</v>
      </c>
      <c r="G6048" s="121">
        <v>23073</v>
      </c>
      <c r="H6048" s="119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19">
        <v>50897</v>
      </c>
      <c r="B6049" s="120" t="s">
        <v>201</v>
      </c>
      <c r="C6049" s="120" t="s">
        <v>206</v>
      </c>
      <c r="D6049" s="120" t="s">
        <v>116</v>
      </c>
      <c r="E6049" s="120" t="s">
        <v>170</v>
      </c>
      <c r="F6049" s="121">
        <v>901905</v>
      </c>
      <c r="G6049" s="121">
        <v>101315</v>
      </c>
      <c r="H6049" s="119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19">
        <v>50898</v>
      </c>
      <c r="B6050" s="120" t="s">
        <v>201</v>
      </c>
      <c r="C6050" s="120" t="s">
        <v>206</v>
      </c>
      <c r="D6050" s="120" t="s">
        <v>116</v>
      </c>
      <c r="E6050" s="120" t="s">
        <v>170</v>
      </c>
      <c r="F6050" s="121">
        <v>1088482</v>
      </c>
      <c r="G6050" s="121">
        <v>122274</v>
      </c>
      <c r="H6050" s="119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19">
        <v>50900</v>
      </c>
      <c r="B6051" s="120" t="s">
        <v>205</v>
      </c>
      <c r="C6051" s="120" t="s">
        <v>209</v>
      </c>
      <c r="D6051" s="120" t="s">
        <v>68</v>
      </c>
      <c r="E6051" s="120" t="s">
        <v>54</v>
      </c>
      <c r="F6051" s="121">
        <v>1848580</v>
      </c>
      <c r="G6051" s="121">
        <v>146960.15</v>
      </c>
      <c r="H6051" s="119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19">
        <v>50900</v>
      </c>
      <c r="B6052" s="120" t="s">
        <v>205</v>
      </c>
      <c r="C6052" s="120" t="s">
        <v>209</v>
      </c>
      <c r="D6052" s="120" t="s">
        <v>68</v>
      </c>
      <c r="E6052" s="120" t="s">
        <v>59</v>
      </c>
      <c r="F6052" s="121">
        <v>5342177</v>
      </c>
      <c r="G6052" s="121">
        <v>424513.79</v>
      </c>
      <c r="H6052" s="119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19">
        <v>50900</v>
      </c>
      <c r="B6053" s="120" t="s">
        <v>205</v>
      </c>
      <c r="C6053" s="120" t="s">
        <v>209</v>
      </c>
      <c r="D6053" s="120" t="s">
        <v>68</v>
      </c>
      <c r="E6053" s="120" t="s">
        <v>70</v>
      </c>
      <c r="F6053" s="121">
        <v>2284</v>
      </c>
      <c r="G6053" s="121">
        <v>187.399</v>
      </c>
      <c r="H6053" s="119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19">
        <v>50900</v>
      </c>
      <c r="B6054" s="120" t="s">
        <v>205</v>
      </c>
      <c r="C6054" s="120" t="s">
        <v>209</v>
      </c>
      <c r="D6054" s="120" t="s">
        <v>68</v>
      </c>
      <c r="E6054" s="120" t="s">
        <v>38</v>
      </c>
      <c r="F6054" s="121">
        <v>2039070</v>
      </c>
      <c r="G6054" s="121">
        <v>161666.78</v>
      </c>
      <c r="H6054" s="119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19">
        <v>50900</v>
      </c>
      <c r="B6055" s="120" t="s">
        <v>205</v>
      </c>
      <c r="C6055" s="120" t="s">
        <v>209</v>
      </c>
      <c r="D6055" s="120" t="s">
        <v>68</v>
      </c>
      <c r="E6055" s="120" t="s">
        <v>152</v>
      </c>
      <c r="F6055" s="121">
        <v>16808</v>
      </c>
      <c r="G6055" s="121">
        <v>1275.968</v>
      </c>
      <c r="H6055" s="119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19">
        <v>50900</v>
      </c>
      <c r="B6056" s="120" t="s">
        <v>205</v>
      </c>
      <c r="C6056" s="120" t="s">
        <v>209</v>
      </c>
      <c r="D6056" s="120" t="s">
        <v>68</v>
      </c>
      <c r="E6056" s="120" t="s">
        <v>176</v>
      </c>
      <c r="F6056" s="121">
        <v>2153111</v>
      </c>
      <c r="G6056" s="121">
        <v>170161.9</v>
      </c>
      <c r="H6056" s="119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19">
        <v>50903</v>
      </c>
      <c r="B6057" s="120" t="s">
        <v>205</v>
      </c>
      <c r="C6057" s="120" t="s">
        <v>209</v>
      </c>
      <c r="D6057" s="120" t="s">
        <v>68</v>
      </c>
      <c r="E6057" s="120" t="s">
        <v>54</v>
      </c>
      <c r="F6057" s="121">
        <v>0</v>
      </c>
      <c r="G6057" s="121">
        <v>0</v>
      </c>
      <c r="H6057" s="119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19">
        <v>50903</v>
      </c>
      <c r="B6058" s="120" t="s">
        <v>205</v>
      </c>
      <c r="C6058" s="120" t="s">
        <v>209</v>
      </c>
      <c r="D6058" s="120" t="s">
        <v>68</v>
      </c>
      <c r="E6058" s="120" t="s">
        <v>38</v>
      </c>
      <c r="F6058" s="121">
        <v>641046</v>
      </c>
      <c r="G6058" s="121">
        <v>27336.54</v>
      </c>
      <c r="H6058" s="119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19">
        <v>50904</v>
      </c>
      <c r="B6059" s="120" t="s">
        <v>205</v>
      </c>
      <c r="C6059" s="120" t="s">
        <v>208</v>
      </c>
      <c r="D6059" s="120" t="s">
        <v>79</v>
      </c>
      <c r="E6059" s="120" t="s">
        <v>38</v>
      </c>
      <c r="F6059" s="121">
        <v>0</v>
      </c>
      <c r="G6059" s="121">
        <v>0</v>
      </c>
      <c r="H6059" s="119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19">
        <v>50904</v>
      </c>
      <c r="B6060" s="120" t="s">
        <v>205</v>
      </c>
      <c r="C6060" s="120" t="s">
        <v>208</v>
      </c>
      <c r="D6060" s="120" t="s">
        <v>79</v>
      </c>
      <c r="E6060" s="120" t="s">
        <v>130</v>
      </c>
      <c r="F6060" s="121">
        <v>0</v>
      </c>
      <c r="G6060" s="121">
        <v>0</v>
      </c>
      <c r="H6060" s="119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19">
        <v>50906</v>
      </c>
      <c r="B6061" s="120" t="s">
        <v>205</v>
      </c>
      <c r="C6061" s="120" t="s">
        <v>210</v>
      </c>
      <c r="D6061" s="120" t="s">
        <v>73</v>
      </c>
      <c r="E6061" s="120" t="s">
        <v>38</v>
      </c>
      <c r="F6061" s="121">
        <v>311821</v>
      </c>
      <c r="G6061" s="121">
        <v>68542</v>
      </c>
      <c r="H6061" s="119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19">
        <v>50906</v>
      </c>
      <c r="B6062" s="120" t="s">
        <v>205</v>
      </c>
      <c r="C6062" s="120" t="s">
        <v>210</v>
      </c>
      <c r="D6062" s="120" t="s">
        <v>68</v>
      </c>
      <c r="E6062" s="120" t="s">
        <v>38</v>
      </c>
      <c r="F6062" s="121">
        <v>0</v>
      </c>
      <c r="G6062" s="121">
        <v>1390</v>
      </c>
      <c r="H6062" s="119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19">
        <v>50907</v>
      </c>
      <c r="B6063" s="120" t="s">
        <v>205</v>
      </c>
      <c r="C6063" s="120" t="s">
        <v>210</v>
      </c>
      <c r="D6063" s="120" t="s">
        <v>68</v>
      </c>
      <c r="E6063" s="120" t="s">
        <v>105</v>
      </c>
      <c r="F6063" s="121">
        <v>24160</v>
      </c>
      <c r="G6063" s="121">
        <v>3983.428</v>
      </c>
      <c r="H6063" s="119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19">
        <v>50907</v>
      </c>
      <c r="B6064" s="120" t="s">
        <v>205</v>
      </c>
      <c r="C6064" s="120" t="s">
        <v>210</v>
      </c>
      <c r="D6064" s="120" t="s">
        <v>68</v>
      </c>
      <c r="E6064" s="120" t="s">
        <v>110</v>
      </c>
      <c r="F6064" s="121">
        <v>29529</v>
      </c>
      <c r="G6064" s="121">
        <v>4868.792</v>
      </c>
      <c r="H6064" s="119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19">
        <v>50907</v>
      </c>
      <c r="B6065" s="120" t="s">
        <v>205</v>
      </c>
      <c r="C6065" s="120" t="s">
        <v>210</v>
      </c>
      <c r="D6065" s="120" t="s">
        <v>68</v>
      </c>
      <c r="E6065" s="120" t="s">
        <v>38</v>
      </c>
      <c r="F6065" s="121">
        <v>0</v>
      </c>
      <c r="G6065" s="121">
        <v>0</v>
      </c>
      <c r="H6065" s="119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19">
        <v>50917</v>
      </c>
      <c r="B6066" s="120" t="s">
        <v>201</v>
      </c>
      <c r="C6066" s="120" t="s">
        <v>206</v>
      </c>
      <c r="D6066" s="120" t="s">
        <v>116</v>
      </c>
      <c r="E6066" s="120" t="s">
        <v>170</v>
      </c>
      <c r="F6066" s="121">
        <v>201659</v>
      </c>
      <c r="G6066" s="121">
        <v>22653</v>
      </c>
      <c r="H6066" s="119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19">
        <v>50921</v>
      </c>
      <c r="B6067" s="120" t="s">
        <v>205</v>
      </c>
      <c r="C6067" s="120" t="s">
        <v>208</v>
      </c>
      <c r="D6067" s="120" t="s">
        <v>68</v>
      </c>
      <c r="E6067" s="120" t="s">
        <v>176</v>
      </c>
      <c r="F6067" s="121">
        <v>0</v>
      </c>
      <c r="G6067" s="121">
        <v>0</v>
      </c>
      <c r="H6067" s="119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19">
        <v>50931</v>
      </c>
      <c r="B6068" s="120" t="s">
        <v>205</v>
      </c>
      <c r="C6068" s="120" t="s">
        <v>208</v>
      </c>
      <c r="D6068" s="120" t="s">
        <v>68</v>
      </c>
      <c r="E6068" s="120" t="s">
        <v>70</v>
      </c>
      <c r="F6068" s="121">
        <v>6663</v>
      </c>
      <c r="G6068" s="121">
        <v>634.094</v>
      </c>
      <c r="H6068" s="119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19">
        <v>50931</v>
      </c>
      <c r="B6069" s="120" t="s">
        <v>205</v>
      </c>
      <c r="C6069" s="120" t="s">
        <v>208</v>
      </c>
      <c r="D6069" s="120" t="s">
        <v>68</v>
      </c>
      <c r="E6069" s="120" t="s">
        <v>140</v>
      </c>
      <c r="F6069" s="121">
        <v>105373</v>
      </c>
      <c r="G6069" s="121">
        <v>10028.438</v>
      </c>
      <c r="H6069" s="119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19">
        <v>50931</v>
      </c>
      <c r="B6070" s="120" t="s">
        <v>205</v>
      </c>
      <c r="C6070" s="120" t="s">
        <v>208</v>
      </c>
      <c r="D6070" s="120" t="s">
        <v>68</v>
      </c>
      <c r="E6070" s="120" t="s">
        <v>144</v>
      </c>
      <c r="F6070" s="121">
        <v>4695742</v>
      </c>
      <c r="G6070" s="121">
        <v>449056.47</v>
      </c>
      <c r="H6070" s="119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19">
        <v>50932</v>
      </c>
      <c r="B6071" s="120" t="s">
        <v>205</v>
      </c>
      <c r="C6071" s="120" t="s">
        <v>210</v>
      </c>
      <c r="D6071" s="120" t="s">
        <v>79</v>
      </c>
      <c r="E6071" s="120" t="s">
        <v>38</v>
      </c>
      <c r="F6071" s="121">
        <v>1721</v>
      </c>
      <c r="G6071" s="121">
        <v>393.38</v>
      </c>
      <c r="H6071" s="119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19">
        <v>50932</v>
      </c>
      <c r="B6072" s="120" t="s">
        <v>205</v>
      </c>
      <c r="C6072" s="120" t="s">
        <v>210</v>
      </c>
      <c r="D6072" s="120" t="s">
        <v>79</v>
      </c>
      <c r="E6072" s="120" t="s">
        <v>130</v>
      </c>
      <c r="F6072" s="121">
        <v>69031</v>
      </c>
      <c r="G6072" s="121">
        <v>15780.62</v>
      </c>
      <c r="H6072" s="119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19">
        <v>50933</v>
      </c>
      <c r="B6073" s="120" t="s">
        <v>205</v>
      </c>
      <c r="C6073" s="120" t="s">
        <v>209</v>
      </c>
      <c r="D6073" s="120" t="s">
        <v>116</v>
      </c>
      <c r="E6073" s="120" t="s">
        <v>170</v>
      </c>
      <c r="F6073" s="121">
        <v>100343</v>
      </c>
      <c r="G6073" s="121">
        <v>11272</v>
      </c>
      <c r="H6073" s="119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19">
        <v>50933</v>
      </c>
      <c r="B6074" s="120" t="s">
        <v>205</v>
      </c>
      <c r="C6074" s="120" t="s">
        <v>209</v>
      </c>
      <c r="D6074" s="120" t="s">
        <v>68</v>
      </c>
      <c r="E6074" s="120" t="s">
        <v>54</v>
      </c>
      <c r="F6074" s="121">
        <v>61427</v>
      </c>
      <c r="G6074" s="121">
        <v>13042.614</v>
      </c>
      <c r="H6074" s="119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19">
        <v>50933</v>
      </c>
      <c r="B6075" s="120" t="s">
        <v>205</v>
      </c>
      <c r="C6075" s="120" t="s">
        <v>209</v>
      </c>
      <c r="D6075" s="120" t="s">
        <v>68</v>
      </c>
      <c r="E6075" s="120" t="s">
        <v>70</v>
      </c>
      <c r="F6075" s="121">
        <v>79</v>
      </c>
      <c r="G6075" s="121">
        <v>13.999</v>
      </c>
      <c r="H6075" s="119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19">
        <v>50933</v>
      </c>
      <c r="B6076" s="120" t="s">
        <v>205</v>
      </c>
      <c r="C6076" s="120" t="s">
        <v>209</v>
      </c>
      <c r="D6076" s="120" t="s">
        <v>68</v>
      </c>
      <c r="E6076" s="120" t="s">
        <v>38</v>
      </c>
      <c r="F6076" s="121">
        <v>28617</v>
      </c>
      <c r="G6076" s="121">
        <v>6100.387</v>
      </c>
      <c r="H6076" s="119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19">
        <v>50933</v>
      </c>
      <c r="B6077" s="120" t="s">
        <v>205</v>
      </c>
      <c r="C6077" s="120" t="s">
        <v>209</v>
      </c>
      <c r="D6077" s="120" t="s">
        <v>68</v>
      </c>
      <c r="E6077" s="120" t="s">
        <v>162</v>
      </c>
      <c r="F6077" s="121">
        <v>0</v>
      </c>
      <c r="G6077" s="121">
        <v>0</v>
      </c>
      <c r="H6077" s="119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19">
        <v>50935</v>
      </c>
      <c r="B6078" s="120" t="s">
        <v>201</v>
      </c>
      <c r="C6078" s="120" t="s">
        <v>211</v>
      </c>
      <c r="D6078" s="120" t="s">
        <v>79</v>
      </c>
      <c r="E6078" s="120" t="s">
        <v>70</v>
      </c>
      <c r="F6078" s="121">
        <v>2501</v>
      </c>
      <c r="G6078" s="121">
        <v>258.607</v>
      </c>
      <c r="H6078" s="119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19">
        <v>50935</v>
      </c>
      <c r="B6079" s="120" t="s">
        <v>201</v>
      </c>
      <c r="C6079" s="120" t="s">
        <v>211</v>
      </c>
      <c r="D6079" s="120" t="s">
        <v>79</v>
      </c>
      <c r="E6079" s="120" t="s">
        <v>38</v>
      </c>
      <c r="F6079" s="121">
        <v>366242</v>
      </c>
      <c r="G6079" s="121">
        <v>37906.393</v>
      </c>
      <c r="H6079" s="119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19">
        <v>50936</v>
      </c>
      <c r="B6080" s="120" t="s">
        <v>205</v>
      </c>
      <c r="C6080" s="120" t="s">
        <v>208</v>
      </c>
      <c r="D6080" s="120" t="s">
        <v>79</v>
      </c>
      <c r="E6080" s="120" t="s">
        <v>90</v>
      </c>
      <c r="F6080" s="121">
        <v>139297</v>
      </c>
      <c r="G6080" s="121">
        <v>18725</v>
      </c>
      <c r="H6080" s="119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19">
        <v>50936</v>
      </c>
      <c r="B6081" s="120" t="s">
        <v>205</v>
      </c>
      <c r="C6081" s="120" t="s">
        <v>208</v>
      </c>
      <c r="D6081" s="120" t="s">
        <v>79</v>
      </c>
      <c r="E6081" s="120" t="s">
        <v>38</v>
      </c>
      <c r="F6081" s="121">
        <v>0</v>
      </c>
      <c r="G6081" s="121">
        <v>0</v>
      </c>
      <c r="H6081" s="119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19">
        <v>50937</v>
      </c>
      <c r="B6082" s="120" t="s">
        <v>201</v>
      </c>
      <c r="C6082" s="120" t="s">
        <v>207</v>
      </c>
      <c r="D6082" s="120" t="s">
        <v>79</v>
      </c>
      <c r="E6082" s="120" t="s">
        <v>70</v>
      </c>
      <c r="F6082" s="121">
        <v>2627</v>
      </c>
      <c r="G6082" s="121">
        <v>0</v>
      </c>
      <c r="H6082" s="119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19">
        <v>50937</v>
      </c>
      <c r="B6083" s="120" t="s">
        <v>201</v>
      </c>
      <c r="C6083" s="120" t="s">
        <v>207</v>
      </c>
      <c r="D6083" s="120" t="s">
        <v>79</v>
      </c>
      <c r="E6083" s="120" t="s">
        <v>38</v>
      </c>
      <c r="F6083" s="121">
        <v>0</v>
      </c>
      <c r="G6083" s="121">
        <v>0</v>
      </c>
      <c r="H6083" s="119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19">
        <v>50938</v>
      </c>
      <c r="B6084" s="120" t="s">
        <v>201</v>
      </c>
      <c r="C6084" s="120" t="s">
        <v>206</v>
      </c>
      <c r="D6084" s="120" t="s">
        <v>116</v>
      </c>
      <c r="E6084" s="120" t="s">
        <v>170</v>
      </c>
      <c r="F6084" s="121">
        <v>39792</v>
      </c>
      <c r="G6084" s="121">
        <v>4470</v>
      </c>
      <c r="H6084" s="119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19">
        <v>50942</v>
      </c>
      <c r="B6085" s="120" t="s">
        <v>205</v>
      </c>
      <c r="C6085" s="120" t="s">
        <v>210</v>
      </c>
      <c r="D6085" s="120" t="s">
        <v>79</v>
      </c>
      <c r="E6085" s="120" t="s">
        <v>70</v>
      </c>
      <c r="F6085" s="121">
        <v>0</v>
      </c>
      <c r="G6085" s="121">
        <v>0</v>
      </c>
      <c r="H6085" s="119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19">
        <v>50942</v>
      </c>
      <c r="B6086" s="120" t="s">
        <v>205</v>
      </c>
      <c r="C6086" s="120" t="s">
        <v>210</v>
      </c>
      <c r="D6086" s="120" t="s">
        <v>79</v>
      </c>
      <c r="E6086" s="120" t="s">
        <v>38</v>
      </c>
      <c r="F6086" s="121">
        <v>0</v>
      </c>
      <c r="G6086" s="121">
        <v>0</v>
      </c>
      <c r="H6086" s="119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19">
        <v>50949</v>
      </c>
      <c r="B6087" s="120" t="s">
        <v>201</v>
      </c>
      <c r="C6087" s="120" t="s">
        <v>206</v>
      </c>
      <c r="D6087" s="120" t="s">
        <v>39</v>
      </c>
      <c r="E6087" s="120" t="s">
        <v>70</v>
      </c>
      <c r="F6087" s="121">
        <v>222</v>
      </c>
      <c r="G6087" s="121">
        <v>7.915</v>
      </c>
      <c r="H6087" s="119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19">
        <v>50949</v>
      </c>
      <c r="B6088" s="120" t="s">
        <v>201</v>
      </c>
      <c r="C6088" s="120" t="s">
        <v>206</v>
      </c>
      <c r="D6088" s="120" t="s">
        <v>39</v>
      </c>
      <c r="E6088" s="120" t="s">
        <v>38</v>
      </c>
      <c r="F6088" s="121">
        <v>0</v>
      </c>
      <c r="G6088" s="121">
        <v>214863.09</v>
      </c>
      <c r="H6088" s="119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19">
        <v>50949</v>
      </c>
      <c r="B6089" s="120" t="s">
        <v>201</v>
      </c>
      <c r="C6089" s="120" t="s">
        <v>206</v>
      </c>
      <c r="D6089" s="120" t="s">
        <v>61</v>
      </c>
      <c r="E6089" s="120" t="s">
        <v>70</v>
      </c>
      <c r="F6089" s="121">
        <v>0</v>
      </c>
      <c r="G6089" s="121">
        <v>0</v>
      </c>
      <c r="H6089" s="119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19">
        <v>50949</v>
      </c>
      <c r="B6090" s="120" t="s">
        <v>201</v>
      </c>
      <c r="C6090" s="120" t="s">
        <v>206</v>
      </c>
      <c r="D6090" s="120" t="s">
        <v>61</v>
      </c>
      <c r="E6090" s="120" t="s">
        <v>38</v>
      </c>
      <c r="F6090" s="121">
        <v>6235850</v>
      </c>
      <c r="G6090" s="121">
        <v>524357</v>
      </c>
      <c r="H6090" s="119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19">
        <v>50949</v>
      </c>
      <c r="B6091" s="120" t="s">
        <v>201</v>
      </c>
      <c r="C6091" s="120" t="s">
        <v>206</v>
      </c>
      <c r="D6091" s="120" t="s">
        <v>73</v>
      </c>
      <c r="E6091" s="120" t="s">
        <v>70</v>
      </c>
      <c r="F6091" s="121">
        <v>105</v>
      </c>
      <c r="G6091" s="121">
        <v>10.406</v>
      </c>
      <c r="H6091" s="119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19">
        <v>50949</v>
      </c>
      <c r="B6092" s="120" t="s">
        <v>201</v>
      </c>
      <c r="C6092" s="120" t="s">
        <v>206</v>
      </c>
      <c r="D6092" s="120" t="s">
        <v>73</v>
      </c>
      <c r="E6092" s="120" t="s">
        <v>38</v>
      </c>
      <c r="F6092" s="121">
        <v>369502</v>
      </c>
      <c r="G6092" s="121">
        <v>31549.594</v>
      </c>
      <c r="H6092" s="119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19">
        <v>50951</v>
      </c>
      <c r="B6093" s="120" t="s">
        <v>201</v>
      </c>
      <c r="C6093" s="120" t="s">
        <v>206</v>
      </c>
      <c r="D6093" s="120" t="s">
        <v>68</v>
      </c>
      <c r="E6093" s="120" t="s">
        <v>70</v>
      </c>
      <c r="F6093" s="121">
        <v>18597</v>
      </c>
      <c r="G6093" s="121">
        <v>1543.725</v>
      </c>
      <c r="H6093" s="119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19">
        <v>50951</v>
      </c>
      <c r="B6094" s="120" t="s">
        <v>201</v>
      </c>
      <c r="C6094" s="120" t="s">
        <v>206</v>
      </c>
      <c r="D6094" s="120" t="s">
        <v>68</v>
      </c>
      <c r="E6094" s="120" t="s">
        <v>172</v>
      </c>
      <c r="F6094" s="121">
        <v>4865059</v>
      </c>
      <c r="G6094" s="121">
        <v>399505.28</v>
      </c>
      <c r="H6094" s="119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19">
        <v>50955</v>
      </c>
      <c r="B6095" s="120" t="s">
        <v>205</v>
      </c>
      <c r="C6095" s="120" t="s">
        <v>209</v>
      </c>
      <c r="D6095" s="120" t="s">
        <v>68</v>
      </c>
      <c r="E6095" s="120" t="s">
        <v>38</v>
      </c>
      <c r="F6095" s="121">
        <v>73939</v>
      </c>
      <c r="G6095" s="121">
        <v>16512.668</v>
      </c>
      <c r="H6095" s="119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19">
        <v>50955</v>
      </c>
      <c r="B6096" s="120" t="s">
        <v>205</v>
      </c>
      <c r="C6096" s="120" t="s">
        <v>209</v>
      </c>
      <c r="D6096" s="120" t="s">
        <v>68</v>
      </c>
      <c r="E6096" s="120" t="s">
        <v>146</v>
      </c>
      <c r="F6096" s="121">
        <v>0</v>
      </c>
      <c r="G6096" s="121">
        <v>0.332</v>
      </c>
      <c r="H6096" s="119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19">
        <v>50955</v>
      </c>
      <c r="B6097" s="120" t="s">
        <v>205</v>
      </c>
      <c r="C6097" s="120" t="s">
        <v>209</v>
      </c>
      <c r="D6097" s="120" t="s">
        <v>68</v>
      </c>
      <c r="E6097" s="120" t="s">
        <v>152</v>
      </c>
      <c r="F6097" s="121">
        <v>0</v>
      </c>
      <c r="G6097" s="121">
        <v>0</v>
      </c>
      <c r="H6097" s="119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19">
        <v>50960</v>
      </c>
      <c r="B6098" s="120" t="s">
        <v>201</v>
      </c>
      <c r="C6098" s="120" t="s">
        <v>207</v>
      </c>
      <c r="D6098" s="120" t="s">
        <v>68</v>
      </c>
      <c r="E6098" s="120" t="s">
        <v>105</v>
      </c>
      <c r="F6098" s="121">
        <v>2344471</v>
      </c>
      <c r="G6098" s="121">
        <v>132478.92</v>
      </c>
      <c r="H6098" s="119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19">
        <v>50960</v>
      </c>
      <c r="B6099" s="120" t="s">
        <v>201</v>
      </c>
      <c r="C6099" s="120" t="s">
        <v>207</v>
      </c>
      <c r="D6099" s="120" t="s">
        <v>68</v>
      </c>
      <c r="E6099" s="120" t="s">
        <v>110</v>
      </c>
      <c r="F6099" s="121">
        <v>2865506</v>
      </c>
      <c r="G6099" s="121">
        <v>161921.08</v>
      </c>
      <c r="H6099" s="119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19">
        <v>50960</v>
      </c>
      <c r="B6100" s="120" t="s">
        <v>201</v>
      </c>
      <c r="C6100" s="120" t="s">
        <v>207</v>
      </c>
      <c r="D6100" s="120" t="s">
        <v>68</v>
      </c>
      <c r="E6100" s="120" t="s">
        <v>38</v>
      </c>
      <c r="F6100" s="121">
        <v>0</v>
      </c>
      <c r="G6100" s="121">
        <v>0</v>
      </c>
      <c r="H6100" s="119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19">
        <v>50961</v>
      </c>
      <c r="B6101" s="120" t="s">
        <v>201</v>
      </c>
      <c r="C6101" s="120" t="s">
        <v>206</v>
      </c>
      <c r="D6101" s="120" t="s">
        <v>116</v>
      </c>
      <c r="E6101" s="120" t="s">
        <v>170</v>
      </c>
      <c r="F6101" s="121">
        <v>0</v>
      </c>
      <c r="G6101" s="121">
        <v>0</v>
      </c>
      <c r="H6101" s="119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19">
        <v>50963</v>
      </c>
      <c r="B6102" s="120" t="s">
        <v>205</v>
      </c>
      <c r="C6102" s="120" t="s">
        <v>210</v>
      </c>
      <c r="D6102" s="120" t="s">
        <v>73</v>
      </c>
      <c r="E6102" s="120" t="s">
        <v>38</v>
      </c>
      <c r="F6102" s="121">
        <v>139746</v>
      </c>
      <c r="G6102" s="121">
        <v>18085.84</v>
      </c>
      <c r="H6102" s="119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19">
        <v>50965</v>
      </c>
      <c r="B6103" s="120" t="s">
        <v>205</v>
      </c>
      <c r="C6103" s="120" t="s">
        <v>209</v>
      </c>
      <c r="D6103" s="120" t="s">
        <v>84</v>
      </c>
      <c r="E6103" s="120" t="s">
        <v>90</v>
      </c>
      <c r="F6103" s="121">
        <v>0</v>
      </c>
      <c r="G6103" s="121">
        <v>0</v>
      </c>
      <c r="H6103" s="119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19">
        <v>50965</v>
      </c>
      <c r="B6104" s="120" t="s">
        <v>205</v>
      </c>
      <c r="C6104" s="120" t="s">
        <v>209</v>
      </c>
      <c r="D6104" s="120" t="s">
        <v>84</v>
      </c>
      <c r="E6104" s="120" t="s">
        <v>38</v>
      </c>
      <c r="F6104" s="121">
        <v>0</v>
      </c>
      <c r="G6104" s="121">
        <v>0</v>
      </c>
      <c r="H6104" s="119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19">
        <v>50965</v>
      </c>
      <c r="B6105" s="120" t="s">
        <v>205</v>
      </c>
      <c r="C6105" s="120" t="s">
        <v>209</v>
      </c>
      <c r="D6105" s="120" t="s">
        <v>84</v>
      </c>
      <c r="E6105" s="120" t="s">
        <v>140</v>
      </c>
      <c r="F6105" s="121">
        <v>0</v>
      </c>
      <c r="G6105" s="121">
        <v>0</v>
      </c>
      <c r="H6105" s="119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19">
        <v>50965</v>
      </c>
      <c r="B6106" s="120" t="s">
        <v>205</v>
      </c>
      <c r="C6106" s="120" t="s">
        <v>209</v>
      </c>
      <c r="D6106" s="120" t="s">
        <v>84</v>
      </c>
      <c r="E6106" s="120" t="s">
        <v>144</v>
      </c>
      <c r="F6106" s="121">
        <v>16273</v>
      </c>
      <c r="G6106" s="121">
        <v>3608.4</v>
      </c>
      <c r="H6106" s="119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19">
        <v>50966</v>
      </c>
      <c r="B6107" s="120" t="s">
        <v>201</v>
      </c>
      <c r="C6107" s="120" t="s">
        <v>202</v>
      </c>
      <c r="D6107" s="120" t="s">
        <v>39</v>
      </c>
      <c r="E6107" s="120" t="s">
        <v>70</v>
      </c>
      <c r="F6107" s="121">
        <v>0</v>
      </c>
      <c r="G6107" s="121">
        <v>0</v>
      </c>
      <c r="H6107" s="119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19">
        <v>50966</v>
      </c>
      <c r="B6108" s="120" t="s">
        <v>201</v>
      </c>
      <c r="C6108" s="120" t="s">
        <v>202</v>
      </c>
      <c r="D6108" s="120" t="s">
        <v>39</v>
      </c>
      <c r="E6108" s="120" t="s">
        <v>38</v>
      </c>
      <c r="F6108" s="121">
        <v>0</v>
      </c>
      <c r="G6108" s="121">
        <v>0</v>
      </c>
      <c r="H6108" s="119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19">
        <v>50966</v>
      </c>
      <c r="B6109" s="120" t="s">
        <v>201</v>
      </c>
      <c r="C6109" s="120" t="s">
        <v>202</v>
      </c>
      <c r="D6109" s="120" t="s">
        <v>61</v>
      </c>
      <c r="E6109" s="120" t="s">
        <v>70</v>
      </c>
      <c r="F6109" s="121">
        <v>0</v>
      </c>
      <c r="G6109" s="121">
        <v>0</v>
      </c>
      <c r="H6109" s="119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19">
        <v>50966</v>
      </c>
      <c r="B6110" s="120" t="s">
        <v>201</v>
      </c>
      <c r="C6110" s="120" t="s">
        <v>202</v>
      </c>
      <c r="D6110" s="120" t="s">
        <v>61</v>
      </c>
      <c r="E6110" s="120" t="s">
        <v>38</v>
      </c>
      <c r="F6110" s="121">
        <v>0</v>
      </c>
      <c r="G6110" s="121">
        <v>0</v>
      </c>
      <c r="H6110" s="119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19">
        <v>50969</v>
      </c>
      <c r="B6111" s="120" t="s">
        <v>205</v>
      </c>
      <c r="C6111" s="120" t="s">
        <v>210</v>
      </c>
      <c r="D6111" s="120" t="s">
        <v>73</v>
      </c>
      <c r="E6111" s="120" t="s">
        <v>70</v>
      </c>
      <c r="F6111" s="121">
        <v>0</v>
      </c>
      <c r="G6111" s="121">
        <v>0</v>
      </c>
      <c r="H6111" s="119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19">
        <v>50969</v>
      </c>
      <c r="B6112" s="120" t="s">
        <v>205</v>
      </c>
      <c r="C6112" s="120" t="s">
        <v>210</v>
      </c>
      <c r="D6112" s="120" t="s">
        <v>73</v>
      </c>
      <c r="E6112" s="120" t="s">
        <v>38</v>
      </c>
      <c r="F6112" s="121">
        <v>403423</v>
      </c>
      <c r="G6112" s="121">
        <v>82055</v>
      </c>
      <c r="H6112" s="119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19">
        <v>50969</v>
      </c>
      <c r="B6113" s="120" t="s">
        <v>205</v>
      </c>
      <c r="C6113" s="120" t="s">
        <v>210</v>
      </c>
      <c r="D6113" s="120" t="s">
        <v>79</v>
      </c>
      <c r="E6113" s="120" t="s">
        <v>70</v>
      </c>
      <c r="F6113" s="121">
        <v>5</v>
      </c>
      <c r="G6113" s="121">
        <v>1</v>
      </c>
      <c r="H6113" s="119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19">
        <v>50969</v>
      </c>
      <c r="B6114" s="120" t="s">
        <v>205</v>
      </c>
      <c r="C6114" s="120" t="s">
        <v>210</v>
      </c>
      <c r="D6114" s="120" t="s">
        <v>68</v>
      </c>
      <c r="E6114" s="120" t="s">
        <v>54</v>
      </c>
      <c r="F6114" s="121">
        <v>47468</v>
      </c>
      <c r="G6114" s="121">
        <v>8643.995</v>
      </c>
      <c r="H6114" s="119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19">
        <v>50969</v>
      </c>
      <c r="B6115" s="120" t="s">
        <v>205</v>
      </c>
      <c r="C6115" s="120" t="s">
        <v>210</v>
      </c>
      <c r="D6115" s="120" t="s">
        <v>68</v>
      </c>
      <c r="E6115" s="120" t="s">
        <v>70</v>
      </c>
      <c r="F6115" s="121">
        <v>45</v>
      </c>
      <c r="G6115" s="121">
        <v>7.975</v>
      </c>
      <c r="H6115" s="119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19">
        <v>50969</v>
      </c>
      <c r="B6116" s="120" t="s">
        <v>205</v>
      </c>
      <c r="C6116" s="120" t="s">
        <v>210</v>
      </c>
      <c r="D6116" s="120" t="s">
        <v>68</v>
      </c>
      <c r="E6116" s="120" t="s">
        <v>38</v>
      </c>
      <c r="F6116" s="121">
        <v>303384</v>
      </c>
      <c r="G6116" s="121">
        <v>55656.379</v>
      </c>
      <c r="H6116" s="119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19">
        <v>50969</v>
      </c>
      <c r="B6117" s="120" t="s">
        <v>205</v>
      </c>
      <c r="C6117" s="120" t="s">
        <v>210</v>
      </c>
      <c r="D6117" s="120" t="s">
        <v>68</v>
      </c>
      <c r="E6117" s="120" t="s">
        <v>176</v>
      </c>
      <c r="F6117" s="121">
        <v>243080</v>
      </c>
      <c r="G6117" s="121">
        <v>43907.651</v>
      </c>
      <c r="H6117" s="119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19">
        <v>50971</v>
      </c>
      <c r="B6118" s="120" t="s">
        <v>205</v>
      </c>
      <c r="C6118" s="120" t="s">
        <v>209</v>
      </c>
      <c r="D6118" s="120" t="s">
        <v>73</v>
      </c>
      <c r="E6118" s="120" t="s">
        <v>38</v>
      </c>
      <c r="F6118" s="121">
        <v>818653</v>
      </c>
      <c r="G6118" s="121">
        <v>191409</v>
      </c>
      <c r="H6118" s="119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19">
        <v>50972</v>
      </c>
      <c r="B6119" s="120" t="s">
        <v>201</v>
      </c>
      <c r="C6119" s="120" t="s">
        <v>206</v>
      </c>
      <c r="D6119" s="120" t="s">
        <v>116</v>
      </c>
      <c r="E6119" s="120" t="s">
        <v>170</v>
      </c>
      <c r="F6119" s="121">
        <v>68268</v>
      </c>
      <c r="G6119" s="121">
        <v>7669</v>
      </c>
      <c r="H6119" s="119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19">
        <v>50973</v>
      </c>
      <c r="B6120" s="120" t="s">
        <v>205</v>
      </c>
      <c r="C6120" s="120" t="s">
        <v>209</v>
      </c>
      <c r="D6120" s="120" t="s">
        <v>39</v>
      </c>
      <c r="E6120" s="120" t="s">
        <v>38</v>
      </c>
      <c r="F6120" s="121">
        <v>0</v>
      </c>
      <c r="G6120" s="121">
        <v>174123.86</v>
      </c>
      <c r="H6120" s="119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19">
        <v>50973</v>
      </c>
      <c r="B6121" s="120" t="s">
        <v>205</v>
      </c>
      <c r="C6121" s="120" t="s">
        <v>209</v>
      </c>
      <c r="D6121" s="120" t="s">
        <v>39</v>
      </c>
      <c r="E6121" s="120" t="s">
        <v>140</v>
      </c>
      <c r="F6121" s="121">
        <v>835095</v>
      </c>
      <c r="G6121" s="121">
        <v>194675.96</v>
      </c>
      <c r="H6121" s="119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19">
        <v>50973</v>
      </c>
      <c r="B6122" s="120" t="s">
        <v>205</v>
      </c>
      <c r="C6122" s="120" t="s">
        <v>209</v>
      </c>
      <c r="D6122" s="120" t="s">
        <v>61</v>
      </c>
      <c r="E6122" s="120" t="s">
        <v>38</v>
      </c>
      <c r="F6122" s="121">
        <v>6466227</v>
      </c>
      <c r="G6122" s="121">
        <v>1333272.8</v>
      </c>
      <c r="H6122" s="119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19">
        <v>50973</v>
      </c>
      <c r="B6123" s="120" t="s">
        <v>205</v>
      </c>
      <c r="C6123" s="120" t="s">
        <v>209</v>
      </c>
      <c r="D6123" s="120" t="s">
        <v>61</v>
      </c>
      <c r="E6123" s="120" t="s">
        <v>140</v>
      </c>
      <c r="F6123" s="121">
        <v>0</v>
      </c>
      <c r="G6123" s="121">
        <v>0</v>
      </c>
      <c r="H6123" s="119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19">
        <v>50973</v>
      </c>
      <c r="B6124" s="120" t="s">
        <v>205</v>
      </c>
      <c r="C6124" s="120" t="s">
        <v>209</v>
      </c>
      <c r="D6124" s="120" t="s">
        <v>73</v>
      </c>
      <c r="E6124" s="120" t="s">
        <v>38</v>
      </c>
      <c r="F6124" s="121">
        <v>573957</v>
      </c>
      <c r="G6124" s="121">
        <v>135179.24</v>
      </c>
      <c r="H6124" s="119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19">
        <v>50976</v>
      </c>
      <c r="B6125" s="120" t="s">
        <v>205</v>
      </c>
      <c r="C6125" s="120" t="s">
        <v>202</v>
      </c>
      <c r="D6125" s="120" t="s">
        <v>68</v>
      </c>
      <c r="E6125" s="120" t="s">
        <v>43</v>
      </c>
      <c r="F6125" s="121">
        <v>0</v>
      </c>
      <c r="G6125" s="121">
        <v>0</v>
      </c>
      <c r="H6125" s="119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19">
        <v>50976</v>
      </c>
      <c r="B6126" s="120" t="s">
        <v>205</v>
      </c>
      <c r="C6126" s="120" t="s">
        <v>202</v>
      </c>
      <c r="D6126" s="120" t="s">
        <v>68</v>
      </c>
      <c r="E6126" s="120" t="s">
        <v>54</v>
      </c>
      <c r="F6126" s="121">
        <v>0</v>
      </c>
      <c r="G6126" s="121">
        <v>0</v>
      </c>
      <c r="H6126" s="119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19">
        <v>50976</v>
      </c>
      <c r="B6127" s="120" t="s">
        <v>205</v>
      </c>
      <c r="C6127" s="120" t="s">
        <v>202</v>
      </c>
      <c r="D6127" s="120" t="s">
        <v>68</v>
      </c>
      <c r="E6127" s="120" t="s">
        <v>38</v>
      </c>
      <c r="F6127" s="121">
        <v>0</v>
      </c>
      <c r="G6127" s="121">
        <v>0</v>
      </c>
      <c r="H6127" s="119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19">
        <v>50976</v>
      </c>
      <c r="B6128" s="120" t="s">
        <v>205</v>
      </c>
      <c r="C6128" s="120" t="s">
        <v>202</v>
      </c>
      <c r="D6128" s="120" t="s">
        <v>68</v>
      </c>
      <c r="E6128" s="120" t="s">
        <v>183</v>
      </c>
      <c r="F6128" s="121">
        <v>0</v>
      </c>
      <c r="G6128" s="121">
        <v>0</v>
      </c>
      <c r="H6128" s="119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19">
        <v>50978</v>
      </c>
      <c r="B6129" s="120" t="s">
        <v>201</v>
      </c>
      <c r="C6129" s="120" t="s">
        <v>206</v>
      </c>
      <c r="D6129" s="120" t="s">
        <v>39</v>
      </c>
      <c r="E6129" s="120" t="s">
        <v>70</v>
      </c>
      <c r="F6129" s="121">
        <v>0</v>
      </c>
      <c r="G6129" s="121">
        <v>0</v>
      </c>
      <c r="H6129" s="119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19">
        <v>50978</v>
      </c>
      <c r="B6130" s="120" t="s">
        <v>201</v>
      </c>
      <c r="C6130" s="120" t="s">
        <v>206</v>
      </c>
      <c r="D6130" s="120" t="s">
        <v>39</v>
      </c>
      <c r="E6130" s="120" t="s">
        <v>38</v>
      </c>
      <c r="F6130" s="121">
        <v>0</v>
      </c>
      <c r="G6130" s="121">
        <v>12352</v>
      </c>
      <c r="H6130" s="119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19">
        <v>50978</v>
      </c>
      <c r="B6131" s="120" t="s">
        <v>201</v>
      </c>
      <c r="C6131" s="120" t="s">
        <v>206</v>
      </c>
      <c r="D6131" s="120" t="s">
        <v>61</v>
      </c>
      <c r="E6131" s="120" t="s">
        <v>70</v>
      </c>
      <c r="F6131" s="121">
        <v>0</v>
      </c>
      <c r="G6131" s="121">
        <v>0</v>
      </c>
      <c r="H6131" s="119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19">
        <v>50978</v>
      </c>
      <c r="B6132" s="120" t="s">
        <v>201</v>
      </c>
      <c r="C6132" s="120" t="s">
        <v>206</v>
      </c>
      <c r="D6132" s="120" t="s">
        <v>61</v>
      </c>
      <c r="E6132" s="120" t="s">
        <v>38</v>
      </c>
      <c r="F6132" s="121">
        <v>440621</v>
      </c>
      <c r="G6132" s="121">
        <v>37800</v>
      </c>
      <c r="H6132" s="119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19">
        <v>50980</v>
      </c>
      <c r="B6133" s="120" t="s">
        <v>201</v>
      </c>
      <c r="C6133" s="120" t="s">
        <v>206</v>
      </c>
      <c r="D6133" s="120" t="s">
        <v>116</v>
      </c>
      <c r="E6133" s="120" t="s">
        <v>170</v>
      </c>
      <c r="F6133" s="121">
        <v>151103</v>
      </c>
      <c r="G6133" s="121">
        <v>16974</v>
      </c>
      <c r="H6133" s="119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19">
        <v>50987</v>
      </c>
      <c r="B6134" s="120" t="s">
        <v>201</v>
      </c>
      <c r="C6134" s="120" t="s">
        <v>206</v>
      </c>
      <c r="D6134" s="120" t="s">
        <v>116</v>
      </c>
      <c r="E6134" s="120" t="s">
        <v>170</v>
      </c>
      <c r="F6134" s="121">
        <v>82877</v>
      </c>
      <c r="G6134" s="121">
        <v>9310</v>
      </c>
      <c r="H6134" s="119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19">
        <v>50990</v>
      </c>
      <c r="B6135" s="120" t="s">
        <v>201</v>
      </c>
      <c r="C6135" s="120" t="s">
        <v>211</v>
      </c>
      <c r="D6135" s="120" t="s">
        <v>79</v>
      </c>
      <c r="E6135" s="120" t="s">
        <v>70</v>
      </c>
      <c r="F6135" s="121">
        <v>18</v>
      </c>
      <c r="G6135" s="121">
        <v>1</v>
      </c>
      <c r="H6135" s="119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19">
        <v>50993</v>
      </c>
      <c r="B6136" s="120" t="s">
        <v>205</v>
      </c>
      <c r="C6136" s="120" t="s">
        <v>208</v>
      </c>
      <c r="D6136" s="120" t="s">
        <v>68</v>
      </c>
      <c r="E6136" s="120" t="s">
        <v>38</v>
      </c>
      <c r="F6136" s="121">
        <v>0</v>
      </c>
      <c r="G6136" s="121">
        <v>0</v>
      </c>
      <c r="H6136" s="119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19">
        <v>50993</v>
      </c>
      <c r="B6137" s="120" t="s">
        <v>205</v>
      </c>
      <c r="C6137" s="120" t="s">
        <v>208</v>
      </c>
      <c r="D6137" s="120" t="s">
        <v>68</v>
      </c>
      <c r="E6137" s="120" t="s">
        <v>176</v>
      </c>
      <c r="F6137" s="121">
        <v>0</v>
      </c>
      <c r="G6137" s="121">
        <v>0</v>
      </c>
      <c r="H6137" s="119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19">
        <v>50999</v>
      </c>
      <c r="B6138" s="120" t="s">
        <v>201</v>
      </c>
      <c r="C6138" s="120" t="s">
        <v>206</v>
      </c>
      <c r="D6138" s="120" t="s">
        <v>116</v>
      </c>
      <c r="E6138" s="120" t="s">
        <v>170</v>
      </c>
      <c r="F6138" s="121">
        <v>299455</v>
      </c>
      <c r="G6138" s="121">
        <v>33639</v>
      </c>
      <c r="H6138" s="119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19">
        <v>51026</v>
      </c>
      <c r="B6139" s="120" t="s">
        <v>201</v>
      </c>
      <c r="C6139" s="120" t="s">
        <v>206</v>
      </c>
      <c r="D6139" s="120" t="s">
        <v>68</v>
      </c>
      <c r="E6139" s="120" t="s">
        <v>176</v>
      </c>
      <c r="F6139" s="121">
        <v>1771640</v>
      </c>
      <c r="G6139" s="121">
        <v>130864</v>
      </c>
      <c r="H6139" s="119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19">
        <v>51033</v>
      </c>
      <c r="B6140" s="120" t="s">
        <v>201</v>
      </c>
      <c r="C6140" s="120" t="s">
        <v>206</v>
      </c>
      <c r="D6140" s="120" t="s">
        <v>116</v>
      </c>
      <c r="E6140" s="120" t="s">
        <v>170</v>
      </c>
      <c r="F6140" s="121">
        <v>183986</v>
      </c>
      <c r="G6140" s="121">
        <v>20668</v>
      </c>
      <c r="H6140" s="119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19">
        <v>51034</v>
      </c>
      <c r="B6141" s="120" t="s">
        <v>201</v>
      </c>
      <c r="C6141" s="120" t="s">
        <v>206</v>
      </c>
      <c r="D6141" s="120" t="s">
        <v>116</v>
      </c>
      <c r="E6141" s="120" t="s">
        <v>170</v>
      </c>
      <c r="F6141" s="121">
        <v>606174</v>
      </c>
      <c r="G6141" s="121">
        <v>68094</v>
      </c>
      <c r="H6141" s="119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19">
        <v>51035</v>
      </c>
      <c r="B6142" s="120" t="s">
        <v>205</v>
      </c>
      <c r="C6142" s="120" t="s">
        <v>210</v>
      </c>
      <c r="D6142" s="120" t="s">
        <v>79</v>
      </c>
      <c r="E6142" s="120" t="s">
        <v>70</v>
      </c>
      <c r="F6142" s="121">
        <v>0</v>
      </c>
      <c r="G6142" s="121">
        <v>0</v>
      </c>
      <c r="H6142" s="119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19">
        <v>51035</v>
      </c>
      <c r="B6143" s="120" t="s">
        <v>205</v>
      </c>
      <c r="C6143" s="120" t="s">
        <v>210</v>
      </c>
      <c r="D6143" s="120" t="s">
        <v>79</v>
      </c>
      <c r="E6143" s="120" t="s">
        <v>38</v>
      </c>
      <c r="F6143" s="121">
        <v>0</v>
      </c>
      <c r="G6143" s="121">
        <v>0</v>
      </c>
      <c r="H6143" s="119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19">
        <v>51038</v>
      </c>
      <c r="B6144" s="120" t="s">
        <v>201</v>
      </c>
      <c r="C6144" s="120" t="s">
        <v>207</v>
      </c>
      <c r="D6144" s="120" t="s">
        <v>68</v>
      </c>
      <c r="E6144" s="120" t="s">
        <v>70</v>
      </c>
      <c r="F6144" s="121">
        <v>0</v>
      </c>
      <c r="G6144" s="121">
        <v>0</v>
      </c>
      <c r="H6144" s="119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19">
        <v>51038</v>
      </c>
      <c r="B6145" s="120" t="s">
        <v>201</v>
      </c>
      <c r="C6145" s="120" t="s">
        <v>207</v>
      </c>
      <c r="D6145" s="120" t="s">
        <v>68</v>
      </c>
      <c r="E6145" s="120" t="s">
        <v>105</v>
      </c>
      <c r="F6145" s="121">
        <v>681468</v>
      </c>
      <c r="G6145" s="121">
        <v>22229.626</v>
      </c>
      <c r="H6145" s="119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19">
        <v>51038</v>
      </c>
      <c r="B6146" s="120" t="s">
        <v>201</v>
      </c>
      <c r="C6146" s="120" t="s">
        <v>207</v>
      </c>
      <c r="D6146" s="120" t="s">
        <v>68</v>
      </c>
      <c r="E6146" s="120" t="s">
        <v>110</v>
      </c>
      <c r="F6146" s="121">
        <v>832902</v>
      </c>
      <c r="G6146" s="121">
        <v>27169.41</v>
      </c>
      <c r="H6146" s="119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19">
        <v>51038</v>
      </c>
      <c r="B6147" s="120" t="s">
        <v>201</v>
      </c>
      <c r="C6147" s="120" t="s">
        <v>207</v>
      </c>
      <c r="D6147" s="120" t="s">
        <v>68</v>
      </c>
      <c r="E6147" s="120" t="s">
        <v>38</v>
      </c>
      <c r="F6147" s="121">
        <v>32031</v>
      </c>
      <c r="G6147" s="121">
        <v>999.964</v>
      </c>
      <c r="H6147" s="119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19">
        <v>52007</v>
      </c>
      <c r="B6148" s="120" t="s">
        <v>201</v>
      </c>
      <c r="C6148" s="120" t="s">
        <v>202</v>
      </c>
      <c r="D6148" s="120" t="s">
        <v>68</v>
      </c>
      <c r="E6148" s="120" t="s">
        <v>54</v>
      </c>
      <c r="F6148" s="121">
        <v>0</v>
      </c>
      <c r="G6148" s="121">
        <v>0</v>
      </c>
      <c r="H6148" s="119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19">
        <v>52007</v>
      </c>
      <c r="B6149" s="120" t="s">
        <v>201</v>
      </c>
      <c r="C6149" s="120" t="s">
        <v>202</v>
      </c>
      <c r="D6149" s="120" t="s">
        <v>68</v>
      </c>
      <c r="E6149" s="120" t="s">
        <v>70</v>
      </c>
      <c r="F6149" s="121">
        <v>0</v>
      </c>
      <c r="G6149" s="121">
        <v>0</v>
      </c>
      <c r="H6149" s="119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19">
        <v>52010</v>
      </c>
      <c r="B6150" s="120" t="s">
        <v>201</v>
      </c>
      <c r="C6150" s="120" t="s">
        <v>206</v>
      </c>
      <c r="D6150" s="120" t="s">
        <v>68</v>
      </c>
      <c r="E6150" s="120" t="s">
        <v>105</v>
      </c>
      <c r="F6150" s="121">
        <v>2709606</v>
      </c>
      <c r="G6150" s="121">
        <v>150387.95</v>
      </c>
      <c r="H6150" s="119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19">
        <v>52010</v>
      </c>
      <c r="B6151" s="120" t="s">
        <v>201</v>
      </c>
      <c r="C6151" s="120" t="s">
        <v>206</v>
      </c>
      <c r="D6151" s="120" t="s">
        <v>68</v>
      </c>
      <c r="E6151" s="120" t="s">
        <v>110</v>
      </c>
      <c r="F6151" s="121">
        <v>3311757</v>
      </c>
      <c r="G6151" s="121">
        <v>183808.23</v>
      </c>
      <c r="H6151" s="119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19">
        <v>52010</v>
      </c>
      <c r="B6152" s="120" t="s">
        <v>201</v>
      </c>
      <c r="C6152" s="120" t="s">
        <v>206</v>
      </c>
      <c r="D6152" s="120" t="s">
        <v>68</v>
      </c>
      <c r="E6152" s="120" t="s">
        <v>183</v>
      </c>
      <c r="F6152" s="121">
        <v>80445</v>
      </c>
      <c r="G6152" s="121">
        <v>4295.817</v>
      </c>
      <c r="H6152" s="119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19">
        <v>52015</v>
      </c>
      <c r="B6153" s="120" t="s">
        <v>201</v>
      </c>
      <c r="C6153" s="120" t="s">
        <v>206</v>
      </c>
      <c r="D6153" s="120" t="s">
        <v>120</v>
      </c>
      <c r="E6153" s="120" t="s">
        <v>76</v>
      </c>
      <c r="F6153" s="121">
        <v>139344</v>
      </c>
      <c r="G6153" s="121">
        <v>15653</v>
      </c>
      <c r="H6153" s="119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19">
        <v>52015</v>
      </c>
      <c r="B6154" s="120" t="s">
        <v>201</v>
      </c>
      <c r="C6154" s="120" t="s">
        <v>206</v>
      </c>
      <c r="D6154" s="120" t="s">
        <v>68</v>
      </c>
      <c r="E6154" s="120" t="s">
        <v>76</v>
      </c>
      <c r="F6154" s="121">
        <v>4237833</v>
      </c>
      <c r="G6154" s="121">
        <v>476054</v>
      </c>
      <c r="H6154" s="119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19">
        <v>52019</v>
      </c>
      <c r="B6155" s="120" t="s">
        <v>201</v>
      </c>
      <c r="C6155" s="120" t="s">
        <v>206</v>
      </c>
      <c r="D6155" s="120" t="s">
        <v>39</v>
      </c>
      <c r="E6155" s="120" t="s">
        <v>70</v>
      </c>
      <c r="F6155" s="121">
        <v>0</v>
      </c>
      <c r="G6155" s="121">
        <v>3057.033</v>
      </c>
      <c r="H6155" s="119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19">
        <v>52019</v>
      </c>
      <c r="B6156" s="120" t="s">
        <v>201</v>
      </c>
      <c r="C6156" s="120" t="s">
        <v>206</v>
      </c>
      <c r="D6156" s="120" t="s">
        <v>39</v>
      </c>
      <c r="E6156" s="120" t="s">
        <v>38</v>
      </c>
      <c r="F6156" s="121">
        <v>2158565</v>
      </c>
      <c r="G6156" s="121">
        <v>1545959.2</v>
      </c>
      <c r="H6156" s="119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19">
        <v>52019</v>
      </c>
      <c r="B6157" s="120" t="s">
        <v>201</v>
      </c>
      <c r="C6157" s="120" t="s">
        <v>206</v>
      </c>
      <c r="D6157" s="120" t="s">
        <v>61</v>
      </c>
      <c r="E6157" s="120" t="s">
        <v>70</v>
      </c>
      <c r="F6157" s="121">
        <v>79855</v>
      </c>
      <c r="G6157" s="121">
        <v>6339.659</v>
      </c>
      <c r="H6157" s="119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19">
        <v>52019</v>
      </c>
      <c r="B6158" s="120" t="s">
        <v>201</v>
      </c>
      <c r="C6158" s="120" t="s">
        <v>206</v>
      </c>
      <c r="D6158" s="120" t="s">
        <v>61</v>
      </c>
      <c r="E6158" s="120" t="s">
        <v>38</v>
      </c>
      <c r="F6158" s="121">
        <v>36934125</v>
      </c>
      <c r="G6158" s="121">
        <v>2899336.1</v>
      </c>
      <c r="H6158" s="119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19">
        <v>52019</v>
      </c>
      <c r="B6159" s="120" t="s">
        <v>201</v>
      </c>
      <c r="C6159" s="120" t="s">
        <v>206</v>
      </c>
      <c r="D6159" s="120" t="s">
        <v>73</v>
      </c>
      <c r="E6159" s="120" t="s">
        <v>70</v>
      </c>
      <c r="F6159" s="121">
        <v>42635</v>
      </c>
      <c r="G6159" s="121">
        <v>3533.291</v>
      </c>
      <c r="H6159" s="119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19">
        <v>52019</v>
      </c>
      <c r="B6160" s="120" t="s">
        <v>201</v>
      </c>
      <c r="C6160" s="120" t="s">
        <v>206</v>
      </c>
      <c r="D6160" s="120" t="s">
        <v>73</v>
      </c>
      <c r="E6160" s="120" t="s">
        <v>38</v>
      </c>
      <c r="F6160" s="121">
        <v>11175859</v>
      </c>
      <c r="G6160" s="121">
        <v>964113.81</v>
      </c>
      <c r="H6160" s="119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19">
        <v>52021</v>
      </c>
      <c r="B6161" s="120" t="s">
        <v>205</v>
      </c>
      <c r="C6161" s="120" t="s">
        <v>210</v>
      </c>
      <c r="D6161" s="120" t="s">
        <v>73</v>
      </c>
      <c r="E6161" s="120" t="s">
        <v>70</v>
      </c>
      <c r="F6161" s="121">
        <v>0</v>
      </c>
      <c r="G6161" s="121">
        <v>0</v>
      </c>
      <c r="H6161" s="119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19">
        <v>52021</v>
      </c>
      <c r="B6162" s="120" t="s">
        <v>205</v>
      </c>
      <c r="C6162" s="120" t="s">
        <v>210</v>
      </c>
      <c r="D6162" s="120" t="s">
        <v>73</v>
      </c>
      <c r="E6162" s="120" t="s">
        <v>38</v>
      </c>
      <c r="F6162" s="121">
        <v>698</v>
      </c>
      <c r="G6162" s="121">
        <v>43</v>
      </c>
      <c r="H6162" s="119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19">
        <v>52024</v>
      </c>
      <c r="B6163" s="120" t="s">
        <v>205</v>
      </c>
      <c r="C6163" s="120" t="s">
        <v>210</v>
      </c>
      <c r="D6163" s="120" t="s">
        <v>68</v>
      </c>
      <c r="E6163" s="120" t="s">
        <v>38</v>
      </c>
      <c r="F6163" s="121">
        <v>110370</v>
      </c>
      <c r="G6163" s="121">
        <v>21025.969</v>
      </c>
      <c r="H6163" s="119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19">
        <v>52024</v>
      </c>
      <c r="B6164" s="120" t="s">
        <v>205</v>
      </c>
      <c r="C6164" s="120" t="s">
        <v>210</v>
      </c>
      <c r="D6164" s="120" t="s">
        <v>68</v>
      </c>
      <c r="E6164" s="120" t="s">
        <v>152</v>
      </c>
      <c r="F6164" s="121">
        <v>10466</v>
      </c>
      <c r="G6164" s="121">
        <v>1994.031</v>
      </c>
      <c r="H6164" s="119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19">
        <v>52026</v>
      </c>
      <c r="B6165" s="120" t="s">
        <v>201</v>
      </c>
      <c r="C6165" s="120" t="s">
        <v>206</v>
      </c>
      <c r="D6165" s="120" t="s">
        <v>39</v>
      </c>
      <c r="E6165" s="120" t="s">
        <v>70</v>
      </c>
      <c r="F6165" s="121">
        <v>0</v>
      </c>
      <c r="G6165" s="121">
        <v>0</v>
      </c>
      <c r="H6165" s="119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19">
        <v>52026</v>
      </c>
      <c r="B6166" s="120" t="s">
        <v>201</v>
      </c>
      <c r="C6166" s="120" t="s">
        <v>206</v>
      </c>
      <c r="D6166" s="120" t="s">
        <v>39</v>
      </c>
      <c r="E6166" s="120" t="s">
        <v>38</v>
      </c>
      <c r="F6166" s="121">
        <v>4996</v>
      </c>
      <c r="G6166" s="121">
        <v>0</v>
      </c>
      <c r="H6166" s="119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19">
        <v>52026</v>
      </c>
      <c r="B6167" s="120" t="s">
        <v>201</v>
      </c>
      <c r="C6167" s="120" t="s">
        <v>206</v>
      </c>
      <c r="D6167" s="120" t="s">
        <v>61</v>
      </c>
      <c r="E6167" s="120" t="s">
        <v>70</v>
      </c>
      <c r="F6167" s="121">
        <v>939</v>
      </c>
      <c r="G6167" s="121">
        <v>104.143</v>
      </c>
      <c r="H6167" s="119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19">
        <v>52026</v>
      </c>
      <c r="B6168" s="120" t="s">
        <v>201</v>
      </c>
      <c r="C6168" s="120" t="s">
        <v>206</v>
      </c>
      <c r="D6168" s="120" t="s">
        <v>61</v>
      </c>
      <c r="E6168" s="120" t="s">
        <v>38</v>
      </c>
      <c r="F6168" s="121">
        <v>438911</v>
      </c>
      <c r="G6168" s="121">
        <v>48414.857</v>
      </c>
      <c r="H6168" s="119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19">
        <v>52026</v>
      </c>
      <c r="B6169" s="120" t="s">
        <v>201</v>
      </c>
      <c r="C6169" s="120" t="s">
        <v>206</v>
      </c>
      <c r="D6169" s="120" t="s">
        <v>73</v>
      </c>
      <c r="E6169" s="120" t="s">
        <v>70</v>
      </c>
      <c r="F6169" s="121">
        <v>347</v>
      </c>
      <c r="G6169" s="121">
        <v>30.156</v>
      </c>
      <c r="H6169" s="119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19">
        <v>52026</v>
      </c>
      <c r="B6170" s="120" t="s">
        <v>201</v>
      </c>
      <c r="C6170" s="120" t="s">
        <v>206</v>
      </c>
      <c r="D6170" s="120" t="s">
        <v>73</v>
      </c>
      <c r="E6170" s="120" t="s">
        <v>38</v>
      </c>
      <c r="F6170" s="121">
        <v>70150</v>
      </c>
      <c r="G6170" s="121">
        <v>6078.844</v>
      </c>
      <c r="H6170" s="119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19">
        <v>52028</v>
      </c>
      <c r="B6171" s="120" t="s">
        <v>201</v>
      </c>
      <c r="C6171" s="120" t="s">
        <v>206</v>
      </c>
      <c r="D6171" s="120" t="s">
        <v>120</v>
      </c>
      <c r="E6171" s="120" t="s">
        <v>76</v>
      </c>
      <c r="F6171" s="121">
        <v>0</v>
      </c>
      <c r="G6171" s="121">
        <v>0</v>
      </c>
      <c r="H6171" s="119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19">
        <v>52028</v>
      </c>
      <c r="B6172" s="120" t="s">
        <v>201</v>
      </c>
      <c r="C6172" s="120" t="s">
        <v>206</v>
      </c>
      <c r="D6172" s="120" t="s">
        <v>68</v>
      </c>
      <c r="E6172" s="120" t="s">
        <v>76</v>
      </c>
      <c r="F6172" s="121">
        <v>0</v>
      </c>
      <c r="G6172" s="121">
        <v>0</v>
      </c>
      <c r="H6172" s="119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19">
        <v>52031</v>
      </c>
      <c r="B6173" s="120" t="s">
        <v>201</v>
      </c>
      <c r="C6173" s="120" t="s">
        <v>211</v>
      </c>
      <c r="D6173" s="120" t="s">
        <v>84</v>
      </c>
      <c r="E6173" s="120" t="s">
        <v>38</v>
      </c>
      <c r="F6173" s="121">
        <v>0</v>
      </c>
      <c r="G6173" s="121">
        <v>0</v>
      </c>
      <c r="H6173" s="119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19">
        <v>52031</v>
      </c>
      <c r="B6174" s="120" t="s">
        <v>201</v>
      </c>
      <c r="C6174" s="120" t="s">
        <v>211</v>
      </c>
      <c r="D6174" s="120" t="s">
        <v>84</v>
      </c>
      <c r="E6174" s="120" t="s">
        <v>140</v>
      </c>
      <c r="F6174" s="121">
        <v>0</v>
      </c>
      <c r="G6174" s="121">
        <v>0</v>
      </c>
      <c r="H6174" s="119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19">
        <v>52031</v>
      </c>
      <c r="B6175" s="120" t="s">
        <v>201</v>
      </c>
      <c r="C6175" s="120" t="s">
        <v>211</v>
      </c>
      <c r="D6175" s="120" t="s">
        <v>68</v>
      </c>
      <c r="E6175" s="120" t="s">
        <v>38</v>
      </c>
      <c r="F6175" s="121">
        <v>71517</v>
      </c>
      <c r="G6175" s="121">
        <v>4593.517</v>
      </c>
      <c r="H6175" s="119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19">
        <v>52031</v>
      </c>
      <c r="B6176" s="120" t="s">
        <v>201</v>
      </c>
      <c r="C6176" s="120" t="s">
        <v>211</v>
      </c>
      <c r="D6176" s="120" t="s">
        <v>68</v>
      </c>
      <c r="E6176" s="120" t="s">
        <v>140</v>
      </c>
      <c r="F6176" s="121">
        <v>156880</v>
      </c>
      <c r="G6176" s="121">
        <v>9985.583</v>
      </c>
      <c r="H6176" s="119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19">
        <v>52036</v>
      </c>
      <c r="B6177" s="120" t="s">
        <v>201</v>
      </c>
      <c r="C6177" s="120" t="s">
        <v>206</v>
      </c>
      <c r="D6177" s="120" t="s">
        <v>116</v>
      </c>
      <c r="E6177" s="120" t="s">
        <v>170</v>
      </c>
      <c r="F6177" s="121">
        <v>388297</v>
      </c>
      <c r="G6177" s="121">
        <v>43619</v>
      </c>
      <c r="H6177" s="119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19">
        <v>52039</v>
      </c>
      <c r="B6178" s="120" t="s">
        <v>201</v>
      </c>
      <c r="C6178" s="120" t="s">
        <v>206</v>
      </c>
      <c r="D6178" s="120" t="s">
        <v>116</v>
      </c>
      <c r="E6178" s="120" t="s">
        <v>170</v>
      </c>
      <c r="F6178" s="121">
        <v>106307</v>
      </c>
      <c r="G6178" s="121">
        <v>11899</v>
      </c>
      <c r="H6178" s="119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19">
        <v>52048</v>
      </c>
      <c r="B6179" s="120" t="s">
        <v>205</v>
      </c>
      <c r="C6179" s="120" t="s">
        <v>210</v>
      </c>
      <c r="D6179" s="120" t="s">
        <v>73</v>
      </c>
      <c r="E6179" s="120" t="s">
        <v>54</v>
      </c>
      <c r="F6179" s="121">
        <v>0</v>
      </c>
      <c r="G6179" s="121">
        <v>0</v>
      </c>
      <c r="H6179" s="119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19">
        <v>52048</v>
      </c>
      <c r="B6180" s="120" t="s">
        <v>205</v>
      </c>
      <c r="C6180" s="120" t="s">
        <v>210</v>
      </c>
      <c r="D6180" s="120" t="s">
        <v>73</v>
      </c>
      <c r="E6180" s="120" t="s">
        <v>38</v>
      </c>
      <c r="F6180" s="121">
        <v>480030</v>
      </c>
      <c r="G6180" s="121">
        <v>110565</v>
      </c>
      <c r="H6180" s="119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19">
        <v>52049</v>
      </c>
      <c r="B6181" s="120" t="s">
        <v>201</v>
      </c>
      <c r="C6181" s="120" t="s">
        <v>206</v>
      </c>
      <c r="D6181" s="120" t="s">
        <v>116</v>
      </c>
      <c r="E6181" s="120" t="s">
        <v>170</v>
      </c>
      <c r="F6181" s="121">
        <v>44814</v>
      </c>
      <c r="G6181" s="121">
        <v>5034</v>
      </c>
      <c r="H6181" s="119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19">
        <v>52051</v>
      </c>
      <c r="B6182" s="120" t="s">
        <v>201</v>
      </c>
      <c r="C6182" s="120" t="s">
        <v>206</v>
      </c>
      <c r="D6182" s="120" t="s">
        <v>79</v>
      </c>
      <c r="E6182" s="120" t="s">
        <v>90</v>
      </c>
      <c r="F6182" s="121">
        <v>49964</v>
      </c>
      <c r="G6182" s="121">
        <v>4318</v>
      </c>
      <c r="H6182" s="119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19">
        <v>52054</v>
      </c>
      <c r="B6183" s="120" t="s">
        <v>201</v>
      </c>
      <c r="C6183" s="120" t="s">
        <v>206</v>
      </c>
      <c r="D6183" s="120" t="s">
        <v>116</v>
      </c>
      <c r="E6183" s="120" t="s">
        <v>170</v>
      </c>
      <c r="F6183" s="121">
        <v>124727</v>
      </c>
      <c r="G6183" s="121">
        <v>14011</v>
      </c>
      <c r="H6183" s="119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19">
        <v>52056</v>
      </c>
      <c r="B6184" s="120" t="s">
        <v>205</v>
      </c>
      <c r="C6184" s="120" t="s">
        <v>208</v>
      </c>
      <c r="D6184" s="120" t="s">
        <v>39</v>
      </c>
      <c r="E6184" s="120" t="s">
        <v>70</v>
      </c>
      <c r="F6184" s="121">
        <v>0</v>
      </c>
      <c r="G6184" s="121">
        <v>345.411</v>
      </c>
      <c r="H6184" s="119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19">
        <v>52056</v>
      </c>
      <c r="B6185" s="120" t="s">
        <v>205</v>
      </c>
      <c r="C6185" s="120" t="s">
        <v>208</v>
      </c>
      <c r="D6185" s="120" t="s">
        <v>39</v>
      </c>
      <c r="E6185" s="120" t="s">
        <v>38</v>
      </c>
      <c r="F6185" s="121">
        <v>0</v>
      </c>
      <c r="G6185" s="121">
        <v>60839.279</v>
      </c>
      <c r="H6185" s="119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19">
        <v>52056</v>
      </c>
      <c r="B6186" s="120" t="s">
        <v>205</v>
      </c>
      <c r="C6186" s="120" t="s">
        <v>208</v>
      </c>
      <c r="D6186" s="120" t="s">
        <v>61</v>
      </c>
      <c r="E6186" s="120" t="s">
        <v>70</v>
      </c>
      <c r="F6186" s="121">
        <v>9363</v>
      </c>
      <c r="G6186" s="121">
        <v>1571.126</v>
      </c>
      <c r="H6186" s="119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19">
        <v>52056</v>
      </c>
      <c r="B6187" s="120" t="s">
        <v>205</v>
      </c>
      <c r="C6187" s="120" t="s">
        <v>208</v>
      </c>
      <c r="D6187" s="120" t="s">
        <v>61</v>
      </c>
      <c r="E6187" s="120" t="s">
        <v>38</v>
      </c>
      <c r="F6187" s="121">
        <v>1709554</v>
      </c>
      <c r="G6187" s="121">
        <v>289088.4</v>
      </c>
      <c r="H6187" s="119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19">
        <v>52058</v>
      </c>
      <c r="B6188" s="120" t="s">
        <v>201</v>
      </c>
      <c r="C6188" s="120" t="s">
        <v>206</v>
      </c>
      <c r="D6188" s="120" t="s">
        <v>116</v>
      </c>
      <c r="E6188" s="120" t="s">
        <v>170</v>
      </c>
      <c r="F6188" s="121">
        <v>76645</v>
      </c>
      <c r="G6188" s="121">
        <v>8610</v>
      </c>
      <c r="H6188" s="119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19">
        <v>52061</v>
      </c>
      <c r="B6189" s="120" t="s">
        <v>205</v>
      </c>
      <c r="C6189" s="120" t="s">
        <v>210</v>
      </c>
      <c r="D6189" s="120" t="s">
        <v>39</v>
      </c>
      <c r="E6189" s="120" t="s">
        <v>70</v>
      </c>
      <c r="F6189" s="121">
        <v>0</v>
      </c>
      <c r="G6189" s="121">
        <v>0</v>
      </c>
      <c r="H6189" s="119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19">
        <v>52061</v>
      </c>
      <c r="B6190" s="120" t="s">
        <v>205</v>
      </c>
      <c r="C6190" s="120" t="s">
        <v>210</v>
      </c>
      <c r="D6190" s="120" t="s">
        <v>39</v>
      </c>
      <c r="E6190" s="120" t="s">
        <v>38</v>
      </c>
      <c r="F6190" s="121">
        <v>0</v>
      </c>
      <c r="G6190" s="121">
        <v>0</v>
      </c>
      <c r="H6190" s="119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19">
        <v>52061</v>
      </c>
      <c r="B6191" s="120" t="s">
        <v>205</v>
      </c>
      <c r="C6191" s="120" t="s">
        <v>210</v>
      </c>
      <c r="D6191" s="120" t="s">
        <v>61</v>
      </c>
      <c r="E6191" s="120" t="s">
        <v>70</v>
      </c>
      <c r="F6191" s="121">
        <v>2</v>
      </c>
      <c r="G6191" s="121">
        <v>0.408</v>
      </c>
      <c r="H6191" s="119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19">
        <v>52061</v>
      </c>
      <c r="B6192" s="120" t="s">
        <v>205</v>
      </c>
      <c r="C6192" s="120" t="s">
        <v>210</v>
      </c>
      <c r="D6192" s="120" t="s">
        <v>61</v>
      </c>
      <c r="E6192" s="120" t="s">
        <v>38</v>
      </c>
      <c r="F6192" s="121">
        <v>236507</v>
      </c>
      <c r="G6192" s="121">
        <v>40038.592</v>
      </c>
      <c r="H6192" s="119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19">
        <v>52061</v>
      </c>
      <c r="B6193" s="120" t="s">
        <v>205</v>
      </c>
      <c r="C6193" s="120" t="s">
        <v>210</v>
      </c>
      <c r="D6193" s="120" t="s">
        <v>67</v>
      </c>
      <c r="E6193" s="120" t="s">
        <v>38</v>
      </c>
      <c r="F6193" s="121">
        <v>60481</v>
      </c>
      <c r="G6193" s="121">
        <v>11296</v>
      </c>
      <c r="H6193" s="119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19">
        <v>52063</v>
      </c>
      <c r="B6194" s="120" t="s">
        <v>205</v>
      </c>
      <c r="C6194" s="120" t="s">
        <v>209</v>
      </c>
      <c r="D6194" s="120" t="s">
        <v>68</v>
      </c>
      <c r="E6194" s="120" t="s">
        <v>38</v>
      </c>
      <c r="F6194" s="121">
        <v>0</v>
      </c>
      <c r="G6194" s="121">
        <v>0</v>
      </c>
      <c r="H6194" s="119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19">
        <v>52063</v>
      </c>
      <c r="B6195" s="120" t="s">
        <v>205</v>
      </c>
      <c r="C6195" s="120" t="s">
        <v>209</v>
      </c>
      <c r="D6195" s="120" t="s">
        <v>68</v>
      </c>
      <c r="E6195" s="120" t="s">
        <v>152</v>
      </c>
      <c r="F6195" s="121">
        <v>0</v>
      </c>
      <c r="G6195" s="121">
        <v>0</v>
      </c>
      <c r="H6195" s="119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19">
        <v>52063</v>
      </c>
      <c r="B6196" s="120" t="s">
        <v>205</v>
      </c>
      <c r="C6196" s="120" t="s">
        <v>209</v>
      </c>
      <c r="D6196" s="120" t="s">
        <v>68</v>
      </c>
      <c r="E6196" s="120" t="s">
        <v>178</v>
      </c>
      <c r="F6196" s="121">
        <v>116733</v>
      </c>
      <c r="G6196" s="121">
        <v>13113</v>
      </c>
      <c r="H6196" s="119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19">
        <v>52064</v>
      </c>
      <c r="B6197" s="120" t="s">
        <v>205</v>
      </c>
      <c r="C6197" s="120" t="s">
        <v>209</v>
      </c>
      <c r="D6197" s="120" t="s">
        <v>68</v>
      </c>
      <c r="E6197" s="120" t="s">
        <v>38</v>
      </c>
      <c r="F6197" s="121">
        <v>0</v>
      </c>
      <c r="G6197" s="121">
        <v>0</v>
      </c>
      <c r="H6197" s="119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19">
        <v>52064</v>
      </c>
      <c r="B6198" s="120" t="s">
        <v>205</v>
      </c>
      <c r="C6198" s="120" t="s">
        <v>209</v>
      </c>
      <c r="D6198" s="120" t="s">
        <v>68</v>
      </c>
      <c r="E6198" s="120" t="s">
        <v>178</v>
      </c>
      <c r="F6198" s="121">
        <v>107484</v>
      </c>
      <c r="G6198" s="121">
        <v>12074</v>
      </c>
      <c r="H6198" s="119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19">
        <v>52065</v>
      </c>
      <c r="B6199" s="120" t="s">
        <v>205</v>
      </c>
      <c r="C6199" s="120" t="s">
        <v>209</v>
      </c>
      <c r="D6199" s="120" t="s">
        <v>68</v>
      </c>
      <c r="E6199" s="120" t="s">
        <v>38</v>
      </c>
      <c r="F6199" s="121">
        <v>0</v>
      </c>
      <c r="G6199" s="121">
        <v>0</v>
      </c>
      <c r="H6199" s="119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19">
        <v>52065</v>
      </c>
      <c r="B6200" s="120" t="s">
        <v>205</v>
      </c>
      <c r="C6200" s="120" t="s">
        <v>209</v>
      </c>
      <c r="D6200" s="120" t="s">
        <v>68</v>
      </c>
      <c r="E6200" s="120" t="s">
        <v>178</v>
      </c>
      <c r="F6200" s="121">
        <v>580535</v>
      </c>
      <c r="G6200" s="121">
        <v>65214</v>
      </c>
      <c r="H6200" s="119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19">
        <v>52068</v>
      </c>
      <c r="B6201" s="120" t="s">
        <v>201</v>
      </c>
      <c r="C6201" s="120" t="s">
        <v>206</v>
      </c>
      <c r="D6201" s="120" t="s">
        <v>116</v>
      </c>
      <c r="E6201" s="120" t="s">
        <v>170</v>
      </c>
      <c r="F6201" s="121">
        <v>235617</v>
      </c>
      <c r="G6201" s="121">
        <v>26468</v>
      </c>
      <c r="H6201" s="119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19">
        <v>52069</v>
      </c>
      <c r="B6202" s="120" t="s">
        <v>205</v>
      </c>
      <c r="C6202" s="120" t="s">
        <v>209</v>
      </c>
      <c r="D6202" s="120" t="s">
        <v>68</v>
      </c>
      <c r="E6202" s="120" t="s">
        <v>38</v>
      </c>
      <c r="F6202" s="121">
        <v>0</v>
      </c>
      <c r="G6202" s="121">
        <v>0</v>
      </c>
      <c r="H6202" s="119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19">
        <v>52072</v>
      </c>
      <c r="B6203" s="120" t="s">
        <v>201</v>
      </c>
      <c r="C6203" s="120" t="s">
        <v>211</v>
      </c>
      <c r="D6203" s="120" t="s">
        <v>68</v>
      </c>
      <c r="E6203" s="120" t="s">
        <v>54</v>
      </c>
      <c r="F6203" s="121">
        <v>0</v>
      </c>
      <c r="G6203" s="121">
        <v>0</v>
      </c>
      <c r="H6203" s="119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19">
        <v>52072</v>
      </c>
      <c r="B6204" s="120" t="s">
        <v>201</v>
      </c>
      <c r="C6204" s="120" t="s">
        <v>211</v>
      </c>
      <c r="D6204" s="120" t="s">
        <v>68</v>
      </c>
      <c r="E6204" s="120" t="s">
        <v>70</v>
      </c>
      <c r="F6204" s="121">
        <v>0</v>
      </c>
      <c r="G6204" s="121">
        <v>0</v>
      </c>
      <c r="H6204" s="119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19">
        <v>52072</v>
      </c>
      <c r="B6205" s="120" t="s">
        <v>201</v>
      </c>
      <c r="C6205" s="120" t="s">
        <v>211</v>
      </c>
      <c r="D6205" s="120" t="s">
        <v>68</v>
      </c>
      <c r="E6205" s="120" t="s">
        <v>38</v>
      </c>
      <c r="F6205" s="121">
        <v>2426745</v>
      </c>
      <c r="G6205" s="121">
        <v>28543</v>
      </c>
      <c r="H6205" s="119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19">
        <v>52073</v>
      </c>
      <c r="B6206" s="120" t="s">
        <v>205</v>
      </c>
      <c r="C6206" s="120" t="s">
        <v>210</v>
      </c>
      <c r="D6206" s="120" t="s">
        <v>39</v>
      </c>
      <c r="E6206" s="120" t="s">
        <v>70</v>
      </c>
      <c r="F6206" s="121">
        <v>0</v>
      </c>
      <c r="G6206" s="121">
        <v>0</v>
      </c>
      <c r="H6206" s="119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19">
        <v>52073</v>
      </c>
      <c r="B6207" s="120" t="s">
        <v>205</v>
      </c>
      <c r="C6207" s="120" t="s">
        <v>210</v>
      </c>
      <c r="D6207" s="120" t="s">
        <v>39</v>
      </c>
      <c r="E6207" s="120" t="s">
        <v>90</v>
      </c>
      <c r="F6207" s="121">
        <v>0</v>
      </c>
      <c r="G6207" s="121">
        <v>0</v>
      </c>
      <c r="H6207" s="119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19">
        <v>52073</v>
      </c>
      <c r="B6208" s="120" t="s">
        <v>205</v>
      </c>
      <c r="C6208" s="120" t="s">
        <v>210</v>
      </c>
      <c r="D6208" s="120" t="s">
        <v>39</v>
      </c>
      <c r="E6208" s="120" t="s">
        <v>38</v>
      </c>
      <c r="F6208" s="121">
        <v>313091</v>
      </c>
      <c r="G6208" s="121">
        <v>66637.46</v>
      </c>
      <c r="H6208" s="119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19">
        <v>52073</v>
      </c>
      <c r="B6209" s="120" t="s">
        <v>205</v>
      </c>
      <c r="C6209" s="120" t="s">
        <v>210</v>
      </c>
      <c r="D6209" s="120" t="s">
        <v>61</v>
      </c>
      <c r="E6209" s="120" t="s">
        <v>70</v>
      </c>
      <c r="F6209" s="121">
        <v>0</v>
      </c>
      <c r="G6209" s="121">
        <v>0</v>
      </c>
      <c r="H6209" s="119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19">
        <v>52073</v>
      </c>
      <c r="B6210" s="120" t="s">
        <v>205</v>
      </c>
      <c r="C6210" s="120" t="s">
        <v>210</v>
      </c>
      <c r="D6210" s="120" t="s">
        <v>61</v>
      </c>
      <c r="E6210" s="120" t="s">
        <v>90</v>
      </c>
      <c r="F6210" s="121">
        <v>0</v>
      </c>
      <c r="G6210" s="121">
        <v>0</v>
      </c>
      <c r="H6210" s="119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19">
        <v>52073</v>
      </c>
      <c r="B6211" s="120" t="s">
        <v>205</v>
      </c>
      <c r="C6211" s="120" t="s">
        <v>210</v>
      </c>
      <c r="D6211" s="120" t="s">
        <v>61</v>
      </c>
      <c r="E6211" s="120" t="s">
        <v>38</v>
      </c>
      <c r="F6211" s="121">
        <v>1005703</v>
      </c>
      <c r="G6211" s="121">
        <v>214086.13</v>
      </c>
      <c r="H6211" s="119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19">
        <v>52076</v>
      </c>
      <c r="B6212" s="120" t="s">
        <v>205</v>
      </c>
      <c r="C6212" s="120" t="s">
        <v>209</v>
      </c>
      <c r="D6212" s="120" t="s">
        <v>73</v>
      </c>
      <c r="E6212" s="120" t="s">
        <v>38</v>
      </c>
      <c r="F6212" s="121">
        <v>900984</v>
      </c>
      <c r="G6212" s="121">
        <v>74921</v>
      </c>
      <c r="H6212" s="119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19">
        <v>52077</v>
      </c>
      <c r="B6213" s="120" t="s">
        <v>205</v>
      </c>
      <c r="C6213" s="120" t="s">
        <v>209</v>
      </c>
      <c r="D6213" s="120" t="s">
        <v>73</v>
      </c>
      <c r="E6213" s="120" t="s">
        <v>38</v>
      </c>
      <c r="F6213" s="121">
        <v>355086</v>
      </c>
      <c r="G6213" s="121">
        <v>43631</v>
      </c>
      <c r="H6213" s="119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19">
        <v>52081</v>
      </c>
      <c r="B6214" s="120" t="s">
        <v>205</v>
      </c>
      <c r="C6214" s="120" t="s">
        <v>209</v>
      </c>
      <c r="D6214" s="120" t="s">
        <v>73</v>
      </c>
      <c r="E6214" s="120" t="s">
        <v>38</v>
      </c>
      <c r="F6214" s="121">
        <v>189254</v>
      </c>
      <c r="G6214" s="121">
        <v>44826</v>
      </c>
      <c r="H6214" s="119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19">
        <v>52082</v>
      </c>
      <c r="B6215" s="120" t="s">
        <v>205</v>
      </c>
      <c r="C6215" s="120" t="s">
        <v>209</v>
      </c>
      <c r="D6215" s="120" t="s">
        <v>73</v>
      </c>
      <c r="E6215" s="120" t="s">
        <v>38</v>
      </c>
      <c r="F6215" s="121">
        <v>181070</v>
      </c>
      <c r="G6215" s="121">
        <v>43041</v>
      </c>
      <c r="H6215" s="119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19">
        <v>52085</v>
      </c>
      <c r="B6216" s="120" t="s">
        <v>205</v>
      </c>
      <c r="C6216" s="120" t="s">
        <v>209</v>
      </c>
      <c r="D6216" s="120" t="s">
        <v>73</v>
      </c>
      <c r="E6216" s="120" t="s">
        <v>38</v>
      </c>
      <c r="F6216" s="121">
        <v>338360</v>
      </c>
      <c r="G6216" s="121">
        <v>79317</v>
      </c>
      <c r="H6216" s="119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19">
        <v>52086</v>
      </c>
      <c r="B6217" s="120" t="s">
        <v>205</v>
      </c>
      <c r="C6217" s="120" t="s">
        <v>209</v>
      </c>
      <c r="D6217" s="120" t="s">
        <v>73</v>
      </c>
      <c r="E6217" s="120" t="s">
        <v>38</v>
      </c>
      <c r="F6217" s="121">
        <v>280620</v>
      </c>
      <c r="G6217" s="121">
        <v>69003</v>
      </c>
      <c r="H6217" s="119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19">
        <v>52087</v>
      </c>
      <c r="B6218" s="120" t="s">
        <v>201</v>
      </c>
      <c r="C6218" s="120" t="s">
        <v>202</v>
      </c>
      <c r="D6218" s="120" t="s">
        <v>73</v>
      </c>
      <c r="E6218" s="120" t="s">
        <v>70</v>
      </c>
      <c r="F6218" s="121">
        <v>11956</v>
      </c>
      <c r="G6218" s="121">
        <v>970.877</v>
      </c>
      <c r="H6218" s="119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19">
        <v>52087</v>
      </c>
      <c r="B6219" s="120" t="s">
        <v>201</v>
      </c>
      <c r="C6219" s="120" t="s">
        <v>202</v>
      </c>
      <c r="D6219" s="120" t="s">
        <v>73</v>
      </c>
      <c r="E6219" s="120" t="s">
        <v>38</v>
      </c>
      <c r="F6219" s="121">
        <v>1193797</v>
      </c>
      <c r="G6219" s="121">
        <v>96942.123</v>
      </c>
      <c r="H6219" s="119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19">
        <v>52088</v>
      </c>
      <c r="B6220" s="120" t="s">
        <v>205</v>
      </c>
      <c r="C6220" s="120" t="s">
        <v>208</v>
      </c>
      <c r="D6220" s="120" t="s">
        <v>39</v>
      </c>
      <c r="E6220" s="120" t="s">
        <v>38</v>
      </c>
      <c r="F6220" s="121">
        <v>1514028</v>
      </c>
      <c r="G6220" s="121">
        <v>378440</v>
      </c>
      <c r="H6220" s="119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19">
        <v>52088</v>
      </c>
      <c r="B6221" s="120" t="s">
        <v>205</v>
      </c>
      <c r="C6221" s="120" t="s">
        <v>208</v>
      </c>
      <c r="D6221" s="120" t="s">
        <v>39</v>
      </c>
      <c r="E6221" s="120" t="s">
        <v>140</v>
      </c>
      <c r="F6221" s="121">
        <v>0</v>
      </c>
      <c r="G6221" s="121">
        <v>0</v>
      </c>
      <c r="H6221" s="119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19">
        <v>52088</v>
      </c>
      <c r="B6222" s="120" t="s">
        <v>205</v>
      </c>
      <c r="C6222" s="120" t="s">
        <v>208</v>
      </c>
      <c r="D6222" s="120" t="s">
        <v>61</v>
      </c>
      <c r="E6222" s="120" t="s">
        <v>38</v>
      </c>
      <c r="F6222" s="121">
        <v>8787972</v>
      </c>
      <c r="G6222" s="121">
        <v>1371554</v>
      </c>
      <c r="H6222" s="119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19">
        <v>52088</v>
      </c>
      <c r="B6223" s="120" t="s">
        <v>205</v>
      </c>
      <c r="C6223" s="120" t="s">
        <v>208</v>
      </c>
      <c r="D6223" s="120" t="s">
        <v>61</v>
      </c>
      <c r="E6223" s="120" t="s">
        <v>140</v>
      </c>
      <c r="F6223" s="121">
        <v>0</v>
      </c>
      <c r="G6223" s="121">
        <v>0</v>
      </c>
      <c r="H6223" s="119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19">
        <v>52089</v>
      </c>
      <c r="B6224" s="120" t="s">
        <v>205</v>
      </c>
      <c r="C6224" s="120" t="s">
        <v>209</v>
      </c>
      <c r="D6224" s="120" t="s">
        <v>68</v>
      </c>
      <c r="E6224" s="120" t="s">
        <v>54</v>
      </c>
      <c r="F6224" s="121">
        <v>0</v>
      </c>
      <c r="G6224" s="121">
        <v>0</v>
      </c>
      <c r="H6224" s="119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19">
        <v>52089</v>
      </c>
      <c r="B6225" s="120" t="s">
        <v>205</v>
      </c>
      <c r="C6225" s="120" t="s">
        <v>209</v>
      </c>
      <c r="D6225" s="120" t="s">
        <v>68</v>
      </c>
      <c r="E6225" s="120" t="s">
        <v>70</v>
      </c>
      <c r="F6225" s="121">
        <v>0</v>
      </c>
      <c r="G6225" s="121">
        <v>0</v>
      </c>
      <c r="H6225" s="119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19">
        <v>52089</v>
      </c>
      <c r="B6226" s="120" t="s">
        <v>205</v>
      </c>
      <c r="C6226" s="120" t="s">
        <v>209</v>
      </c>
      <c r="D6226" s="120" t="s">
        <v>68</v>
      </c>
      <c r="E6226" s="120" t="s">
        <v>38</v>
      </c>
      <c r="F6226" s="121">
        <v>757620</v>
      </c>
      <c r="G6226" s="121">
        <v>179857</v>
      </c>
      <c r="H6226" s="119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19">
        <v>52091</v>
      </c>
      <c r="B6227" s="120" t="s">
        <v>201</v>
      </c>
      <c r="C6227" s="120" t="s">
        <v>206</v>
      </c>
      <c r="D6227" s="120" t="s">
        <v>79</v>
      </c>
      <c r="E6227" s="120" t="s">
        <v>70</v>
      </c>
      <c r="F6227" s="121">
        <v>237</v>
      </c>
      <c r="G6227" s="121">
        <v>25</v>
      </c>
      <c r="H6227" s="119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19">
        <v>52091</v>
      </c>
      <c r="B6228" s="120" t="s">
        <v>201</v>
      </c>
      <c r="C6228" s="120" t="s">
        <v>206</v>
      </c>
      <c r="D6228" s="120" t="s">
        <v>79</v>
      </c>
      <c r="E6228" s="120" t="s">
        <v>38</v>
      </c>
      <c r="F6228" s="121">
        <v>0</v>
      </c>
      <c r="G6228" s="121">
        <v>0</v>
      </c>
      <c r="H6228" s="119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19">
        <v>52096</v>
      </c>
      <c r="B6229" s="120" t="s">
        <v>205</v>
      </c>
      <c r="C6229" s="120" t="s">
        <v>209</v>
      </c>
      <c r="D6229" s="120" t="s">
        <v>73</v>
      </c>
      <c r="E6229" s="120" t="s">
        <v>38</v>
      </c>
      <c r="F6229" s="121">
        <v>1500086</v>
      </c>
      <c r="G6229" s="121">
        <v>266165</v>
      </c>
      <c r="H6229" s="119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19">
        <v>52104</v>
      </c>
      <c r="B6230" s="120" t="s">
        <v>205</v>
      </c>
      <c r="C6230" s="120" t="s">
        <v>209</v>
      </c>
      <c r="D6230" s="120" t="s">
        <v>73</v>
      </c>
      <c r="E6230" s="120" t="s">
        <v>38</v>
      </c>
      <c r="F6230" s="121">
        <v>325512</v>
      </c>
      <c r="G6230" s="121">
        <v>72204</v>
      </c>
      <c r="H6230" s="119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19">
        <v>52107</v>
      </c>
      <c r="B6231" s="120" t="s">
        <v>205</v>
      </c>
      <c r="C6231" s="120" t="s">
        <v>209</v>
      </c>
      <c r="D6231" s="120" t="s">
        <v>73</v>
      </c>
      <c r="E6231" s="120" t="s">
        <v>38</v>
      </c>
      <c r="F6231" s="121">
        <v>1041814</v>
      </c>
      <c r="G6231" s="121">
        <v>258489</v>
      </c>
      <c r="H6231" s="119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19">
        <v>52109</v>
      </c>
      <c r="B6232" s="120" t="s">
        <v>205</v>
      </c>
      <c r="C6232" s="120" t="s">
        <v>209</v>
      </c>
      <c r="D6232" s="120" t="s">
        <v>39</v>
      </c>
      <c r="E6232" s="120" t="s">
        <v>38</v>
      </c>
      <c r="F6232" s="121">
        <v>0</v>
      </c>
      <c r="G6232" s="121">
        <v>88713.238</v>
      </c>
      <c r="H6232" s="119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19">
        <v>52109</v>
      </c>
      <c r="B6233" s="120" t="s">
        <v>205</v>
      </c>
      <c r="C6233" s="120" t="s">
        <v>209</v>
      </c>
      <c r="D6233" s="120" t="s">
        <v>39</v>
      </c>
      <c r="E6233" s="120" t="s">
        <v>140</v>
      </c>
      <c r="F6233" s="121">
        <v>97532</v>
      </c>
      <c r="G6233" s="121">
        <v>22734.762</v>
      </c>
      <c r="H6233" s="119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19">
        <v>52109</v>
      </c>
      <c r="B6234" s="120" t="s">
        <v>205</v>
      </c>
      <c r="C6234" s="120" t="s">
        <v>209</v>
      </c>
      <c r="D6234" s="120" t="s">
        <v>61</v>
      </c>
      <c r="E6234" s="120" t="s">
        <v>38</v>
      </c>
      <c r="F6234" s="121">
        <v>3955473</v>
      </c>
      <c r="G6234" s="121">
        <v>825053</v>
      </c>
      <c r="H6234" s="119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19">
        <v>52109</v>
      </c>
      <c r="B6235" s="120" t="s">
        <v>205</v>
      </c>
      <c r="C6235" s="120" t="s">
        <v>209</v>
      </c>
      <c r="D6235" s="120" t="s">
        <v>61</v>
      </c>
      <c r="E6235" s="120" t="s">
        <v>140</v>
      </c>
      <c r="F6235" s="121">
        <v>0</v>
      </c>
      <c r="G6235" s="121">
        <v>0</v>
      </c>
      <c r="H6235" s="119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19">
        <v>52118</v>
      </c>
      <c r="B6236" s="120" t="s">
        <v>201</v>
      </c>
      <c r="C6236" s="120" t="s">
        <v>202</v>
      </c>
      <c r="D6236" s="120" t="s">
        <v>68</v>
      </c>
      <c r="E6236" s="120" t="s">
        <v>176</v>
      </c>
      <c r="F6236" s="121">
        <v>0</v>
      </c>
      <c r="G6236" s="121">
        <v>0</v>
      </c>
      <c r="H6236" s="119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19">
        <v>52120</v>
      </c>
      <c r="B6237" s="120" t="s">
        <v>205</v>
      </c>
      <c r="C6237" s="120" t="s">
        <v>209</v>
      </c>
      <c r="D6237" s="120" t="s">
        <v>39</v>
      </c>
      <c r="E6237" s="120" t="s">
        <v>38</v>
      </c>
      <c r="F6237" s="121">
        <v>0</v>
      </c>
      <c r="G6237" s="121">
        <v>435948.07</v>
      </c>
      <c r="H6237" s="119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19">
        <v>52120</v>
      </c>
      <c r="B6238" s="120" t="s">
        <v>205</v>
      </c>
      <c r="C6238" s="120" t="s">
        <v>209</v>
      </c>
      <c r="D6238" s="120" t="s">
        <v>61</v>
      </c>
      <c r="E6238" s="120" t="s">
        <v>38</v>
      </c>
      <c r="F6238" s="121">
        <v>16101489</v>
      </c>
      <c r="G6238" s="121">
        <v>2264779.3</v>
      </c>
      <c r="H6238" s="119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19">
        <v>52120</v>
      </c>
      <c r="B6239" s="120" t="s">
        <v>205</v>
      </c>
      <c r="C6239" s="120" t="s">
        <v>209</v>
      </c>
      <c r="D6239" s="120" t="s">
        <v>73</v>
      </c>
      <c r="E6239" s="120" t="s">
        <v>38</v>
      </c>
      <c r="F6239" s="121">
        <v>2816161</v>
      </c>
      <c r="G6239" s="121">
        <v>477228.64</v>
      </c>
      <c r="H6239" s="119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19">
        <v>52122</v>
      </c>
      <c r="B6240" s="120" t="s">
        <v>205</v>
      </c>
      <c r="C6240" s="120" t="s">
        <v>209</v>
      </c>
      <c r="D6240" s="120" t="s">
        <v>73</v>
      </c>
      <c r="E6240" s="120" t="s">
        <v>38</v>
      </c>
      <c r="F6240" s="121">
        <v>1445353</v>
      </c>
      <c r="G6240" s="121">
        <v>152499</v>
      </c>
      <c r="H6240" s="119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19">
        <v>52132</v>
      </c>
      <c r="B6241" s="120" t="s">
        <v>205</v>
      </c>
      <c r="C6241" s="120" t="s">
        <v>209</v>
      </c>
      <c r="D6241" s="120" t="s">
        <v>39</v>
      </c>
      <c r="E6241" s="120" t="s">
        <v>38</v>
      </c>
      <c r="F6241" s="121">
        <v>0</v>
      </c>
      <c r="G6241" s="121">
        <v>0</v>
      </c>
      <c r="H6241" s="119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19">
        <v>52132</v>
      </c>
      <c r="B6242" s="120" t="s">
        <v>205</v>
      </c>
      <c r="C6242" s="120" t="s">
        <v>209</v>
      </c>
      <c r="D6242" s="120" t="s">
        <v>39</v>
      </c>
      <c r="E6242" s="120" t="s">
        <v>140</v>
      </c>
      <c r="F6242" s="121">
        <v>0</v>
      </c>
      <c r="G6242" s="121">
        <v>0</v>
      </c>
      <c r="H6242" s="119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19">
        <v>52132</v>
      </c>
      <c r="B6243" s="120" t="s">
        <v>205</v>
      </c>
      <c r="C6243" s="120" t="s">
        <v>209</v>
      </c>
      <c r="D6243" s="120" t="s">
        <v>61</v>
      </c>
      <c r="E6243" s="120" t="s">
        <v>38</v>
      </c>
      <c r="F6243" s="121">
        <v>3658886</v>
      </c>
      <c r="G6243" s="121">
        <v>626717</v>
      </c>
      <c r="H6243" s="119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19">
        <v>52132</v>
      </c>
      <c r="B6244" s="120" t="s">
        <v>205</v>
      </c>
      <c r="C6244" s="120" t="s">
        <v>209</v>
      </c>
      <c r="D6244" s="120" t="s">
        <v>61</v>
      </c>
      <c r="E6244" s="120" t="s">
        <v>140</v>
      </c>
      <c r="F6244" s="121">
        <v>0</v>
      </c>
      <c r="G6244" s="121">
        <v>0</v>
      </c>
      <c r="H6244" s="119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19">
        <v>52133</v>
      </c>
      <c r="B6245" s="120" t="s">
        <v>205</v>
      </c>
      <c r="C6245" s="120" t="s">
        <v>209</v>
      </c>
      <c r="D6245" s="120" t="s">
        <v>68</v>
      </c>
      <c r="E6245" s="120" t="s">
        <v>38</v>
      </c>
      <c r="F6245" s="121">
        <v>136822</v>
      </c>
      <c r="G6245" s="121">
        <v>10007.926</v>
      </c>
      <c r="H6245" s="119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19">
        <v>52133</v>
      </c>
      <c r="B6246" s="120" t="s">
        <v>205</v>
      </c>
      <c r="C6246" s="120" t="s">
        <v>209</v>
      </c>
      <c r="D6246" s="120" t="s">
        <v>68</v>
      </c>
      <c r="E6246" s="120" t="s">
        <v>140</v>
      </c>
      <c r="F6246" s="121">
        <v>679066</v>
      </c>
      <c r="G6246" s="121">
        <v>49647.074</v>
      </c>
      <c r="H6246" s="119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19">
        <v>52133</v>
      </c>
      <c r="B6247" s="120" t="s">
        <v>205</v>
      </c>
      <c r="C6247" s="120" t="s">
        <v>209</v>
      </c>
      <c r="D6247" s="120" t="s">
        <v>68</v>
      </c>
      <c r="E6247" s="120" t="s">
        <v>152</v>
      </c>
      <c r="F6247" s="121">
        <v>0</v>
      </c>
      <c r="G6247" s="121">
        <v>0</v>
      </c>
      <c r="H6247" s="119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19">
        <v>52133</v>
      </c>
      <c r="B6248" s="120" t="s">
        <v>205</v>
      </c>
      <c r="C6248" s="120" t="s">
        <v>209</v>
      </c>
      <c r="D6248" s="120" t="s">
        <v>68</v>
      </c>
      <c r="E6248" s="120" t="s">
        <v>183</v>
      </c>
      <c r="F6248" s="121">
        <v>0</v>
      </c>
      <c r="G6248" s="121">
        <v>0</v>
      </c>
      <c r="H6248" s="119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19">
        <v>52140</v>
      </c>
      <c r="B6249" s="120" t="s">
        <v>205</v>
      </c>
      <c r="C6249" s="120" t="s">
        <v>209</v>
      </c>
      <c r="D6249" s="120" t="s">
        <v>68</v>
      </c>
      <c r="E6249" s="120" t="s">
        <v>54</v>
      </c>
      <c r="F6249" s="121">
        <v>0</v>
      </c>
      <c r="G6249" s="121">
        <v>0</v>
      </c>
      <c r="H6249" s="119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19">
        <v>52140</v>
      </c>
      <c r="B6250" s="120" t="s">
        <v>205</v>
      </c>
      <c r="C6250" s="120" t="s">
        <v>209</v>
      </c>
      <c r="D6250" s="120" t="s">
        <v>68</v>
      </c>
      <c r="E6250" s="120" t="s">
        <v>59</v>
      </c>
      <c r="F6250" s="121">
        <v>1577086</v>
      </c>
      <c r="G6250" s="121">
        <v>355907.27</v>
      </c>
      <c r="H6250" s="119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19">
        <v>52140</v>
      </c>
      <c r="B6251" s="120" t="s">
        <v>205</v>
      </c>
      <c r="C6251" s="120" t="s">
        <v>209</v>
      </c>
      <c r="D6251" s="120" t="s">
        <v>68</v>
      </c>
      <c r="E6251" s="120" t="s">
        <v>70</v>
      </c>
      <c r="F6251" s="121">
        <v>0</v>
      </c>
      <c r="G6251" s="121">
        <v>0</v>
      </c>
      <c r="H6251" s="119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19">
        <v>52140</v>
      </c>
      <c r="B6252" s="120" t="s">
        <v>205</v>
      </c>
      <c r="C6252" s="120" t="s">
        <v>209</v>
      </c>
      <c r="D6252" s="120" t="s">
        <v>68</v>
      </c>
      <c r="E6252" s="120" t="s">
        <v>38</v>
      </c>
      <c r="F6252" s="121">
        <v>619452</v>
      </c>
      <c r="G6252" s="121">
        <v>139794.07</v>
      </c>
      <c r="H6252" s="119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19">
        <v>52140</v>
      </c>
      <c r="B6253" s="120" t="s">
        <v>205</v>
      </c>
      <c r="C6253" s="120" t="s">
        <v>209</v>
      </c>
      <c r="D6253" s="120" t="s">
        <v>68</v>
      </c>
      <c r="E6253" s="120" t="s">
        <v>130</v>
      </c>
      <c r="F6253" s="121">
        <v>0</v>
      </c>
      <c r="G6253" s="121">
        <v>0</v>
      </c>
      <c r="H6253" s="119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19">
        <v>52140</v>
      </c>
      <c r="B6254" s="120" t="s">
        <v>205</v>
      </c>
      <c r="C6254" s="120" t="s">
        <v>209</v>
      </c>
      <c r="D6254" s="120" t="s">
        <v>68</v>
      </c>
      <c r="E6254" s="120" t="s">
        <v>176</v>
      </c>
      <c r="F6254" s="121">
        <v>430487</v>
      </c>
      <c r="G6254" s="121">
        <v>97149.586</v>
      </c>
      <c r="H6254" s="119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19">
        <v>52140</v>
      </c>
      <c r="B6255" s="120" t="s">
        <v>205</v>
      </c>
      <c r="C6255" s="120" t="s">
        <v>209</v>
      </c>
      <c r="D6255" s="120" t="s">
        <v>68</v>
      </c>
      <c r="E6255" s="120" t="s">
        <v>183</v>
      </c>
      <c r="F6255" s="121">
        <v>13271</v>
      </c>
      <c r="G6255" s="121">
        <v>2995.071</v>
      </c>
      <c r="H6255" s="119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19">
        <v>52142</v>
      </c>
      <c r="B6256" s="120" t="s">
        <v>201</v>
      </c>
      <c r="C6256" s="120" t="s">
        <v>206</v>
      </c>
      <c r="D6256" s="120" t="s">
        <v>128</v>
      </c>
      <c r="E6256" s="120" t="s">
        <v>180</v>
      </c>
      <c r="F6256" s="121">
        <v>458586</v>
      </c>
      <c r="G6256" s="121">
        <v>51515</v>
      </c>
      <c r="H6256" s="119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19">
        <v>52143</v>
      </c>
      <c r="B6257" s="120" t="s">
        <v>201</v>
      </c>
      <c r="C6257" s="120" t="s">
        <v>206</v>
      </c>
      <c r="D6257" s="120" t="s">
        <v>128</v>
      </c>
      <c r="E6257" s="120" t="s">
        <v>180</v>
      </c>
      <c r="F6257" s="121">
        <v>427440</v>
      </c>
      <c r="G6257" s="121">
        <v>48016</v>
      </c>
      <c r="H6257" s="119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19">
        <v>52144</v>
      </c>
      <c r="B6258" s="120" t="s">
        <v>201</v>
      </c>
      <c r="C6258" s="120" t="s">
        <v>206</v>
      </c>
      <c r="D6258" s="120" t="s">
        <v>128</v>
      </c>
      <c r="E6258" s="120" t="s">
        <v>180</v>
      </c>
      <c r="F6258" s="121">
        <v>376574</v>
      </c>
      <c r="G6258" s="121">
        <v>42302</v>
      </c>
      <c r="H6258" s="119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19">
        <v>52147</v>
      </c>
      <c r="B6259" s="120" t="s">
        <v>205</v>
      </c>
      <c r="C6259" s="120" t="s">
        <v>209</v>
      </c>
      <c r="D6259" s="120" t="s">
        <v>73</v>
      </c>
      <c r="E6259" s="120" t="s">
        <v>38</v>
      </c>
      <c r="F6259" s="121">
        <v>500842</v>
      </c>
      <c r="G6259" s="121">
        <v>90100</v>
      </c>
      <c r="H6259" s="119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19">
        <v>52148</v>
      </c>
      <c r="B6260" s="120" t="s">
        <v>205</v>
      </c>
      <c r="C6260" s="120" t="s">
        <v>209</v>
      </c>
      <c r="D6260" s="120" t="s">
        <v>79</v>
      </c>
      <c r="E6260" s="120" t="s">
        <v>70</v>
      </c>
      <c r="F6260" s="121">
        <v>86</v>
      </c>
      <c r="G6260" s="121">
        <v>18.196</v>
      </c>
      <c r="H6260" s="119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19">
        <v>52148</v>
      </c>
      <c r="B6261" s="120" t="s">
        <v>205</v>
      </c>
      <c r="C6261" s="120" t="s">
        <v>209</v>
      </c>
      <c r="D6261" s="120" t="s">
        <v>79</v>
      </c>
      <c r="E6261" s="120" t="s">
        <v>38</v>
      </c>
      <c r="F6261" s="121">
        <v>6411</v>
      </c>
      <c r="G6261" s="121">
        <v>1352.804</v>
      </c>
      <c r="H6261" s="119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19">
        <v>52148</v>
      </c>
      <c r="B6262" s="120" t="s">
        <v>205</v>
      </c>
      <c r="C6262" s="120" t="s">
        <v>209</v>
      </c>
      <c r="D6262" s="120" t="s">
        <v>68</v>
      </c>
      <c r="E6262" s="120" t="s">
        <v>70</v>
      </c>
      <c r="F6262" s="121">
        <v>144</v>
      </c>
      <c r="G6262" s="121">
        <v>24.34</v>
      </c>
      <c r="H6262" s="119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19">
        <v>52148</v>
      </c>
      <c r="B6263" s="120" t="s">
        <v>205</v>
      </c>
      <c r="C6263" s="120" t="s">
        <v>209</v>
      </c>
      <c r="D6263" s="120" t="s">
        <v>68</v>
      </c>
      <c r="E6263" s="120" t="s">
        <v>38</v>
      </c>
      <c r="F6263" s="121">
        <v>69034</v>
      </c>
      <c r="G6263" s="121">
        <v>11604.66</v>
      </c>
      <c r="H6263" s="119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19">
        <v>52149</v>
      </c>
      <c r="B6264" s="120" t="s">
        <v>205</v>
      </c>
      <c r="C6264" s="120" t="s">
        <v>209</v>
      </c>
      <c r="D6264" s="120" t="s">
        <v>73</v>
      </c>
      <c r="E6264" s="120" t="s">
        <v>38</v>
      </c>
      <c r="F6264" s="121">
        <v>1377756</v>
      </c>
      <c r="G6264" s="121">
        <v>284919.32</v>
      </c>
      <c r="H6264" s="119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19">
        <v>52149</v>
      </c>
      <c r="B6265" s="120" t="s">
        <v>205</v>
      </c>
      <c r="C6265" s="120" t="s">
        <v>209</v>
      </c>
      <c r="D6265" s="120" t="s">
        <v>79</v>
      </c>
      <c r="E6265" s="120" t="s">
        <v>70</v>
      </c>
      <c r="F6265" s="121">
        <v>399</v>
      </c>
      <c r="G6265" s="121">
        <v>82.32</v>
      </c>
      <c r="H6265" s="119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19">
        <v>52149</v>
      </c>
      <c r="B6266" s="120" t="s">
        <v>205</v>
      </c>
      <c r="C6266" s="120" t="s">
        <v>209</v>
      </c>
      <c r="D6266" s="120" t="s">
        <v>79</v>
      </c>
      <c r="E6266" s="120" t="s">
        <v>38</v>
      </c>
      <c r="F6266" s="121">
        <v>0</v>
      </c>
      <c r="G6266" s="121">
        <v>0</v>
      </c>
      <c r="H6266" s="119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19">
        <v>52151</v>
      </c>
      <c r="B6267" s="120" t="s">
        <v>205</v>
      </c>
      <c r="C6267" s="120" t="s">
        <v>209</v>
      </c>
      <c r="D6267" s="120" t="s">
        <v>68</v>
      </c>
      <c r="E6267" s="120" t="s">
        <v>54</v>
      </c>
      <c r="F6267" s="121">
        <v>0</v>
      </c>
      <c r="G6267" s="121">
        <v>0</v>
      </c>
      <c r="H6267" s="119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19">
        <v>52151</v>
      </c>
      <c r="B6268" s="120" t="s">
        <v>205</v>
      </c>
      <c r="C6268" s="120" t="s">
        <v>209</v>
      </c>
      <c r="D6268" s="120" t="s">
        <v>68</v>
      </c>
      <c r="E6268" s="120" t="s">
        <v>59</v>
      </c>
      <c r="F6268" s="121">
        <v>3501430</v>
      </c>
      <c r="G6268" s="121">
        <v>490108.73</v>
      </c>
      <c r="H6268" s="119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19">
        <v>52151</v>
      </c>
      <c r="B6269" s="120" t="s">
        <v>205</v>
      </c>
      <c r="C6269" s="120" t="s">
        <v>209</v>
      </c>
      <c r="D6269" s="120" t="s">
        <v>68</v>
      </c>
      <c r="E6269" s="120" t="s">
        <v>70</v>
      </c>
      <c r="F6269" s="121">
        <v>0</v>
      </c>
      <c r="G6269" s="121">
        <v>0</v>
      </c>
      <c r="H6269" s="119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19">
        <v>52151</v>
      </c>
      <c r="B6270" s="120" t="s">
        <v>205</v>
      </c>
      <c r="C6270" s="120" t="s">
        <v>209</v>
      </c>
      <c r="D6270" s="120" t="s">
        <v>68</v>
      </c>
      <c r="E6270" s="120" t="s">
        <v>38</v>
      </c>
      <c r="F6270" s="121">
        <v>616072</v>
      </c>
      <c r="G6270" s="121">
        <v>86243.727</v>
      </c>
      <c r="H6270" s="119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19">
        <v>52151</v>
      </c>
      <c r="B6271" s="120" t="s">
        <v>205</v>
      </c>
      <c r="C6271" s="120" t="s">
        <v>209</v>
      </c>
      <c r="D6271" s="120" t="s">
        <v>68</v>
      </c>
      <c r="E6271" s="120" t="s">
        <v>152</v>
      </c>
      <c r="F6271" s="121">
        <v>0</v>
      </c>
      <c r="G6271" s="121">
        <v>0</v>
      </c>
      <c r="H6271" s="119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19">
        <v>52151</v>
      </c>
      <c r="B6272" s="120" t="s">
        <v>205</v>
      </c>
      <c r="C6272" s="120" t="s">
        <v>209</v>
      </c>
      <c r="D6272" s="120" t="s">
        <v>68</v>
      </c>
      <c r="E6272" s="120" t="s">
        <v>166</v>
      </c>
      <c r="F6272" s="121">
        <v>0</v>
      </c>
      <c r="G6272" s="121">
        <v>0</v>
      </c>
      <c r="H6272" s="119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19">
        <v>52151</v>
      </c>
      <c r="B6273" s="120" t="s">
        <v>205</v>
      </c>
      <c r="C6273" s="120" t="s">
        <v>209</v>
      </c>
      <c r="D6273" s="120" t="s">
        <v>68</v>
      </c>
      <c r="E6273" s="120" t="s">
        <v>176</v>
      </c>
      <c r="F6273" s="121">
        <v>0</v>
      </c>
      <c r="G6273" s="121">
        <v>0</v>
      </c>
      <c r="H6273" s="119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19">
        <v>52151</v>
      </c>
      <c r="B6274" s="120" t="s">
        <v>205</v>
      </c>
      <c r="C6274" s="120" t="s">
        <v>209</v>
      </c>
      <c r="D6274" s="120" t="s">
        <v>68</v>
      </c>
      <c r="E6274" s="120" t="s">
        <v>183</v>
      </c>
      <c r="F6274" s="121">
        <v>29079</v>
      </c>
      <c r="G6274" s="121">
        <v>4042.543</v>
      </c>
      <c r="H6274" s="119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19">
        <v>52152</v>
      </c>
      <c r="B6275" s="120" t="s">
        <v>205</v>
      </c>
      <c r="C6275" s="120" t="s">
        <v>209</v>
      </c>
      <c r="D6275" s="120" t="s">
        <v>73</v>
      </c>
      <c r="E6275" s="120" t="s">
        <v>38</v>
      </c>
      <c r="F6275" s="121">
        <v>0</v>
      </c>
      <c r="G6275" s="121">
        <v>0</v>
      </c>
      <c r="H6275" s="119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19">
        <v>52152</v>
      </c>
      <c r="B6276" s="120" t="s">
        <v>205</v>
      </c>
      <c r="C6276" s="120" t="s">
        <v>209</v>
      </c>
      <c r="D6276" s="120" t="s">
        <v>68</v>
      </c>
      <c r="E6276" s="120" t="s">
        <v>54</v>
      </c>
      <c r="F6276" s="121">
        <v>0</v>
      </c>
      <c r="G6276" s="121">
        <v>0</v>
      </c>
      <c r="H6276" s="119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19">
        <v>52152</v>
      </c>
      <c r="B6277" s="120" t="s">
        <v>205</v>
      </c>
      <c r="C6277" s="120" t="s">
        <v>209</v>
      </c>
      <c r="D6277" s="120" t="s">
        <v>68</v>
      </c>
      <c r="E6277" s="120" t="s">
        <v>59</v>
      </c>
      <c r="F6277" s="121">
        <v>1445659</v>
      </c>
      <c r="G6277" s="121">
        <v>254218.92</v>
      </c>
      <c r="H6277" s="119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19">
        <v>52152</v>
      </c>
      <c r="B6278" s="120" t="s">
        <v>205</v>
      </c>
      <c r="C6278" s="120" t="s">
        <v>209</v>
      </c>
      <c r="D6278" s="120" t="s">
        <v>68</v>
      </c>
      <c r="E6278" s="120" t="s">
        <v>38</v>
      </c>
      <c r="F6278" s="121">
        <v>127509</v>
      </c>
      <c r="G6278" s="121">
        <v>22422.084</v>
      </c>
      <c r="H6278" s="119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19">
        <v>52152</v>
      </c>
      <c r="B6279" s="120" t="s">
        <v>205</v>
      </c>
      <c r="C6279" s="120" t="s">
        <v>209</v>
      </c>
      <c r="D6279" s="120" t="s">
        <v>68</v>
      </c>
      <c r="E6279" s="120" t="s">
        <v>152</v>
      </c>
      <c r="F6279" s="121">
        <v>0</v>
      </c>
      <c r="G6279" s="121">
        <v>0</v>
      </c>
      <c r="H6279" s="119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19">
        <v>52155</v>
      </c>
      <c r="B6280" s="120" t="s">
        <v>201</v>
      </c>
      <c r="C6280" s="120" t="s">
        <v>206</v>
      </c>
      <c r="D6280" s="120" t="s">
        <v>116</v>
      </c>
      <c r="E6280" s="120" t="s">
        <v>170</v>
      </c>
      <c r="F6280" s="121">
        <v>32564</v>
      </c>
      <c r="G6280" s="121">
        <v>3658</v>
      </c>
      <c r="H6280" s="119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19">
        <v>52158</v>
      </c>
      <c r="B6281" s="120" t="s">
        <v>201</v>
      </c>
      <c r="C6281" s="120" t="s">
        <v>206</v>
      </c>
      <c r="D6281" s="120" t="s">
        <v>68</v>
      </c>
      <c r="E6281" s="120" t="s">
        <v>76</v>
      </c>
      <c r="F6281" s="121">
        <v>945028</v>
      </c>
      <c r="G6281" s="121">
        <v>106159</v>
      </c>
      <c r="H6281" s="119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19">
        <v>52160</v>
      </c>
      <c r="B6282" s="120" t="s">
        <v>201</v>
      </c>
      <c r="C6282" s="120" t="s">
        <v>206</v>
      </c>
      <c r="D6282" s="120" t="s">
        <v>128</v>
      </c>
      <c r="E6282" s="120" t="s">
        <v>180</v>
      </c>
      <c r="F6282" s="121">
        <v>218686</v>
      </c>
      <c r="G6282" s="121">
        <v>24566</v>
      </c>
      <c r="H6282" s="119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19">
        <v>52161</v>
      </c>
      <c r="B6283" s="120" t="s">
        <v>201</v>
      </c>
      <c r="C6283" s="120" t="s">
        <v>206</v>
      </c>
      <c r="D6283" s="120" t="s">
        <v>128</v>
      </c>
      <c r="E6283" s="120" t="s">
        <v>180</v>
      </c>
      <c r="F6283" s="121">
        <v>145138</v>
      </c>
      <c r="G6283" s="121">
        <v>16304</v>
      </c>
      <c r="H6283" s="119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19">
        <v>52162</v>
      </c>
      <c r="B6284" s="120" t="s">
        <v>201</v>
      </c>
      <c r="C6284" s="120" t="s">
        <v>206</v>
      </c>
      <c r="D6284" s="120" t="s">
        <v>128</v>
      </c>
      <c r="E6284" s="120" t="s">
        <v>180</v>
      </c>
      <c r="F6284" s="121">
        <v>108551</v>
      </c>
      <c r="G6284" s="121">
        <v>12194</v>
      </c>
      <c r="H6284" s="119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19">
        <v>52163</v>
      </c>
      <c r="B6285" s="120" t="s">
        <v>201</v>
      </c>
      <c r="C6285" s="120" t="s">
        <v>206</v>
      </c>
      <c r="D6285" s="120" t="s">
        <v>128</v>
      </c>
      <c r="E6285" s="120" t="s">
        <v>180</v>
      </c>
      <c r="F6285" s="121">
        <v>144044</v>
      </c>
      <c r="G6285" s="121">
        <v>16181</v>
      </c>
      <c r="H6285" s="119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19">
        <v>52165</v>
      </c>
      <c r="B6286" s="120" t="s">
        <v>201</v>
      </c>
      <c r="C6286" s="120" t="s">
        <v>206</v>
      </c>
      <c r="D6286" s="120" t="s">
        <v>128</v>
      </c>
      <c r="E6286" s="120" t="s">
        <v>180</v>
      </c>
      <c r="F6286" s="121">
        <v>11678</v>
      </c>
      <c r="G6286" s="121">
        <v>1312</v>
      </c>
      <c r="H6286" s="119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19">
        <v>52166</v>
      </c>
      <c r="B6287" s="120" t="s">
        <v>201</v>
      </c>
      <c r="C6287" s="120" t="s">
        <v>206</v>
      </c>
      <c r="D6287" s="120" t="s">
        <v>116</v>
      </c>
      <c r="E6287" s="120" t="s">
        <v>170</v>
      </c>
      <c r="F6287" s="121">
        <v>42669</v>
      </c>
      <c r="G6287" s="121">
        <v>4793</v>
      </c>
      <c r="H6287" s="119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19">
        <v>52168</v>
      </c>
      <c r="B6288" s="120" t="s">
        <v>205</v>
      </c>
      <c r="C6288" s="120" t="s">
        <v>210</v>
      </c>
      <c r="D6288" s="120" t="s">
        <v>73</v>
      </c>
      <c r="E6288" s="120" t="s">
        <v>70</v>
      </c>
      <c r="F6288" s="121">
        <v>15752</v>
      </c>
      <c r="G6288" s="121">
        <v>2895.422</v>
      </c>
      <c r="H6288" s="119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19">
        <v>52168</v>
      </c>
      <c r="B6289" s="120" t="s">
        <v>205</v>
      </c>
      <c r="C6289" s="120" t="s">
        <v>210</v>
      </c>
      <c r="D6289" s="120" t="s">
        <v>73</v>
      </c>
      <c r="E6289" s="120" t="s">
        <v>38</v>
      </c>
      <c r="F6289" s="121">
        <v>643738</v>
      </c>
      <c r="G6289" s="121">
        <v>118333.52</v>
      </c>
      <c r="H6289" s="119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19">
        <v>52168</v>
      </c>
      <c r="B6290" s="120" t="s">
        <v>205</v>
      </c>
      <c r="C6290" s="120" t="s">
        <v>210</v>
      </c>
      <c r="D6290" s="120" t="s">
        <v>73</v>
      </c>
      <c r="E6290" s="120" t="s">
        <v>152</v>
      </c>
      <c r="F6290" s="121">
        <v>0</v>
      </c>
      <c r="G6290" s="121">
        <v>0</v>
      </c>
      <c r="H6290" s="119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19">
        <v>52168</v>
      </c>
      <c r="B6291" s="120" t="s">
        <v>205</v>
      </c>
      <c r="C6291" s="120" t="s">
        <v>210</v>
      </c>
      <c r="D6291" s="120" t="s">
        <v>79</v>
      </c>
      <c r="E6291" s="120" t="s">
        <v>70</v>
      </c>
      <c r="F6291" s="121">
        <v>262</v>
      </c>
      <c r="G6291" s="121">
        <v>49</v>
      </c>
      <c r="H6291" s="119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19">
        <v>52168</v>
      </c>
      <c r="B6292" s="120" t="s">
        <v>205</v>
      </c>
      <c r="C6292" s="120" t="s">
        <v>210</v>
      </c>
      <c r="D6292" s="120" t="s">
        <v>68</v>
      </c>
      <c r="E6292" s="120" t="s">
        <v>70</v>
      </c>
      <c r="F6292" s="121">
        <v>20487</v>
      </c>
      <c r="G6292" s="121">
        <v>3727.43</v>
      </c>
      <c r="H6292" s="119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19">
        <v>52168</v>
      </c>
      <c r="B6293" s="120" t="s">
        <v>205</v>
      </c>
      <c r="C6293" s="120" t="s">
        <v>210</v>
      </c>
      <c r="D6293" s="120" t="s">
        <v>68</v>
      </c>
      <c r="E6293" s="120" t="s">
        <v>38</v>
      </c>
      <c r="F6293" s="121">
        <v>757328</v>
      </c>
      <c r="G6293" s="121">
        <v>137792.66</v>
      </c>
      <c r="H6293" s="119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19">
        <v>52168</v>
      </c>
      <c r="B6294" s="120" t="s">
        <v>205</v>
      </c>
      <c r="C6294" s="120" t="s">
        <v>210</v>
      </c>
      <c r="D6294" s="120" t="s">
        <v>68</v>
      </c>
      <c r="E6294" s="120" t="s">
        <v>152</v>
      </c>
      <c r="F6294" s="121">
        <v>0</v>
      </c>
      <c r="G6294" s="121">
        <v>0</v>
      </c>
      <c r="H6294" s="119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19">
        <v>52169</v>
      </c>
      <c r="B6295" s="120" t="s">
        <v>205</v>
      </c>
      <c r="C6295" s="120" t="s">
        <v>208</v>
      </c>
      <c r="D6295" s="120" t="s">
        <v>73</v>
      </c>
      <c r="E6295" s="120" t="s">
        <v>38</v>
      </c>
      <c r="F6295" s="121">
        <v>3512890</v>
      </c>
      <c r="G6295" s="121">
        <v>806368</v>
      </c>
      <c r="H6295" s="119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19">
        <v>52171</v>
      </c>
      <c r="B6296" s="120" t="s">
        <v>201</v>
      </c>
      <c r="C6296" s="120" t="s">
        <v>206</v>
      </c>
      <c r="D6296" s="120" t="s">
        <v>116</v>
      </c>
      <c r="E6296" s="120" t="s">
        <v>170</v>
      </c>
      <c r="F6296" s="121">
        <v>37531</v>
      </c>
      <c r="G6296" s="121">
        <v>4216</v>
      </c>
      <c r="H6296" s="119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19">
        <v>52173</v>
      </c>
      <c r="B6297" s="120" t="s">
        <v>201</v>
      </c>
      <c r="C6297" s="120" t="s">
        <v>206</v>
      </c>
      <c r="D6297" s="120" t="s">
        <v>116</v>
      </c>
      <c r="E6297" s="120" t="s">
        <v>170</v>
      </c>
      <c r="F6297" s="121">
        <v>433296</v>
      </c>
      <c r="G6297" s="121">
        <v>48674</v>
      </c>
      <c r="H6297" s="119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19">
        <v>52174</v>
      </c>
      <c r="B6298" s="120" t="s">
        <v>201</v>
      </c>
      <c r="C6298" s="120" t="s">
        <v>206</v>
      </c>
      <c r="D6298" s="120" t="s">
        <v>68</v>
      </c>
      <c r="E6298" s="120" t="s">
        <v>76</v>
      </c>
      <c r="F6298" s="121">
        <v>331280</v>
      </c>
      <c r="G6298" s="121">
        <v>37214</v>
      </c>
      <c r="H6298" s="119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19">
        <v>52175</v>
      </c>
      <c r="B6299" s="120" t="s">
        <v>205</v>
      </c>
      <c r="C6299" s="120" t="s">
        <v>209</v>
      </c>
      <c r="D6299" s="120" t="s">
        <v>68</v>
      </c>
      <c r="E6299" s="120" t="s">
        <v>38</v>
      </c>
      <c r="F6299" s="121">
        <v>0</v>
      </c>
      <c r="G6299" s="121">
        <v>0</v>
      </c>
      <c r="H6299" s="119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19">
        <v>52175</v>
      </c>
      <c r="B6300" s="120" t="s">
        <v>205</v>
      </c>
      <c r="C6300" s="120" t="s">
        <v>209</v>
      </c>
      <c r="D6300" s="120" t="s">
        <v>68</v>
      </c>
      <c r="E6300" s="120" t="s">
        <v>140</v>
      </c>
      <c r="F6300" s="121">
        <v>923093</v>
      </c>
      <c r="G6300" s="121">
        <v>233559.51</v>
      </c>
      <c r="H6300" s="119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19">
        <v>52176</v>
      </c>
      <c r="B6301" s="120" t="s">
        <v>205</v>
      </c>
      <c r="C6301" s="120" t="s">
        <v>208</v>
      </c>
      <c r="D6301" s="120" t="s">
        <v>39</v>
      </c>
      <c r="E6301" s="120" t="s">
        <v>38</v>
      </c>
      <c r="F6301" s="121">
        <v>651808</v>
      </c>
      <c r="G6301" s="121">
        <v>320810</v>
      </c>
      <c r="H6301" s="119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19">
        <v>52176</v>
      </c>
      <c r="B6302" s="120" t="s">
        <v>205</v>
      </c>
      <c r="C6302" s="120" t="s">
        <v>208</v>
      </c>
      <c r="D6302" s="120" t="s">
        <v>61</v>
      </c>
      <c r="E6302" s="120" t="s">
        <v>38</v>
      </c>
      <c r="F6302" s="121">
        <v>8353150</v>
      </c>
      <c r="G6302" s="121">
        <v>681674</v>
      </c>
      <c r="H6302" s="119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19">
        <v>52184</v>
      </c>
      <c r="B6303" s="120" t="s">
        <v>205</v>
      </c>
      <c r="C6303" s="120" t="s">
        <v>209</v>
      </c>
      <c r="D6303" s="120" t="s">
        <v>73</v>
      </c>
      <c r="E6303" s="120" t="s">
        <v>70</v>
      </c>
      <c r="F6303" s="121">
        <v>0</v>
      </c>
      <c r="G6303" s="121">
        <v>0</v>
      </c>
      <c r="H6303" s="119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19">
        <v>52184</v>
      </c>
      <c r="B6304" s="120" t="s">
        <v>205</v>
      </c>
      <c r="C6304" s="120" t="s">
        <v>209</v>
      </c>
      <c r="D6304" s="120" t="s">
        <v>73</v>
      </c>
      <c r="E6304" s="120" t="s">
        <v>81</v>
      </c>
      <c r="F6304" s="121">
        <v>0</v>
      </c>
      <c r="G6304" s="121">
        <v>0</v>
      </c>
      <c r="H6304" s="119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19">
        <v>52184</v>
      </c>
      <c r="B6305" s="120" t="s">
        <v>205</v>
      </c>
      <c r="C6305" s="120" t="s">
        <v>209</v>
      </c>
      <c r="D6305" s="120" t="s">
        <v>73</v>
      </c>
      <c r="E6305" s="120" t="s">
        <v>38</v>
      </c>
      <c r="F6305" s="121">
        <v>264702</v>
      </c>
      <c r="G6305" s="121">
        <v>68210</v>
      </c>
      <c r="H6305" s="119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19">
        <v>52186</v>
      </c>
      <c r="B6306" s="120" t="s">
        <v>205</v>
      </c>
      <c r="C6306" s="120" t="s">
        <v>208</v>
      </c>
      <c r="D6306" s="120" t="s">
        <v>73</v>
      </c>
      <c r="E6306" s="120" t="s">
        <v>38</v>
      </c>
      <c r="F6306" s="121">
        <v>30287</v>
      </c>
      <c r="G6306" s="121">
        <v>3722</v>
      </c>
      <c r="H6306" s="119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19">
        <v>52187</v>
      </c>
      <c r="B6307" s="120" t="s">
        <v>201</v>
      </c>
      <c r="C6307" s="120" t="s">
        <v>206</v>
      </c>
      <c r="D6307" s="120" t="s">
        <v>116</v>
      </c>
      <c r="E6307" s="120" t="s">
        <v>170</v>
      </c>
      <c r="F6307" s="121">
        <v>90018</v>
      </c>
      <c r="G6307" s="121">
        <v>10112</v>
      </c>
      <c r="H6307" s="119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19">
        <v>52193</v>
      </c>
      <c r="B6308" s="120" t="s">
        <v>205</v>
      </c>
      <c r="C6308" s="120" t="s">
        <v>209</v>
      </c>
      <c r="D6308" s="120" t="s">
        <v>73</v>
      </c>
      <c r="E6308" s="120" t="s">
        <v>38</v>
      </c>
      <c r="F6308" s="121">
        <v>5320293</v>
      </c>
      <c r="G6308" s="121">
        <v>1000466</v>
      </c>
      <c r="H6308" s="119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19">
        <v>52193</v>
      </c>
      <c r="B6309" s="120" t="s">
        <v>205</v>
      </c>
      <c r="C6309" s="120" t="s">
        <v>209</v>
      </c>
      <c r="D6309" s="120" t="s">
        <v>73</v>
      </c>
      <c r="E6309" s="120" t="s">
        <v>144</v>
      </c>
      <c r="F6309" s="121">
        <v>0</v>
      </c>
      <c r="G6309" s="121">
        <v>0</v>
      </c>
      <c r="H6309" s="119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19">
        <v>52193</v>
      </c>
      <c r="B6310" s="120" t="s">
        <v>205</v>
      </c>
      <c r="C6310" s="120" t="s">
        <v>209</v>
      </c>
      <c r="D6310" s="120" t="s">
        <v>68</v>
      </c>
      <c r="E6310" s="120" t="s">
        <v>38</v>
      </c>
      <c r="F6310" s="121">
        <v>673988</v>
      </c>
      <c r="G6310" s="121">
        <v>127582.62</v>
      </c>
      <c r="H6310" s="119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19">
        <v>52193</v>
      </c>
      <c r="B6311" s="120" t="s">
        <v>205</v>
      </c>
      <c r="C6311" s="120" t="s">
        <v>209</v>
      </c>
      <c r="D6311" s="120" t="s">
        <v>68</v>
      </c>
      <c r="E6311" s="120" t="s">
        <v>140</v>
      </c>
      <c r="F6311" s="121">
        <v>1027363</v>
      </c>
      <c r="G6311" s="121">
        <v>193994.38</v>
      </c>
      <c r="H6311" s="119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19">
        <v>52204</v>
      </c>
      <c r="B6312" s="120" t="s">
        <v>201</v>
      </c>
      <c r="C6312" s="120" t="s">
        <v>206</v>
      </c>
      <c r="D6312" s="120" t="s">
        <v>79</v>
      </c>
      <c r="E6312" s="120" t="s">
        <v>90</v>
      </c>
      <c r="F6312" s="121">
        <v>354238</v>
      </c>
      <c r="G6312" s="121">
        <v>28559</v>
      </c>
      <c r="H6312" s="119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19">
        <v>54004</v>
      </c>
      <c r="B6313" s="120" t="s">
        <v>205</v>
      </c>
      <c r="C6313" s="120" t="s">
        <v>209</v>
      </c>
      <c r="D6313" s="120" t="s">
        <v>73</v>
      </c>
      <c r="E6313" s="120" t="s">
        <v>70</v>
      </c>
      <c r="F6313" s="121">
        <v>0</v>
      </c>
      <c r="G6313" s="121">
        <v>0</v>
      </c>
      <c r="H6313" s="119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19">
        <v>54004</v>
      </c>
      <c r="B6314" s="120" t="s">
        <v>205</v>
      </c>
      <c r="C6314" s="120" t="s">
        <v>209</v>
      </c>
      <c r="D6314" s="120" t="s">
        <v>73</v>
      </c>
      <c r="E6314" s="120" t="s">
        <v>38</v>
      </c>
      <c r="F6314" s="121">
        <v>108193</v>
      </c>
      <c r="G6314" s="121">
        <v>26413.94</v>
      </c>
      <c r="H6314" s="119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19">
        <v>54004</v>
      </c>
      <c r="B6315" s="120" t="s">
        <v>205</v>
      </c>
      <c r="C6315" s="120" t="s">
        <v>209</v>
      </c>
      <c r="D6315" s="120" t="s">
        <v>68</v>
      </c>
      <c r="E6315" s="120" t="s">
        <v>54</v>
      </c>
      <c r="F6315" s="121">
        <v>0</v>
      </c>
      <c r="G6315" s="121">
        <v>0</v>
      </c>
      <c r="H6315" s="119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19">
        <v>54004</v>
      </c>
      <c r="B6316" s="120" t="s">
        <v>205</v>
      </c>
      <c r="C6316" s="120" t="s">
        <v>209</v>
      </c>
      <c r="D6316" s="120" t="s">
        <v>68</v>
      </c>
      <c r="E6316" s="120" t="s">
        <v>38</v>
      </c>
      <c r="F6316" s="121">
        <v>7339</v>
      </c>
      <c r="G6316" s="121">
        <v>1472.716</v>
      </c>
      <c r="H6316" s="119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19">
        <v>54004</v>
      </c>
      <c r="B6317" s="120" t="s">
        <v>205</v>
      </c>
      <c r="C6317" s="120" t="s">
        <v>209</v>
      </c>
      <c r="D6317" s="120" t="s">
        <v>68</v>
      </c>
      <c r="E6317" s="120" t="s">
        <v>137</v>
      </c>
      <c r="F6317" s="121">
        <v>49609</v>
      </c>
      <c r="G6317" s="121">
        <v>9974.967</v>
      </c>
      <c r="H6317" s="119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19">
        <v>54004</v>
      </c>
      <c r="B6318" s="120" t="s">
        <v>205</v>
      </c>
      <c r="C6318" s="120" t="s">
        <v>209</v>
      </c>
      <c r="D6318" s="120" t="s">
        <v>68</v>
      </c>
      <c r="E6318" s="120" t="s">
        <v>160</v>
      </c>
      <c r="F6318" s="121">
        <v>0</v>
      </c>
      <c r="G6318" s="121">
        <v>0</v>
      </c>
      <c r="H6318" s="119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19">
        <v>54004</v>
      </c>
      <c r="B6319" s="120" t="s">
        <v>205</v>
      </c>
      <c r="C6319" s="120" t="s">
        <v>209</v>
      </c>
      <c r="D6319" s="120" t="s">
        <v>68</v>
      </c>
      <c r="E6319" s="120" t="s">
        <v>166</v>
      </c>
      <c r="F6319" s="121">
        <v>447106</v>
      </c>
      <c r="G6319" s="121">
        <v>90249.82</v>
      </c>
      <c r="H6319" s="119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19">
        <v>54004</v>
      </c>
      <c r="B6320" s="120" t="s">
        <v>205</v>
      </c>
      <c r="C6320" s="120" t="s">
        <v>209</v>
      </c>
      <c r="D6320" s="120" t="s">
        <v>68</v>
      </c>
      <c r="E6320" s="120" t="s">
        <v>176</v>
      </c>
      <c r="F6320" s="121">
        <v>464037</v>
      </c>
      <c r="G6320" s="121">
        <v>93686.497</v>
      </c>
      <c r="H6320" s="119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19">
        <v>54006</v>
      </c>
      <c r="B6321" s="120" t="s">
        <v>201</v>
      </c>
      <c r="C6321" s="120" t="s">
        <v>206</v>
      </c>
      <c r="D6321" s="120" t="s">
        <v>116</v>
      </c>
      <c r="E6321" s="120" t="s">
        <v>170</v>
      </c>
      <c r="F6321" s="121">
        <v>489343</v>
      </c>
      <c r="G6321" s="121">
        <v>54970</v>
      </c>
      <c r="H6321" s="119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19">
        <v>54034</v>
      </c>
      <c r="B6322" s="120" t="s">
        <v>201</v>
      </c>
      <c r="C6322" s="120" t="s">
        <v>206</v>
      </c>
      <c r="D6322" s="120" t="s">
        <v>39</v>
      </c>
      <c r="E6322" s="120" t="s">
        <v>70</v>
      </c>
      <c r="F6322" s="121">
        <v>0</v>
      </c>
      <c r="G6322" s="121">
        <v>0</v>
      </c>
      <c r="H6322" s="119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19">
        <v>54034</v>
      </c>
      <c r="B6323" s="120" t="s">
        <v>201</v>
      </c>
      <c r="C6323" s="120" t="s">
        <v>206</v>
      </c>
      <c r="D6323" s="120" t="s">
        <v>39</v>
      </c>
      <c r="E6323" s="120" t="s">
        <v>38</v>
      </c>
      <c r="F6323" s="121">
        <v>4036</v>
      </c>
      <c r="G6323" s="121">
        <v>1139</v>
      </c>
      <c r="H6323" s="119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19">
        <v>54034</v>
      </c>
      <c r="B6324" s="120" t="s">
        <v>201</v>
      </c>
      <c r="C6324" s="120" t="s">
        <v>206</v>
      </c>
      <c r="D6324" s="120" t="s">
        <v>61</v>
      </c>
      <c r="E6324" s="120" t="s">
        <v>70</v>
      </c>
      <c r="F6324" s="121">
        <v>0</v>
      </c>
      <c r="G6324" s="121">
        <v>0</v>
      </c>
      <c r="H6324" s="119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19">
        <v>54034</v>
      </c>
      <c r="B6325" s="120" t="s">
        <v>201</v>
      </c>
      <c r="C6325" s="120" t="s">
        <v>206</v>
      </c>
      <c r="D6325" s="120" t="s">
        <v>61</v>
      </c>
      <c r="E6325" s="120" t="s">
        <v>38</v>
      </c>
      <c r="F6325" s="121">
        <v>28071</v>
      </c>
      <c r="G6325" s="121">
        <v>2339</v>
      </c>
      <c r="H6325" s="119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19">
        <v>54038</v>
      </c>
      <c r="B6326" s="120" t="s">
        <v>201</v>
      </c>
      <c r="C6326" s="120" t="s">
        <v>206</v>
      </c>
      <c r="D6326" s="120" t="s">
        <v>68</v>
      </c>
      <c r="E6326" s="120" t="s">
        <v>76</v>
      </c>
      <c r="F6326" s="121">
        <v>0</v>
      </c>
      <c r="G6326" s="121">
        <v>0</v>
      </c>
      <c r="H6326" s="119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19">
        <v>54041</v>
      </c>
      <c r="B6327" s="120" t="s">
        <v>205</v>
      </c>
      <c r="C6327" s="120" t="s">
        <v>208</v>
      </c>
      <c r="D6327" s="120" t="s">
        <v>39</v>
      </c>
      <c r="E6327" s="120" t="s">
        <v>70</v>
      </c>
      <c r="F6327" s="121">
        <v>0</v>
      </c>
      <c r="G6327" s="121">
        <v>0</v>
      </c>
      <c r="H6327" s="119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19">
        <v>54041</v>
      </c>
      <c r="B6328" s="120" t="s">
        <v>205</v>
      </c>
      <c r="C6328" s="120" t="s">
        <v>208</v>
      </c>
      <c r="D6328" s="120" t="s">
        <v>39</v>
      </c>
      <c r="E6328" s="120" t="s">
        <v>38</v>
      </c>
      <c r="F6328" s="121">
        <v>0</v>
      </c>
      <c r="G6328" s="121">
        <v>63144.09</v>
      </c>
      <c r="H6328" s="119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19">
        <v>54041</v>
      </c>
      <c r="B6329" s="120" t="s">
        <v>205</v>
      </c>
      <c r="C6329" s="120" t="s">
        <v>208</v>
      </c>
      <c r="D6329" s="120" t="s">
        <v>61</v>
      </c>
      <c r="E6329" s="120" t="s">
        <v>70</v>
      </c>
      <c r="F6329" s="121">
        <v>0</v>
      </c>
      <c r="G6329" s="121">
        <v>0</v>
      </c>
      <c r="H6329" s="119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19">
        <v>54041</v>
      </c>
      <c r="B6330" s="120" t="s">
        <v>205</v>
      </c>
      <c r="C6330" s="120" t="s">
        <v>208</v>
      </c>
      <c r="D6330" s="120" t="s">
        <v>61</v>
      </c>
      <c r="E6330" s="120" t="s">
        <v>38</v>
      </c>
      <c r="F6330" s="121">
        <v>1935376</v>
      </c>
      <c r="G6330" s="121">
        <v>144375.77</v>
      </c>
      <c r="H6330" s="119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19">
        <v>54044</v>
      </c>
      <c r="B6331" s="120" t="s">
        <v>205</v>
      </c>
      <c r="C6331" s="120" t="s">
        <v>210</v>
      </c>
      <c r="D6331" s="120" t="s">
        <v>73</v>
      </c>
      <c r="E6331" s="120" t="s">
        <v>38</v>
      </c>
      <c r="F6331" s="121">
        <v>461540</v>
      </c>
      <c r="G6331" s="121">
        <v>92795.22</v>
      </c>
      <c r="H6331" s="119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19">
        <v>54044</v>
      </c>
      <c r="B6332" s="120" t="s">
        <v>205</v>
      </c>
      <c r="C6332" s="120" t="s">
        <v>210</v>
      </c>
      <c r="D6332" s="120" t="s">
        <v>79</v>
      </c>
      <c r="E6332" s="120" t="s">
        <v>70</v>
      </c>
      <c r="F6332" s="121">
        <v>1068</v>
      </c>
      <c r="G6332" s="121">
        <v>214.813</v>
      </c>
      <c r="H6332" s="119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19">
        <v>54044</v>
      </c>
      <c r="B6333" s="120" t="s">
        <v>205</v>
      </c>
      <c r="C6333" s="120" t="s">
        <v>210</v>
      </c>
      <c r="D6333" s="120" t="s">
        <v>79</v>
      </c>
      <c r="E6333" s="120" t="s">
        <v>38</v>
      </c>
      <c r="F6333" s="121">
        <v>141931</v>
      </c>
      <c r="G6333" s="121">
        <v>28536.427</v>
      </c>
      <c r="H6333" s="119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19">
        <v>54056</v>
      </c>
      <c r="B6334" s="120" t="s">
        <v>201</v>
      </c>
      <c r="C6334" s="120" t="s">
        <v>206</v>
      </c>
      <c r="D6334" s="120" t="s">
        <v>39</v>
      </c>
      <c r="E6334" s="120" t="s">
        <v>70</v>
      </c>
      <c r="F6334" s="121">
        <v>0</v>
      </c>
      <c r="G6334" s="121">
        <v>37.785</v>
      </c>
      <c r="H6334" s="119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19">
        <v>54056</v>
      </c>
      <c r="B6335" s="120" t="s">
        <v>201</v>
      </c>
      <c r="C6335" s="120" t="s">
        <v>206</v>
      </c>
      <c r="D6335" s="120" t="s">
        <v>39</v>
      </c>
      <c r="E6335" s="120" t="s">
        <v>38</v>
      </c>
      <c r="F6335" s="121">
        <v>29</v>
      </c>
      <c r="G6335" s="121">
        <v>1516.215</v>
      </c>
      <c r="H6335" s="119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19">
        <v>54056</v>
      </c>
      <c r="B6336" s="120" t="s">
        <v>201</v>
      </c>
      <c r="C6336" s="120" t="s">
        <v>206</v>
      </c>
      <c r="D6336" s="120" t="s">
        <v>61</v>
      </c>
      <c r="E6336" s="120" t="s">
        <v>70</v>
      </c>
      <c r="F6336" s="121">
        <v>760</v>
      </c>
      <c r="G6336" s="121">
        <v>73.016</v>
      </c>
      <c r="H6336" s="119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19">
        <v>54056</v>
      </c>
      <c r="B6337" s="120" t="s">
        <v>201</v>
      </c>
      <c r="C6337" s="120" t="s">
        <v>206</v>
      </c>
      <c r="D6337" s="120" t="s">
        <v>61</v>
      </c>
      <c r="E6337" s="120" t="s">
        <v>38</v>
      </c>
      <c r="F6337" s="121">
        <v>43613</v>
      </c>
      <c r="G6337" s="121">
        <v>2940.984</v>
      </c>
      <c r="H6337" s="119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19">
        <v>54057</v>
      </c>
      <c r="B6338" s="120" t="s">
        <v>201</v>
      </c>
      <c r="C6338" s="120" t="s">
        <v>206</v>
      </c>
      <c r="D6338" s="120" t="s">
        <v>73</v>
      </c>
      <c r="E6338" s="120" t="s">
        <v>90</v>
      </c>
      <c r="F6338" s="121">
        <v>818404</v>
      </c>
      <c r="G6338" s="121">
        <v>42373</v>
      </c>
      <c r="H6338" s="119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19">
        <v>54057</v>
      </c>
      <c r="B6339" s="120" t="s">
        <v>201</v>
      </c>
      <c r="C6339" s="120" t="s">
        <v>206</v>
      </c>
      <c r="D6339" s="120" t="s">
        <v>73</v>
      </c>
      <c r="E6339" s="120" t="s">
        <v>38</v>
      </c>
      <c r="F6339" s="121">
        <v>0</v>
      </c>
      <c r="G6339" s="121">
        <v>0</v>
      </c>
      <c r="H6339" s="119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19">
        <v>54076</v>
      </c>
      <c r="B6340" s="120" t="s">
        <v>205</v>
      </c>
      <c r="C6340" s="120" t="s">
        <v>208</v>
      </c>
      <c r="D6340" s="120" t="s">
        <v>39</v>
      </c>
      <c r="E6340" s="120" t="s">
        <v>70</v>
      </c>
      <c r="F6340" s="121">
        <v>0</v>
      </c>
      <c r="G6340" s="121">
        <v>47.042</v>
      </c>
      <c r="H6340" s="119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19">
        <v>54076</v>
      </c>
      <c r="B6341" s="120" t="s">
        <v>205</v>
      </c>
      <c r="C6341" s="120" t="s">
        <v>208</v>
      </c>
      <c r="D6341" s="120" t="s">
        <v>39</v>
      </c>
      <c r="E6341" s="120" t="s">
        <v>38</v>
      </c>
      <c r="F6341" s="121">
        <v>254554</v>
      </c>
      <c r="G6341" s="121">
        <v>52267.958</v>
      </c>
      <c r="H6341" s="119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19">
        <v>54076</v>
      </c>
      <c r="B6342" s="120" t="s">
        <v>205</v>
      </c>
      <c r="C6342" s="120" t="s">
        <v>208</v>
      </c>
      <c r="D6342" s="120" t="s">
        <v>61</v>
      </c>
      <c r="E6342" s="120" t="s">
        <v>70</v>
      </c>
      <c r="F6342" s="121">
        <v>929</v>
      </c>
      <c r="G6342" s="121">
        <v>79.493</v>
      </c>
      <c r="H6342" s="119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19">
        <v>54076</v>
      </c>
      <c r="B6343" s="120" t="s">
        <v>205</v>
      </c>
      <c r="C6343" s="120" t="s">
        <v>208</v>
      </c>
      <c r="D6343" s="120" t="s">
        <v>61</v>
      </c>
      <c r="E6343" s="120" t="s">
        <v>38</v>
      </c>
      <c r="F6343" s="121">
        <v>793761</v>
      </c>
      <c r="G6343" s="121">
        <v>64193.507</v>
      </c>
      <c r="H6343" s="119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19">
        <v>54081</v>
      </c>
      <c r="B6344" s="120" t="s">
        <v>205</v>
      </c>
      <c r="C6344" s="120" t="s">
        <v>208</v>
      </c>
      <c r="D6344" s="120" t="s">
        <v>68</v>
      </c>
      <c r="E6344" s="120" t="s">
        <v>54</v>
      </c>
      <c r="F6344" s="121">
        <v>330921</v>
      </c>
      <c r="G6344" s="121">
        <v>7923.914</v>
      </c>
      <c r="H6344" s="119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19">
        <v>54081</v>
      </c>
      <c r="B6345" s="120" t="s">
        <v>205</v>
      </c>
      <c r="C6345" s="120" t="s">
        <v>208</v>
      </c>
      <c r="D6345" s="120" t="s">
        <v>68</v>
      </c>
      <c r="E6345" s="120" t="s">
        <v>38</v>
      </c>
      <c r="F6345" s="121">
        <v>147808</v>
      </c>
      <c r="G6345" s="121">
        <v>8295.086</v>
      </c>
      <c r="H6345" s="119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19">
        <v>54087</v>
      </c>
      <c r="B6346" s="120" t="s">
        <v>205</v>
      </c>
      <c r="C6346" s="120" t="s">
        <v>209</v>
      </c>
      <c r="D6346" s="120" t="s">
        <v>68</v>
      </c>
      <c r="E6346" s="120" t="s">
        <v>54</v>
      </c>
      <c r="F6346" s="121">
        <v>8262</v>
      </c>
      <c r="G6346" s="121">
        <v>1216.044</v>
      </c>
      <c r="H6346" s="119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19">
        <v>54087</v>
      </c>
      <c r="B6347" s="120" t="s">
        <v>205</v>
      </c>
      <c r="C6347" s="120" t="s">
        <v>209</v>
      </c>
      <c r="D6347" s="120" t="s">
        <v>68</v>
      </c>
      <c r="E6347" s="120" t="s">
        <v>59</v>
      </c>
      <c r="F6347" s="121">
        <v>2204493</v>
      </c>
      <c r="G6347" s="121">
        <v>324468.63</v>
      </c>
      <c r="H6347" s="119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19">
        <v>54087</v>
      </c>
      <c r="B6348" s="120" t="s">
        <v>205</v>
      </c>
      <c r="C6348" s="120" t="s">
        <v>209</v>
      </c>
      <c r="D6348" s="120" t="s">
        <v>68</v>
      </c>
      <c r="E6348" s="120" t="s">
        <v>70</v>
      </c>
      <c r="F6348" s="121">
        <v>0</v>
      </c>
      <c r="G6348" s="121">
        <v>0</v>
      </c>
      <c r="H6348" s="119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19">
        <v>54087</v>
      </c>
      <c r="B6349" s="120" t="s">
        <v>205</v>
      </c>
      <c r="C6349" s="120" t="s">
        <v>209</v>
      </c>
      <c r="D6349" s="120" t="s">
        <v>68</v>
      </c>
      <c r="E6349" s="120" t="s">
        <v>38</v>
      </c>
      <c r="F6349" s="121">
        <v>100795</v>
      </c>
      <c r="G6349" s="121">
        <v>14835.314</v>
      </c>
      <c r="H6349" s="119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19">
        <v>54087</v>
      </c>
      <c r="B6350" s="120" t="s">
        <v>205</v>
      </c>
      <c r="C6350" s="120" t="s">
        <v>209</v>
      </c>
      <c r="D6350" s="120" t="s">
        <v>68</v>
      </c>
      <c r="E6350" s="120" t="s">
        <v>152</v>
      </c>
      <c r="F6350" s="121">
        <v>11707</v>
      </c>
      <c r="G6350" s="121">
        <v>1722.917</v>
      </c>
      <c r="H6350" s="119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19">
        <v>54087</v>
      </c>
      <c r="B6351" s="120" t="s">
        <v>205</v>
      </c>
      <c r="C6351" s="120" t="s">
        <v>209</v>
      </c>
      <c r="D6351" s="120" t="s">
        <v>68</v>
      </c>
      <c r="E6351" s="120" t="s">
        <v>166</v>
      </c>
      <c r="F6351" s="121">
        <v>250519</v>
      </c>
      <c r="G6351" s="121">
        <v>36872.902</v>
      </c>
      <c r="H6351" s="119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19">
        <v>54087</v>
      </c>
      <c r="B6352" s="120" t="s">
        <v>205</v>
      </c>
      <c r="C6352" s="120" t="s">
        <v>209</v>
      </c>
      <c r="D6352" s="120" t="s">
        <v>68</v>
      </c>
      <c r="E6352" s="120" t="s">
        <v>176</v>
      </c>
      <c r="F6352" s="121">
        <v>740463</v>
      </c>
      <c r="G6352" s="121">
        <v>108985.19</v>
      </c>
      <c r="H6352" s="119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19">
        <v>54091</v>
      </c>
      <c r="B6353" s="120" t="s">
        <v>205</v>
      </c>
      <c r="C6353" s="120" t="s">
        <v>209</v>
      </c>
      <c r="D6353" s="120" t="s">
        <v>73</v>
      </c>
      <c r="E6353" s="120" t="s">
        <v>38</v>
      </c>
      <c r="F6353" s="121">
        <v>931228</v>
      </c>
      <c r="G6353" s="121">
        <v>192905</v>
      </c>
      <c r="H6353" s="119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19">
        <v>54091</v>
      </c>
      <c r="B6354" s="120" t="s">
        <v>205</v>
      </c>
      <c r="C6354" s="120" t="s">
        <v>209</v>
      </c>
      <c r="D6354" s="120" t="s">
        <v>73</v>
      </c>
      <c r="E6354" s="120" t="s">
        <v>152</v>
      </c>
      <c r="F6354" s="121">
        <v>0</v>
      </c>
      <c r="G6354" s="121">
        <v>0</v>
      </c>
      <c r="H6354" s="119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19">
        <v>54091</v>
      </c>
      <c r="B6355" s="120" t="s">
        <v>205</v>
      </c>
      <c r="C6355" s="120" t="s">
        <v>209</v>
      </c>
      <c r="D6355" s="120" t="s">
        <v>68</v>
      </c>
      <c r="E6355" s="120" t="s">
        <v>54</v>
      </c>
      <c r="F6355" s="121">
        <v>0</v>
      </c>
      <c r="G6355" s="121">
        <v>0</v>
      </c>
      <c r="H6355" s="119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19">
        <v>54091</v>
      </c>
      <c r="B6356" s="120" t="s">
        <v>205</v>
      </c>
      <c r="C6356" s="120" t="s">
        <v>209</v>
      </c>
      <c r="D6356" s="120" t="s">
        <v>68</v>
      </c>
      <c r="E6356" s="120" t="s">
        <v>59</v>
      </c>
      <c r="F6356" s="121">
        <v>1357515</v>
      </c>
      <c r="G6356" s="121">
        <v>281211.9</v>
      </c>
      <c r="H6356" s="119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19">
        <v>54091</v>
      </c>
      <c r="B6357" s="120" t="s">
        <v>205</v>
      </c>
      <c r="C6357" s="120" t="s">
        <v>209</v>
      </c>
      <c r="D6357" s="120" t="s">
        <v>68</v>
      </c>
      <c r="E6357" s="120" t="s">
        <v>70</v>
      </c>
      <c r="F6357" s="121">
        <v>0</v>
      </c>
      <c r="G6357" s="121">
        <v>0</v>
      </c>
      <c r="H6357" s="119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19">
        <v>54091</v>
      </c>
      <c r="B6358" s="120" t="s">
        <v>205</v>
      </c>
      <c r="C6358" s="120" t="s">
        <v>209</v>
      </c>
      <c r="D6358" s="120" t="s">
        <v>68</v>
      </c>
      <c r="E6358" s="120" t="s">
        <v>38</v>
      </c>
      <c r="F6358" s="121">
        <v>874884</v>
      </c>
      <c r="G6358" s="121">
        <v>181234.07</v>
      </c>
      <c r="H6358" s="119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19">
        <v>54091</v>
      </c>
      <c r="B6359" s="120" t="s">
        <v>205</v>
      </c>
      <c r="C6359" s="120" t="s">
        <v>209</v>
      </c>
      <c r="D6359" s="120" t="s">
        <v>68</v>
      </c>
      <c r="E6359" s="120" t="s">
        <v>152</v>
      </c>
      <c r="F6359" s="121">
        <v>0</v>
      </c>
      <c r="G6359" s="121">
        <v>0</v>
      </c>
      <c r="H6359" s="119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19">
        <v>54091</v>
      </c>
      <c r="B6360" s="120" t="s">
        <v>205</v>
      </c>
      <c r="C6360" s="120" t="s">
        <v>209</v>
      </c>
      <c r="D6360" s="120" t="s">
        <v>68</v>
      </c>
      <c r="E6360" s="120" t="s">
        <v>166</v>
      </c>
      <c r="F6360" s="121">
        <v>98558</v>
      </c>
      <c r="G6360" s="121">
        <v>20416.461</v>
      </c>
      <c r="H6360" s="119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19">
        <v>54091</v>
      </c>
      <c r="B6361" s="120" t="s">
        <v>205</v>
      </c>
      <c r="C6361" s="120" t="s">
        <v>209</v>
      </c>
      <c r="D6361" s="120" t="s">
        <v>68</v>
      </c>
      <c r="E6361" s="120" t="s">
        <v>176</v>
      </c>
      <c r="F6361" s="121">
        <v>571957</v>
      </c>
      <c r="G6361" s="121">
        <v>118481.57</v>
      </c>
      <c r="H6361" s="119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19">
        <v>54091</v>
      </c>
      <c r="B6362" s="120" t="s">
        <v>205</v>
      </c>
      <c r="C6362" s="120" t="s">
        <v>209</v>
      </c>
      <c r="D6362" s="120" t="s">
        <v>68</v>
      </c>
      <c r="E6362" s="120" t="s">
        <v>183</v>
      </c>
      <c r="F6362" s="121">
        <v>0</v>
      </c>
      <c r="G6362" s="121">
        <v>0</v>
      </c>
      <c r="H6362" s="119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19">
        <v>54096</v>
      </c>
      <c r="B6363" s="120" t="s">
        <v>205</v>
      </c>
      <c r="C6363" s="120" t="s">
        <v>209</v>
      </c>
      <c r="D6363" s="120" t="s">
        <v>39</v>
      </c>
      <c r="E6363" s="120" t="s">
        <v>70</v>
      </c>
      <c r="F6363" s="121">
        <v>0</v>
      </c>
      <c r="G6363" s="121">
        <v>0</v>
      </c>
      <c r="H6363" s="119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19">
        <v>54096</v>
      </c>
      <c r="B6364" s="120" t="s">
        <v>205</v>
      </c>
      <c r="C6364" s="120" t="s">
        <v>209</v>
      </c>
      <c r="D6364" s="120" t="s">
        <v>39</v>
      </c>
      <c r="E6364" s="120" t="s">
        <v>38</v>
      </c>
      <c r="F6364" s="121">
        <v>367045</v>
      </c>
      <c r="G6364" s="121">
        <v>72985</v>
      </c>
      <c r="H6364" s="119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19">
        <v>54096</v>
      </c>
      <c r="B6365" s="120" t="s">
        <v>205</v>
      </c>
      <c r="C6365" s="120" t="s">
        <v>209</v>
      </c>
      <c r="D6365" s="120" t="s">
        <v>61</v>
      </c>
      <c r="E6365" s="120" t="s">
        <v>70</v>
      </c>
      <c r="F6365" s="121">
        <v>0</v>
      </c>
      <c r="G6365" s="121">
        <v>0</v>
      </c>
      <c r="H6365" s="119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19">
        <v>54096</v>
      </c>
      <c r="B6366" s="120" t="s">
        <v>205</v>
      </c>
      <c r="C6366" s="120" t="s">
        <v>209</v>
      </c>
      <c r="D6366" s="120" t="s">
        <v>61</v>
      </c>
      <c r="E6366" s="120" t="s">
        <v>38</v>
      </c>
      <c r="F6366" s="121">
        <v>1163892</v>
      </c>
      <c r="G6366" s="121">
        <v>227035</v>
      </c>
      <c r="H6366" s="119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19">
        <v>54096</v>
      </c>
      <c r="B6367" s="120" t="s">
        <v>205</v>
      </c>
      <c r="C6367" s="120" t="s">
        <v>209</v>
      </c>
      <c r="D6367" s="120" t="s">
        <v>68</v>
      </c>
      <c r="E6367" s="120" t="s">
        <v>59</v>
      </c>
      <c r="F6367" s="121">
        <v>1148008</v>
      </c>
      <c r="G6367" s="121">
        <v>218700.31</v>
      </c>
      <c r="H6367" s="119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19">
        <v>54096</v>
      </c>
      <c r="B6368" s="120" t="s">
        <v>205</v>
      </c>
      <c r="C6368" s="120" t="s">
        <v>209</v>
      </c>
      <c r="D6368" s="120" t="s">
        <v>68</v>
      </c>
      <c r="E6368" s="120" t="s">
        <v>38</v>
      </c>
      <c r="F6368" s="121">
        <v>435434</v>
      </c>
      <c r="G6368" s="121">
        <v>82951.691</v>
      </c>
      <c r="H6368" s="119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19">
        <v>54098</v>
      </c>
      <c r="B6369" s="120" t="s">
        <v>205</v>
      </c>
      <c r="C6369" s="120" t="s">
        <v>209</v>
      </c>
      <c r="D6369" s="120" t="s">
        <v>68</v>
      </c>
      <c r="E6369" s="120" t="s">
        <v>54</v>
      </c>
      <c r="F6369" s="121">
        <v>353702</v>
      </c>
      <c r="G6369" s="121">
        <v>68023.89</v>
      </c>
      <c r="H6369" s="119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19">
        <v>54098</v>
      </c>
      <c r="B6370" s="120" t="s">
        <v>205</v>
      </c>
      <c r="C6370" s="120" t="s">
        <v>209</v>
      </c>
      <c r="D6370" s="120" t="s">
        <v>68</v>
      </c>
      <c r="E6370" s="120" t="s">
        <v>59</v>
      </c>
      <c r="F6370" s="121">
        <v>444374</v>
      </c>
      <c r="G6370" s="121">
        <v>85462.16</v>
      </c>
      <c r="H6370" s="119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19">
        <v>54098</v>
      </c>
      <c r="B6371" s="120" t="s">
        <v>205</v>
      </c>
      <c r="C6371" s="120" t="s">
        <v>209</v>
      </c>
      <c r="D6371" s="120" t="s">
        <v>68</v>
      </c>
      <c r="E6371" s="120" t="s">
        <v>70</v>
      </c>
      <c r="F6371" s="121">
        <v>0</v>
      </c>
      <c r="G6371" s="121">
        <v>0</v>
      </c>
      <c r="H6371" s="119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19">
        <v>54098</v>
      </c>
      <c r="B6372" s="120" t="s">
        <v>205</v>
      </c>
      <c r="C6372" s="120" t="s">
        <v>209</v>
      </c>
      <c r="D6372" s="120" t="s">
        <v>68</v>
      </c>
      <c r="E6372" s="120" t="s">
        <v>38</v>
      </c>
      <c r="F6372" s="121">
        <v>105943</v>
      </c>
      <c r="G6372" s="121">
        <v>20375.338</v>
      </c>
      <c r="H6372" s="119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19">
        <v>54098</v>
      </c>
      <c r="B6373" s="120" t="s">
        <v>205</v>
      </c>
      <c r="C6373" s="120" t="s">
        <v>209</v>
      </c>
      <c r="D6373" s="120" t="s">
        <v>68</v>
      </c>
      <c r="E6373" s="120" t="s">
        <v>144</v>
      </c>
      <c r="F6373" s="121">
        <v>0</v>
      </c>
      <c r="G6373" s="121">
        <v>0</v>
      </c>
      <c r="H6373" s="119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19">
        <v>54098</v>
      </c>
      <c r="B6374" s="120" t="s">
        <v>205</v>
      </c>
      <c r="C6374" s="120" t="s">
        <v>209</v>
      </c>
      <c r="D6374" s="120" t="s">
        <v>68</v>
      </c>
      <c r="E6374" s="120" t="s">
        <v>152</v>
      </c>
      <c r="F6374" s="121">
        <v>434</v>
      </c>
      <c r="G6374" s="121">
        <v>83.627</v>
      </c>
      <c r="H6374" s="119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19">
        <v>54098</v>
      </c>
      <c r="B6375" s="120" t="s">
        <v>205</v>
      </c>
      <c r="C6375" s="120" t="s">
        <v>209</v>
      </c>
      <c r="D6375" s="120" t="s">
        <v>68</v>
      </c>
      <c r="E6375" s="120" t="s">
        <v>166</v>
      </c>
      <c r="F6375" s="121">
        <v>11452</v>
      </c>
      <c r="G6375" s="121">
        <v>2202.21</v>
      </c>
      <c r="H6375" s="119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19">
        <v>54098</v>
      </c>
      <c r="B6376" s="120" t="s">
        <v>205</v>
      </c>
      <c r="C6376" s="120" t="s">
        <v>209</v>
      </c>
      <c r="D6376" s="120" t="s">
        <v>68</v>
      </c>
      <c r="E6376" s="120" t="s">
        <v>176</v>
      </c>
      <c r="F6376" s="121">
        <v>95735</v>
      </c>
      <c r="G6376" s="121">
        <v>18411.775</v>
      </c>
      <c r="H6376" s="119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19">
        <v>54099</v>
      </c>
      <c r="B6377" s="120" t="s">
        <v>205</v>
      </c>
      <c r="C6377" s="120" t="s">
        <v>209</v>
      </c>
      <c r="D6377" s="120" t="s">
        <v>68</v>
      </c>
      <c r="E6377" s="120" t="s">
        <v>59</v>
      </c>
      <c r="F6377" s="121">
        <v>415473</v>
      </c>
      <c r="G6377" s="121">
        <v>72592.585</v>
      </c>
      <c r="H6377" s="119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19">
        <v>54099</v>
      </c>
      <c r="B6378" s="120" t="s">
        <v>205</v>
      </c>
      <c r="C6378" s="120" t="s">
        <v>209</v>
      </c>
      <c r="D6378" s="120" t="s">
        <v>68</v>
      </c>
      <c r="E6378" s="120" t="s">
        <v>38</v>
      </c>
      <c r="F6378" s="121">
        <v>506524</v>
      </c>
      <c r="G6378" s="121">
        <v>88501.341</v>
      </c>
      <c r="H6378" s="119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19">
        <v>54099</v>
      </c>
      <c r="B6379" s="120" t="s">
        <v>205</v>
      </c>
      <c r="C6379" s="120" t="s">
        <v>209</v>
      </c>
      <c r="D6379" s="120" t="s">
        <v>68</v>
      </c>
      <c r="E6379" s="120" t="s">
        <v>140</v>
      </c>
      <c r="F6379" s="121">
        <v>9618</v>
      </c>
      <c r="G6379" s="121">
        <v>1680.459</v>
      </c>
      <c r="H6379" s="119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19">
        <v>54099</v>
      </c>
      <c r="B6380" s="120" t="s">
        <v>205</v>
      </c>
      <c r="C6380" s="120" t="s">
        <v>209</v>
      </c>
      <c r="D6380" s="120" t="s">
        <v>68</v>
      </c>
      <c r="E6380" s="120" t="s">
        <v>146</v>
      </c>
      <c r="F6380" s="121">
        <v>0</v>
      </c>
      <c r="G6380" s="121">
        <v>0</v>
      </c>
      <c r="H6380" s="119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19">
        <v>54099</v>
      </c>
      <c r="B6381" s="120" t="s">
        <v>205</v>
      </c>
      <c r="C6381" s="120" t="s">
        <v>209</v>
      </c>
      <c r="D6381" s="120" t="s">
        <v>68</v>
      </c>
      <c r="E6381" s="120" t="s">
        <v>152</v>
      </c>
      <c r="F6381" s="121">
        <v>79995</v>
      </c>
      <c r="G6381" s="121">
        <v>13977.092</v>
      </c>
      <c r="H6381" s="119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19">
        <v>54099</v>
      </c>
      <c r="B6382" s="120" t="s">
        <v>205</v>
      </c>
      <c r="C6382" s="120" t="s">
        <v>209</v>
      </c>
      <c r="D6382" s="120" t="s">
        <v>68</v>
      </c>
      <c r="E6382" s="120" t="s">
        <v>176</v>
      </c>
      <c r="F6382" s="121">
        <v>88925</v>
      </c>
      <c r="G6382" s="121">
        <v>15537.142</v>
      </c>
      <c r="H6382" s="119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19">
        <v>54100</v>
      </c>
      <c r="B6383" s="120" t="s">
        <v>205</v>
      </c>
      <c r="C6383" s="120" t="s">
        <v>209</v>
      </c>
      <c r="D6383" s="120" t="s">
        <v>68</v>
      </c>
      <c r="E6383" s="120" t="s">
        <v>35</v>
      </c>
      <c r="F6383" s="121">
        <v>22843</v>
      </c>
      <c r="G6383" s="121">
        <v>4083.716</v>
      </c>
      <c r="H6383" s="119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19">
        <v>54100</v>
      </c>
      <c r="B6384" s="120" t="s">
        <v>205</v>
      </c>
      <c r="C6384" s="120" t="s">
        <v>209</v>
      </c>
      <c r="D6384" s="120" t="s">
        <v>68</v>
      </c>
      <c r="E6384" s="120" t="s">
        <v>59</v>
      </c>
      <c r="F6384" s="121">
        <v>709523</v>
      </c>
      <c r="G6384" s="121">
        <v>126849.33</v>
      </c>
      <c r="H6384" s="119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19">
        <v>54100</v>
      </c>
      <c r="B6385" s="120" t="s">
        <v>205</v>
      </c>
      <c r="C6385" s="120" t="s">
        <v>209</v>
      </c>
      <c r="D6385" s="120" t="s">
        <v>68</v>
      </c>
      <c r="E6385" s="120" t="s">
        <v>38</v>
      </c>
      <c r="F6385" s="121">
        <v>239723</v>
      </c>
      <c r="G6385" s="121">
        <v>42857.867</v>
      </c>
      <c r="H6385" s="119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19">
        <v>54100</v>
      </c>
      <c r="B6386" s="120" t="s">
        <v>205</v>
      </c>
      <c r="C6386" s="120" t="s">
        <v>209</v>
      </c>
      <c r="D6386" s="120" t="s">
        <v>68</v>
      </c>
      <c r="E6386" s="120" t="s">
        <v>152</v>
      </c>
      <c r="F6386" s="121">
        <v>0</v>
      </c>
      <c r="G6386" s="121">
        <v>0</v>
      </c>
      <c r="H6386" s="119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19">
        <v>54100</v>
      </c>
      <c r="B6387" s="120" t="s">
        <v>205</v>
      </c>
      <c r="C6387" s="120" t="s">
        <v>209</v>
      </c>
      <c r="D6387" s="120" t="s">
        <v>68</v>
      </c>
      <c r="E6387" s="120" t="s">
        <v>166</v>
      </c>
      <c r="F6387" s="121">
        <v>0</v>
      </c>
      <c r="G6387" s="121">
        <v>0</v>
      </c>
      <c r="H6387" s="119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19">
        <v>54100</v>
      </c>
      <c r="B6388" s="120" t="s">
        <v>205</v>
      </c>
      <c r="C6388" s="120" t="s">
        <v>209</v>
      </c>
      <c r="D6388" s="120" t="s">
        <v>68</v>
      </c>
      <c r="E6388" s="120" t="s">
        <v>176</v>
      </c>
      <c r="F6388" s="121">
        <v>287140</v>
      </c>
      <c r="G6388" s="121">
        <v>51335.083</v>
      </c>
      <c r="H6388" s="119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19">
        <v>54101</v>
      </c>
      <c r="B6389" s="120" t="s">
        <v>205</v>
      </c>
      <c r="C6389" s="120" t="s">
        <v>209</v>
      </c>
      <c r="D6389" s="120" t="s">
        <v>68</v>
      </c>
      <c r="E6389" s="120" t="s">
        <v>54</v>
      </c>
      <c r="F6389" s="121">
        <v>404737</v>
      </c>
      <c r="G6389" s="121">
        <v>77103.764</v>
      </c>
      <c r="H6389" s="119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19">
        <v>54101</v>
      </c>
      <c r="B6390" s="120" t="s">
        <v>205</v>
      </c>
      <c r="C6390" s="120" t="s">
        <v>209</v>
      </c>
      <c r="D6390" s="120" t="s">
        <v>68</v>
      </c>
      <c r="E6390" s="120" t="s">
        <v>59</v>
      </c>
      <c r="F6390" s="121">
        <v>1453454</v>
      </c>
      <c r="G6390" s="121">
        <v>276889.06</v>
      </c>
      <c r="H6390" s="119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19">
        <v>54101</v>
      </c>
      <c r="B6391" s="120" t="s">
        <v>205</v>
      </c>
      <c r="C6391" s="120" t="s">
        <v>209</v>
      </c>
      <c r="D6391" s="120" t="s">
        <v>68</v>
      </c>
      <c r="E6391" s="120" t="s">
        <v>70</v>
      </c>
      <c r="F6391" s="121">
        <v>18130</v>
      </c>
      <c r="G6391" s="121">
        <v>3453.868</v>
      </c>
      <c r="H6391" s="119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19">
        <v>54101</v>
      </c>
      <c r="B6392" s="120" t="s">
        <v>205</v>
      </c>
      <c r="C6392" s="120" t="s">
        <v>209</v>
      </c>
      <c r="D6392" s="120" t="s">
        <v>68</v>
      </c>
      <c r="E6392" s="120" t="s">
        <v>38</v>
      </c>
      <c r="F6392" s="121">
        <v>206474</v>
      </c>
      <c r="G6392" s="121">
        <v>39333.829</v>
      </c>
      <c r="H6392" s="119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19">
        <v>54101</v>
      </c>
      <c r="B6393" s="120" t="s">
        <v>205</v>
      </c>
      <c r="C6393" s="120" t="s">
        <v>209</v>
      </c>
      <c r="D6393" s="120" t="s">
        <v>68</v>
      </c>
      <c r="E6393" s="120" t="s">
        <v>152</v>
      </c>
      <c r="F6393" s="121">
        <v>46701</v>
      </c>
      <c r="G6393" s="121">
        <v>8896.535</v>
      </c>
      <c r="H6393" s="119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19">
        <v>54101</v>
      </c>
      <c r="B6394" s="120" t="s">
        <v>205</v>
      </c>
      <c r="C6394" s="120" t="s">
        <v>209</v>
      </c>
      <c r="D6394" s="120" t="s">
        <v>68</v>
      </c>
      <c r="E6394" s="120" t="s">
        <v>176</v>
      </c>
      <c r="F6394" s="121">
        <v>781893</v>
      </c>
      <c r="G6394" s="121">
        <v>148953.94</v>
      </c>
      <c r="H6394" s="119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19">
        <v>54103</v>
      </c>
      <c r="B6395" s="120" t="s">
        <v>201</v>
      </c>
      <c r="C6395" s="120" t="s">
        <v>211</v>
      </c>
      <c r="D6395" s="120" t="s">
        <v>116</v>
      </c>
      <c r="E6395" s="120" t="s">
        <v>170</v>
      </c>
      <c r="F6395" s="121">
        <v>194330</v>
      </c>
      <c r="G6395" s="121">
        <v>21830</v>
      </c>
      <c r="H6395" s="119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19">
        <v>54103</v>
      </c>
      <c r="B6396" s="120" t="s">
        <v>201</v>
      </c>
      <c r="C6396" s="120" t="s">
        <v>211</v>
      </c>
      <c r="D6396" s="120" t="s">
        <v>68</v>
      </c>
      <c r="E6396" s="120" t="s">
        <v>38</v>
      </c>
      <c r="F6396" s="121">
        <v>0</v>
      </c>
      <c r="G6396" s="121">
        <v>0</v>
      </c>
      <c r="H6396" s="119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19">
        <v>54103</v>
      </c>
      <c r="B6397" s="120" t="s">
        <v>201</v>
      </c>
      <c r="C6397" s="120" t="s">
        <v>211</v>
      </c>
      <c r="D6397" s="120" t="s">
        <v>68</v>
      </c>
      <c r="E6397" s="120" t="s">
        <v>152</v>
      </c>
      <c r="F6397" s="121">
        <v>0</v>
      </c>
      <c r="G6397" s="121">
        <v>0</v>
      </c>
      <c r="H6397" s="119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19">
        <v>54104</v>
      </c>
      <c r="B6398" s="120" t="s">
        <v>205</v>
      </c>
      <c r="C6398" s="120" t="s">
        <v>209</v>
      </c>
      <c r="D6398" s="120" t="s">
        <v>68</v>
      </c>
      <c r="E6398" s="120" t="s">
        <v>54</v>
      </c>
      <c r="F6398" s="121">
        <v>189876</v>
      </c>
      <c r="G6398" s="121">
        <v>42506.011</v>
      </c>
      <c r="H6398" s="119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19">
        <v>54104</v>
      </c>
      <c r="B6399" s="120" t="s">
        <v>205</v>
      </c>
      <c r="C6399" s="120" t="s">
        <v>209</v>
      </c>
      <c r="D6399" s="120" t="s">
        <v>68</v>
      </c>
      <c r="E6399" s="120" t="s">
        <v>59</v>
      </c>
      <c r="F6399" s="121">
        <v>2078714</v>
      </c>
      <c r="G6399" s="121">
        <v>465348.77</v>
      </c>
      <c r="H6399" s="119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19">
        <v>54104</v>
      </c>
      <c r="B6400" s="120" t="s">
        <v>205</v>
      </c>
      <c r="C6400" s="120" t="s">
        <v>209</v>
      </c>
      <c r="D6400" s="120" t="s">
        <v>68</v>
      </c>
      <c r="E6400" s="120" t="s">
        <v>38</v>
      </c>
      <c r="F6400" s="121">
        <v>333200</v>
      </c>
      <c r="G6400" s="121">
        <v>74591.207</v>
      </c>
      <c r="H6400" s="119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19">
        <v>54104</v>
      </c>
      <c r="B6401" s="120" t="s">
        <v>205</v>
      </c>
      <c r="C6401" s="120" t="s">
        <v>209</v>
      </c>
      <c r="D6401" s="120" t="s">
        <v>68</v>
      </c>
      <c r="E6401" s="120" t="s">
        <v>152</v>
      </c>
      <c r="F6401" s="121">
        <v>0</v>
      </c>
      <c r="G6401" s="121">
        <v>0</v>
      </c>
      <c r="H6401" s="119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19">
        <v>54104</v>
      </c>
      <c r="B6402" s="120" t="s">
        <v>205</v>
      </c>
      <c r="C6402" s="120" t="s">
        <v>209</v>
      </c>
      <c r="D6402" s="120" t="s">
        <v>68</v>
      </c>
      <c r="E6402" s="120" t="s">
        <v>166</v>
      </c>
      <c r="F6402" s="121">
        <v>22637</v>
      </c>
      <c r="G6402" s="121">
        <v>5067.868</v>
      </c>
      <c r="H6402" s="119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19">
        <v>54104</v>
      </c>
      <c r="B6403" s="120" t="s">
        <v>205</v>
      </c>
      <c r="C6403" s="120" t="s">
        <v>209</v>
      </c>
      <c r="D6403" s="120" t="s">
        <v>68</v>
      </c>
      <c r="E6403" s="120" t="s">
        <v>176</v>
      </c>
      <c r="F6403" s="121">
        <v>355788</v>
      </c>
      <c r="G6403" s="121">
        <v>79648.48</v>
      </c>
      <c r="H6403" s="119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19">
        <v>54111</v>
      </c>
      <c r="B6404" s="120" t="s">
        <v>201</v>
      </c>
      <c r="C6404" s="120" t="s">
        <v>206</v>
      </c>
      <c r="D6404" s="120" t="s">
        <v>120</v>
      </c>
      <c r="E6404" s="120" t="s">
        <v>76</v>
      </c>
      <c r="F6404" s="121">
        <v>1931717</v>
      </c>
      <c r="G6404" s="121">
        <v>216998</v>
      </c>
      <c r="H6404" s="119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19">
        <v>54114</v>
      </c>
      <c r="B6405" s="120" t="s">
        <v>205</v>
      </c>
      <c r="C6405" s="120" t="s">
        <v>208</v>
      </c>
      <c r="D6405" s="120" t="s">
        <v>39</v>
      </c>
      <c r="E6405" s="120" t="s">
        <v>70</v>
      </c>
      <c r="F6405" s="121">
        <v>0</v>
      </c>
      <c r="G6405" s="121">
        <v>0</v>
      </c>
      <c r="H6405" s="119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19">
        <v>54114</v>
      </c>
      <c r="B6406" s="120" t="s">
        <v>205</v>
      </c>
      <c r="C6406" s="120" t="s">
        <v>208</v>
      </c>
      <c r="D6406" s="120" t="s">
        <v>39</v>
      </c>
      <c r="E6406" s="120" t="s">
        <v>38</v>
      </c>
      <c r="F6406" s="121">
        <v>0</v>
      </c>
      <c r="G6406" s="121">
        <v>83948</v>
      </c>
      <c r="H6406" s="119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19">
        <v>54114</v>
      </c>
      <c r="B6407" s="120" t="s">
        <v>205</v>
      </c>
      <c r="C6407" s="120" t="s">
        <v>208</v>
      </c>
      <c r="D6407" s="120" t="s">
        <v>61</v>
      </c>
      <c r="E6407" s="120" t="s">
        <v>70</v>
      </c>
      <c r="F6407" s="121">
        <v>0</v>
      </c>
      <c r="G6407" s="121">
        <v>0</v>
      </c>
      <c r="H6407" s="119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19">
        <v>54114</v>
      </c>
      <c r="B6408" s="120" t="s">
        <v>205</v>
      </c>
      <c r="C6408" s="120" t="s">
        <v>208</v>
      </c>
      <c r="D6408" s="120" t="s">
        <v>61</v>
      </c>
      <c r="E6408" s="120" t="s">
        <v>38</v>
      </c>
      <c r="F6408" s="121">
        <v>4396515</v>
      </c>
      <c r="G6408" s="121">
        <v>396101</v>
      </c>
      <c r="H6408" s="119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19">
        <v>54123</v>
      </c>
      <c r="B6409" s="120" t="s">
        <v>201</v>
      </c>
      <c r="C6409" s="120" t="s">
        <v>206</v>
      </c>
      <c r="D6409" s="120" t="s">
        <v>116</v>
      </c>
      <c r="E6409" s="120" t="s">
        <v>170</v>
      </c>
      <c r="F6409" s="121">
        <v>0</v>
      </c>
      <c r="G6409" s="121">
        <v>0</v>
      </c>
      <c r="H6409" s="119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19">
        <v>54124</v>
      </c>
      <c r="B6410" s="120" t="s">
        <v>201</v>
      </c>
      <c r="C6410" s="120" t="s">
        <v>206</v>
      </c>
      <c r="D6410" s="120" t="s">
        <v>116</v>
      </c>
      <c r="E6410" s="120" t="s">
        <v>170</v>
      </c>
      <c r="F6410" s="121">
        <v>37638</v>
      </c>
      <c r="G6410" s="121">
        <v>4228</v>
      </c>
      <c r="H6410" s="119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19">
        <v>54131</v>
      </c>
      <c r="B6411" s="120" t="s">
        <v>205</v>
      </c>
      <c r="C6411" s="120" t="s">
        <v>208</v>
      </c>
      <c r="D6411" s="120" t="s">
        <v>39</v>
      </c>
      <c r="E6411" s="120" t="s">
        <v>70</v>
      </c>
      <c r="F6411" s="121">
        <v>0</v>
      </c>
      <c r="G6411" s="121">
        <v>0</v>
      </c>
      <c r="H6411" s="119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19">
        <v>54131</v>
      </c>
      <c r="B6412" s="120" t="s">
        <v>205</v>
      </c>
      <c r="C6412" s="120" t="s">
        <v>208</v>
      </c>
      <c r="D6412" s="120" t="s">
        <v>39</v>
      </c>
      <c r="E6412" s="120" t="s">
        <v>38</v>
      </c>
      <c r="F6412" s="121">
        <v>0</v>
      </c>
      <c r="G6412" s="121">
        <v>4807</v>
      </c>
      <c r="H6412" s="119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19">
        <v>54131</v>
      </c>
      <c r="B6413" s="120" t="s">
        <v>205</v>
      </c>
      <c r="C6413" s="120" t="s">
        <v>208</v>
      </c>
      <c r="D6413" s="120" t="s">
        <v>61</v>
      </c>
      <c r="E6413" s="120" t="s">
        <v>70</v>
      </c>
      <c r="F6413" s="121">
        <v>0</v>
      </c>
      <c r="G6413" s="121">
        <v>0</v>
      </c>
      <c r="H6413" s="119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19">
        <v>54131</v>
      </c>
      <c r="B6414" s="120" t="s">
        <v>205</v>
      </c>
      <c r="C6414" s="120" t="s">
        <v>208</v>
      </c>
      <c r="D6414" s="120" t="s">
        <v>61</v>
      </c>
      <c r="E6414" s="120" t="s">
        <v>38</v>
      </c>
      <c r="F6414" s="121">
        <v>137874</v>
      </c>
      <c r="G6414" s="121">
        <v>12984</v>
      </c>
      <c r="H6414" s="119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19">
        <v>54134</v>
      </c>
      <c r="B6415" s="120" t="s">
        <v>201</v>
      </c>
      <c r="C6415" s="120" t="s">
        <v>206</v>
      </c>
      <c r="D6415" s="120" t="s">
        <v>116</v>
      </c>
      <c r="E6415" s="120" t="s">
        <v>170</v>
      </c>
      <c r="F6415" s="121">
        <v>6437134</v>
      </c>
      <c r="G6415" s="121">
        <v>723111</v>
      </c>
      <c r="H6415" s="119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19">
        <v>54142</v>
      </c>
      <c r="B6416" s="120" t="s">
        <v>201</v>
      </c>
      <c r="C6416" s="120" t="s">
        <v>206</v>
      </c>
      <c r="D6416" s="120" t="s">
        <v>116</v>
      </c>
      <c r="E6416" s="120" t="s">
        <v>170</v>
      </c>
      <c r="F6416" s="121">
        <v>39195</v>
      </c>
      <c r="G6416" s="121">
        <v>4403</v>
      </c>
      <c r="H6416" s="119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19">
        <v>54148</v>
      </c>
      <c r="B6417" s="120" t="s">
        <v>201</v>
      </c>
      <c r="C6417" s="120" t="s">
        <v>206</v>
      </c>
      <c r="D6417" s="120" t="s">
        <v>116</v>
      </c>
      <c r="E6417" s="120" t="s">
        <v>170</v>
      </c>
      <c r="F6417" s="121">
        <v>765695</v>
      </c>
      <c r="G6417" s="121">
        <v>86014</v>
      </c>
      <c r="H6417" s="119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19">
        <v>54149</v>
      </c>
      <c r="B6418" s="120" t="s">
        <v>205</v>
      </c>
      <c r="C6418" s="120" t="s">
        <v>208</v>
      </c>
      <c r="D6418" s="120" t="s">
        <v>73</v>
      </c>
      <c r="E6418" s="120" t="s">
        <v>70</v>
      </c>
      <c r="F6418" s="121">
        <v>21</v>
      </c>
      <c r="G6418" s="121">
        <v>3.97</v>
      </c>
      <c r="H6418" s="119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19">
        <v>54149</v>
      </c>
      <c r="B6419" s="120" t="s">
        <v>205</v>
      </c>
      <c r="C6419" s="120" t="s">
        <v>208</v>
      </c>
      <c r="D6419" s="120" t="s">
        <v>73</v>
      </c>
      <c r="E6419" s="120" t="s">
        <v>38</v>
      </c>
      <c r="F6419" s="121">
        <v>1597068</v>
      </c>
      <c r="G6419" s="121">
        <v>288645.03</v>
      </c>
      <c r="H6419" s="119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19">
        <v>54201</v>
      </c>
      <c r="B6420" s="120" t="s">
        <v>205</v>
      </c>
      <c r="C6420" s="120" t="s">
        <v>210</v>
      </c>
      <c r="D6420" s="120" t="s">
        <v>68</v>
      </c>
      <c r="E6420" s="120" t="s">
        <v>54</v>
      </c>
      <c r="F6420" s="121">
        <v>289598</v>
      </c>
      <c r="G6420" s="121">
        <v>51774.567</v>
      </c>
      <c r="H6420" s="119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19">
        <v>54201</v>
      </c>
      <c r="B6421" s="120" t="s">
        <v>205</v>
      </c>
      <c r="C6421" s="120" t="s">
        <v>210</v>
      </c>
      <c r="D6421" s="120" t="s">
        <v>68</v>
      </c>
      <c r="E6421" s="120" t="s">
        <v>70</v>
      </c>
      <c r="F6421" s="121">
        <v>6</v>
      </c>
      <c r="G6421" s="121">
        <v>1.153</v>
      </c>
      <c r="H6421" s="119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19">
        <v>54201</v>
      </c>
      <c r="B6422" s="120" t="s">
        <v>205</v>
      </c>
      <c r="C6422" s="120" t="s">
        <v>210</v>
      </c>
      <c r="D6422" s="120" t="s">
        <v>68</v>
      </c>
      <c r="E6422" s="120" t="s">
        <v>38</v>
      </c>
      <c r="F6422" s="121">
        <v>306248</v>
      </c>
      <c r="G6422" s="121">
        <v>54751.28</v>
      </c>
      <c r="H6422" s="119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19">
        <v>54203</v>
      </c>
      <c r="B6423" s="120" t="s">
        <v>205</v>
      </c>
      <c r="C6423" s="120" t="s">
        <v>210</v>
      </c>
      <c r="D6423" s="120" t="s">
        <v>73</v>
      </c>
      <c r="E6423" s="120" t="s">
        <v>38</v>
      </c>
      <c r="F6423" s="121">
        <v>0</v>
      </c>
      <c r="G6423" s="121">
        <v>0</v>
      </c>
      <c r="H6423" s="119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19">
        <v>54207</v>
      </c>
      <c r="B6424" s="120" t="s">
        <v>205</v>
      </c>
      <c r="C6424" s="120" t="s">
        <v>209</v>
      </c>
      <c r="D6424" s="120" t="s">
        <v>68</v>
      </c>
      <c r="E6424" s="120" t="s">
        <v>54</v>
      </c>
      <c r="F6424" s="121">
        <v>0</v>
      </c>
      <c r="G6424" s="121">
        <v>0</v>
      </c>
      <c r="H6424" s="119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19">
        <v>54207</v>
      </c>
      <c r="B6425" s="120" t="s">
        <v>205</v>
      </c>
      <c r="C6425" s="120" t="s">
        <v>209</v>
      </c>
      <c r="D6425" s="120" t="s">
        <v>68</v>
      </c>
      <c r="E6425" s="120" t="s">
        <v>38</v>
      </c>
      <c r="F6425" s="121">
        <v>86958</v>
      </c>
      <c r="G6425" s="121">
        <v>12460.541</v>
      </c>
      <c r="H6425" s="119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19">
        <v>54207</v>
      </c>
      <c r="B6426" s="120" t="s">
        <v>205</v>
      </c>
      <c r="C6426" s="120" t="s">
        <v>209</v>
      </c>
      <c r="D6426" s="120" t="s">
        <v>68</v>
      </c>
      <c r="E6426" s="120" t="s">
        <v>140</v>
      </c>
      <c r="F6426" s="121">
        <v>210439</v>
      </c>
      <c r="G6426" s="121">
        <v>31744.459</v>
      </c>
      <c r="H6426" s="119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19">
        <v>54207</v>
      </c>
      <c r="B6427" s="120" t="s">
        <v>205</v>
      </c>
      <c r="C6427" s="120" t="s">
        <v>209</v>
      </c>
      <c r="D6427" s="120" t="s">
        <v>68</v>
      </c>
      <c r="E6427" s="120" t="s">
        <v>172</v>
      </c>
      <c r="F6427" s="121">
        <v>0</v>
      </c>
      <c r="G6427" s="121">
        <v>0</v>
      </c>
      <c r="H6427" s="119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19">
        <v>54210</v>
      </c>
      <c r="B6428" s="120" t="s">
        <v>205</v>
      </c>
      <c r="C6428" s="120" t="s">
        <v>209</v>
      </c>
      <c r="D6428" s="120" t="s">
        <v>68</v>
      </c>
      <c r="E6428" s="120" t="s">
        <v>162</v>
      </c>
      <c r="F6428" s="121">
        <v>496042</v>
      </c>
      <c r="G6428" s="121">
        <v>0</v>
      </c>
      <c r="H6428" s="119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19">
        <v>54211</v>
      </c>
      <c r="B6429" s="120" t="s">
        <v>205</v>
      </c>
      <c r="C6429" s="120" t="s">
        <v>209</v>
      </c>
      <c r="D6429" s="120" t="s">
        <v>68</v>
      </c>
      <c r="E6429" s="120" t="s">
        <v>162</v>
      </c>
      <c r="F6429" s="121">
        <v>189901</v>
      </c>
      <c r="G6429" s="121">
        <v>0</v>
      </c>
      <c r="H6429" s="119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19">
        <v>54212</v>
      </c>
      <c r="B6430" s="120" t="s">
        <v>205</v>
      </c>
      <c r="C6430" s="120" t="s">
        <v>209</v>
      </c>
      <c r="D6430" s="120" t="s">
        <v>68</v>
      </c>
      <c r="E6430" s="120" t="s">
        <v>162</v>
      </c>
      <c r="F6430" s="121">
        <v>249144</v>
      </c>
      <c r="G6430" s="121">
        <v>0</v>
      </c>
      <c r="H6430" s="119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19">
        <v>54213</v>
      </c>
      <c r="B6431" s="120" t="s">
        <v>205</v>
      </c>
      <c r="C6431" s="120" t="s">
        <v>209</v>
      </c>
      <c r="D6431" s="120" t="s">
        <v>68</v>
      </c>
      <c r="E6431" s="120" t="s">
        <v>162</v>
      </c>
      <c r="F6431" s="121">
        <v>207307</v>
      </c>
      <c r="G6431" s="121">
        <v>0</v>
      </c>
      <c r="H6431" s="119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19">
        <v>54214</v>
      </c>
      <c r="B6432" s="120" t="s">
        <v>205</v>
      </c>
      <c r="C6432" s="120" t="s">
        <v>209</v>
      </c>
      <c r="D6432" s="120" t="s">
        <v>68</v>
      </c>
      <c r="E6432" s="120" t="s">
        <v>162</v>
      </c>
      <c r="F6432" s="121">
        <v>242003</v>
      </c>
      <c r="G6432" s="121">
        <v>0</v>
      </c>
      <c r="H6432" s="119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19">
        <v>54216</v>
      </c>
      <c r="B6433" s="120" t="s">
        <v>205</v>
      </c>
      <c r="C6433" s="120" t="s">
        <v>209</v>
      </c>
      <c r="D6433" s="120" t="s">
        <v>68</v>
      </c>
      <c r="E6433" s="120" t="s">
        <v>54</v>
      </c>
      <c r="F6433" s="121">
        <v>0</v>
      </c>
      <c r="G6433" s="121">
        <v>0</v>
      </c>
      <c r="H6433" s="119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19">
        <v>54216</v>
      </c>
      <c r="B6434" s="120" t="s">
        <v>205</v>
      </c>
      <c r="C6434" s="120" t="s">
        <v>209</v>
      </c>
      <c r="D6434" s="120" t="s">
        <v>68</v>
      </c>
      <c r="E6434" s="120" t="s">
        <v>59</v>
      </c>
      <c r="F6434" s="121">
        <v>448092</v>
      </c>
      <c r="G6434" s="121">
        <v>112942.04</v>
      </c>
      <c r="H6434" s="119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19">
        <v>54216</v>
      </c>
      <c r="B6435" s="120" t="s">
        <v>205</v>
      </c>
      <c r="C6435" s="120" t="s">
        <v>209</v>
      </c>
      <c r="D6435" s="120" t="s">
        <v>68</v>
      </c>
      <c r="E6435" s="120" t="s">
        <v>70</v>
      </c>
      <c r="F6435" s="121">
        <v>0</v>
      </c>
      <c r="G6435" s="121">
        <v>0</v>
      </c>
      <c r="H6435" s="119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19">
        <v>54216</v>
      </c>
      <c r="B6436" s="120" t="s">
        <v>205</v>
      </c>
      <c r="C6436" s="120" t="s">
        <v>209</v>
      </c>
      <c r="D6436" s="120" t="s">
        <v>68</v>
      </c>
      <c r="E6436" s="120" t="s">
        <v>38</v>
      </c>
      <c r="F6436" s="121">
        <v>166831</v>
      </c>
      <c r="G6436" s="121">
        <v>42049.959</v>
      </c>
      <c r="H6436" s="119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19">
        <v>54224</v>
      </c>
      <c r="B6437" s="120" t="s">
        <v>205</v>
      </c>
      <c r="C6437" s="120" t="s">
        <v>210</v>
      </c>
      <c r="D6437" s="120" t="s">
        <v>79</v>
      </c>
      <c r="E6437" s="120" t="s">
        <v>70</v>
      </c>
      <c r="F6437" s="121">
        <v>1350</v>
      </c>
      <c r="G6437" s="121">
        <v>302.473</v>
      </c>
      <c r="H6437" s="119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19">
        <v>54224</v>
      </c>
      <c r="B6438" s="120" t="s">
        <v>205</v>
      </c>
      <c r="C6438" s="120" t="s">
        <v>210</v>
      </c>
      <c r="D6438" s="120" t="s">
        <v>79</v>
      </c>
      <c r="E6438" s="120" t="s">
        <v>38</v>
      </c>
      <c r="F6438" s="121">
        <v>439</v>
      </c>
      <c r="G6438" s="121">
        <v>98.347</v>
      </c>
      <c r="H6438" s="119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19">
        <v>54224</v>
      </c>
      <c r="B6439" s="120" t="s">
        <v>205</v>
      </c>
      <c r="C6439" s="120" t="s">
        <v>210</v>
      </c>
      <c r="D6439" s="120" t="s">
        <v>68</v>
      </c>
      <c r="E6439" s="120" t="s">
        <v>70</v>
      </c>
      <c r="F6439" s="121">
        <v>2131</v>
      </c>
      <c r="G6439" s="121">
        <v>467.65</v>
      </c>
      <c r="H6439" s="119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19">
        <v>54224</v>
      </c>
      <c r="B6440" s="120" t="s">
        <v>205</v>
      </c>
      <c r="C6440" s="120" t="s">
        <v>210</v>
      </c>
      <c r="D6440" s="120" t="s">
        <v>68</v>
      </c>
      <c r="E6440" s="120" t="s">
        <v>38</v>
      </c>
      <c r="F6440" s="121">
        <v>182670</v>
      </c>
      <c r="G6440" s="121">
        <v>40101.186</v>
      </c>
      <c r="H6440" s="119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19">
        <v>54224</v>
      </c>
      <c r="B6441" s="120" t="s">
        <v>205</v>
      </c>
      <c r="C6441" s="120" t="s">
        <v>210</v>
      </c>
      <c r="D6441" s="120" t="s">
        <v>68</v>
      </c>
      <c r="E6441" s="120" t="s">
        <v>148</v>
      </c>
      <c r="F6441" s="121">
        <v>121142</v>
      </c>
      <c r="G6441" s="121">
        <v>13608.411</v>
      </c>
      <c r="H6441" s="119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19">
        <v>54224</v>
      </c>
      <c r="B6442" s="120" t="s">
        <v>205</v>
      </c>
      <c r="C6442" s="120" t="s">
        <v>210</v>
      </c>
      <c r="D6442" s="120" t="s">
        <v>68</v>
      </c>
      <c r="E6442" s="120" t="s">
        <v>152</v>
      </c>
      <c r="F6442" s="121">
        <v>0</v>
      </c>
      <c r="G6442" s="121">
        <v>0</v>
      </c>
      <c r="H6442" s="119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19">
        <v>54225</v>
      </c>
      <c r="B6443" s="120" t="s">
        <v>205</v>
      </c>
      <c r="C6443" s="120" t="s">
        <v>209</v>
      </c>
      <c r="D6443" s="120" t="s">
        <v>73</v>
      </c>
      <c r="E6443" s="120" t="s">
        <v>70</v>
      </c>
      <c r="F6443" s="121">
        <v>184</v>
      </c>
      <c r="G6443" s="121">
        <v>44.698</v>
      </c>
      <c r="H6443" s="119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19">
        <v>54225</v>
      </c>
      <c r="B6444" s="120" t="s">
        <v>205</v>
      </c>
      <c r="C6444" s="120" t="s">
        <v>209</v>
      </c>
      <c r="D6444" s="120" t="s">
        <v>73</v>
      </c>
      <c r="E6444" s="120" t="s">
        <v>38</v>
      </c>
      <c r="F6444" s="121">
        <v>231129</v>
      </c>
      <c r="G6444" s="121">
        <v>56224.302</v>
      </c>
      <c r="H6444" s="119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19">
        <v>54225</v>
      </c>
      <c r="B6445" s="120" t="s">
        <v>205</v>
      </c>
      <c r="C6445" s="120" t="s">
        <v>209</v>
      </c>
      <c r="D6445" s="120" t="s">
        <v>73</v>
      </c>
      <c r="E6445" s="120" t="s">
        <v>152</v>
      </c>
      <c r="F6445" s="121">
        <v>0</v>
      </c>
      <c r="G6445" s="121">
        <v>0</v>
      </c>
      <c r="H6445" s="119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19">
        <v>54225</v>
      </c>
      <c r="B6446" s="120" t="s">
        <v>205</v>
      </c>
      <c r="C6446" s="120" t="s">
        <v>209</v>
      </c>
      <c r="D6446" s="120" t="s">
        <v>79</v>
      </c>
      <c r="E6446" s="120" t="s">
        <v>70</v>
      </c>
      <c r="F6446" s="121">
        <v>0</v>
      </c>
      <c r="G6446" s="121">
        <v>0</v>
      </c>
      <c r="H6446" s="119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19">
        <v>54225</v>
      </c>
      <c r="B6447" s="120" t="s">
        <v>205</v>
      </c>
      <c r="C6447" s="120" t="s">
        <v>209</v>
      </c>
      <c r="D6447" s="120" t="s">
        <v>68</v>
      </c>
      <c r="E6447" s="120" t="s">
        <v>70</v>
      </c>
      <c r="F6447" s="121">
        <v>0</v>
      </c>
      <c r="G6447" s="121">
        <v>0</v>
      </c>
      <c r="H6447" s="119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19">
        <v>54225</v>
      </c>
      <c r="B6448" s="120" t="s">
        <v>205</v>
      </c>
      <c r="C6448" s="120" t="s">
        <v>209</v>
      </c>
      <c r="D6448" s="120" t="s">
        <v>68</v>
      </c>
      <c r="E6448" s="120" t="s">
        <v>38</v>
      </c>
      <c r="F6448" s="121">
        <v>2930</v>
      </c>
      <c r="G6448" s="121">
        <v>10637</v>
      </c>
      <c r="H6448" s="119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19">
        <v>54228</v>
      </c>
      <c r="B6449" s="120" t="s">
        <v>205</v>
      </c>
      <c r="C6449" s="120" t="s">
        <v>209</v>
      </c>
      <c r="D6449" s="120" t="s">
        <v>73</v>
      </c>
      <c r="E6449" s="120" t="s">
        <v>70</v>
      </c>
      <c r="F6449" s="121">
        <v>4922</v>
      </c>
      <c r="G6449" s="121">
        <v>1016.997</v>
      </c>
      <c r="H6449" s="119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19">
        <v>54228</v>
      </c>
      <c r="B6450" s="120" t="s">
        <v>205</v>
      </c>
      <c r="C6450" s="120" t="s">
        <v>209</v>
      </c>
      <c r="D6450" s="120" t="s">
        <v>73</v>
      </c>
      <c r="E6450" s="120" t="s">
        <v>38</v>
      </c>
      <c r="F6450" s="121">
        <v>186270</v>
      </c>
      <c r="G6450" s="121">
        <v>38592.003</v>
      </c>
      <c r="H6450" s="119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19">
        <v>54228</v>
      </c>
      <c r="B6451" s="120" t="s">
        <v>205</v>
      </c>
      <c r="C6451" s="120" t="s">
        <v>209</v>
      </c>
      <c r="D6451" s="120" t="s">
        <v>68</v>
      </c>
      <c r="E6451" s="120" t="s">
        <v>38</v>
      </c>
      <c r="F6451" s="121">
        <v>0</v>
      </c>
      <c r="G6451" s="121">
        <v>2248.46</v>
      </c>
      <c r="H6451" s="119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19">
        <v>54228</v>
      </c>
      <c r="B6452" s="120" t="s">
        <v>205</v>
      </c>
      <c r="C6452" s="120" t="s">
        <v>209</v>
      </c>
      <c r="D6452" s="120" t="s">
        <v>68</v>
      </c>
      <c r="E6452" s="120" t="s">
        <v>142</v>
      </c>
      <c r="F6452" s="121">
        <v>0</v>
      </c>
      <c r="G6452" s="121">
        <v>0</v>
      </c>
      <c r="H6452" s="119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19">
        <v>54236</v>
      </c>
      <c r="B6453" s="120" t="s">
        <v>205</v>
      </c>
      <c r="C6453" s="120" t="s">
        <v>209</v>
      </c>
      <c r="D6453" s="120" t="s">
        <v>73</v>
      </c>
      <c r="E6453" s="120" t="s">
        <v>70</v>
      </c>
      <c r="F6453" s="121">
        <v>4457</v>
      </c>
      <c r="G6453" s="121">
        <v>989.64</v>
      </c>
      <c r="H6453" s="119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19">
        <v>54236</v>
      </c>
      <c r="B6454" s="120" t="s">
        <v>205</v>
      </c>
      <c r="C6454" s="120" t="s">
        <v>209</v>
      </c>
      <c r="D6454" s="120" t="s">
        <v>73</v>
      </c>
      <c r="E6454" s="120" t="s">
        <v>38</v>
      </c>
      <c r="F6454" s="121">
        <v>255852</v>
      </c>
      <c r="G6454" s="121">
        <v>56517.8</v>
      </c>
      <c r="H6454" s="119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19">
        <v>54236</v>
      </c>
      <c r="B6455" s="120" t="s">
        <v>205</v>
      </c>
      <c r="C6455" s="120" t="s">
        <v>209</v>
      </c>
      <c r="D6455" s="120" t="s">
        <v>73</v>
      </c>
      <c r="E6455" s="120" t="s">
        <v>152</v>
      </c>
      <c r="F6455" s="121">
        <v>0</v>
      </c>
      <c r="G6455" s="121">
        <v>0</v>
      </c>
      <c r="H6455" s="119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19">
        <v>54236</v>
      </c>
      <c r="B6456" s="120" t="s">
        <v>205</v>
      </c>
      <c r="C6456" s="120" t="s">
        <v>209</v>
      </c>
      <c r="D6456" s="120" t="s">
        <v>68</v>
      </c>
      <c r="E6456" s="120" t="s">
        <v>70</v>
      </c>
      <c r="F6456" s="121">
        <v>7681</v>
      </c>
      <c r="G6456" s="121">
        <v>1688.285</v>
      </c>
      <c r="H6456" s="119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19">
        <v>54236</v>
      </c>
      <c r="B6457" s="120" t="s">
        <v>205</v>
      </c>
      <c r="C6457" s="120" t="s">
        <v>209</v>
      </c>
      <c r="D6457" s="120" t="s">
        <v>68</v>
      </c>
      <c r="E6457" s="120" t="s">
        <v>38</v>
      </c>
      <c r="F6457" s="121">
        <v>153520</v>
      </c>
      <c r="G6457" s="121">
        <v>33187.054</v>
      </c>
      <c r="H6457" s="119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19">
        <v>54236</v>
      </c>
      <c r="B6458" s="120" t="s">
        <v>205</v>
      </c>
      <c r="C6458" s="120" t="s">
        <v>209</v>
      </c>
      <c r="D6458" s="120" t="s">
        <v>68</v>
      </c>
      <c r="E6458" s="120" t="s">
        <v>146</v>
      </c>
      <c r="F6458" s="121">
        <v>0</v>
      </c>
      <c r="G6458" s="121">
        <v>0</v>
      </c>
      <c r="H6458" s="119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19">
        <v>54236</v>
      </c>
      <c r="B6459" s="120" t="s">
        <v>205</v>
      </c>
      <c r="C6459" s="120" t="s">
        <v>209</v>
      </c>
      <c r="D6459" s="120" t="s">
        <v>68</v>
      </c>
      <c r="E6459" s="120" t="s">
        <v>152</v>
      </c>
      <c r="F6459" s="121">
        <v>0</v>
      </c>
      <c r="G6459" s="121">
        <v>0</v>
      </c>
      <c r="H6459" s="119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19">
        <v>54238</v>
      </c>
      <c r="B6460" s="120" t="s">
        <v>205</v>
      </c>
      <c r="C6460" s="120" t="s">
        <v>208</v>
      </c>
      <c r="D6460" s="120" t="s">
        <v>68</v>
      </c>
      <c r="E6460" s="120" t="s">
        <v>54</v>
      </c>
      <c r="F6460" s="121">
        <v>0</v>
      </c>
      <c r="G6460" s="121">
        <v>0</v>
      </c>
      <c r="H6460" s="119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19">
        <v>54238</v>
      </c>
      <c r="B6461" s="120" t="s">
        <v>205</v>
      </c>
      <c r="C6461" s="120" t="s">
        <v>208</v>
      </c>
      <c r="D6461" s="120" t="s">
        <v>68</v>
      </c>
      <c r="E6461" s="120" t="s">
        <v>70</v>
      </c>
      <c r="F6461" s="121">
        <v>0</v>
      </c>
      <c r="G6461" s="121">
        <v>0</v>
      </c>
      <c r="H6461" s="119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19">
        <v>54238</v>
      </c>
      <c r="B6462" s="120" t="s">
        <v>205</v>
      </c>
      <c r="C6462" s="120" t="s">
        <v>208</v>
      </c>
      <c r="D6462" s="120" t="s">
        <v>68</v>
      </c>
      <c r="E6462" s="120" t="s">
        <v>38</v>
      </c>
      <c r="F6462" s="121">
        <v>73134</v>
      </c>
      <c r="G6462" s="121">
        <v>8850.053</v>
      </c>
      <c r="H6462" s="119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19">
        <v>54238</v>
      </c>
      <c r="B6463" s="120" t="s">
        <v>205</v>
      </c>
      <c r="C6463" s="120" t="s">
        <v>208</v>
      </c>
      <c r="D6463" s="120" t="s">
        <v>68</v>
      </c>
      <c r="E6463" s="120" t="s">
        <v>144</v>
      </c>
      <c r="F6463" s="121">
        <v>0</v>
      </c>
      <c r="G6463" s="121">
        <v>0</v>
      </c>
      <c r="H6463" s="119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19">
        <v>54238</v>
      </c>
      <c r="B6464" s="120" t="s">
        <v>205</v>
      </c>
      <c r="C6464" s="120" t="s">
        <v>208</v>
      </c>
      <c r="D6464" s="120" t="s">
        <v>68</v>
      </c>
      <c r="E6464" s="120" t="s">
        <v>176</v>
      </c>
      <c r="F6464" s="121">
        <v>3031887</v>
      </c>
      <c r="G6464" s="121">
        <v>366701.95</v>
      </c>
      <c r="H6464" s="119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19">
        <v>54239</v>
      </c>
      <c r="B6465" s="120" t="s">
        <v>201</v>
      </c>
      <c r="C6465" s="120" t="s">
        <v>207</v>
      </c>
      <c r="D6465" s="120" t="s">
        <v>79</v>
      </c>
      <c r="E6465" s="120" t="s">
        <v>70</v>
      </c>
      <c r="F6465" s="121">
        <v>27325</v>
      </c>
      <c r="G6465" s="121">
        <v>2900.24</v>
      </c>
      <c r="H6465" s="119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19">
        <v>54240</v>
      </c>
      <c r="B6466" s="120" t="s">
        <v>205</v>
      </c>
      <c r="C6466" s="120" t="s">
        <v>210</v>
      </c>
      <c r="D6466" s="120" t="s">
        <v>73</v>
      </c>
      <c r="E6466" s="120" t="s">
        <v>38</v>
      </c>
      <c r="F6466" s="121">
        <v>216329</v>
      </c>
      <c r="G6466" s="121">
        <v>46918</v>
      </c>
      <c r="H6466" s="119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19">
        <v>54249</v>
      </c>
      <c r="B6467" s="120" t="s">
        <v>201</v>
      </c>
      <c r="C6467" s="120" t="s">
        <v>202</v>
      </c>
      <c r="D6467" s="120" t="s">
        <v>116</v>
      </c>
      <c r="E6467" s="120" t="s">
        <v>170</v>
      </c>
      <c r="F6467" s="121">
        <v>448019</v>
      </c>
      <c r="G6467" s="121">
        <v>50328</v>
      </c>
      <c r="H6467" s="119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19">
        <v>54250</v>
      </c>
      <c r="B6468" s="120" t="s">
        <v>205</v>
      </c>
      <c r="C6468" s="120" t="s">
        <v>209</v>
      </c>
      <c r="D6468" s="120" t="s">
        <v>68</v>
      </c>
      <c r="E6468" s="120" t="s">
        <v>38</v>
      </c>
      <c r="F6468" s="121">
        <v>47217</v>
      </c>
      <c r="G6468" s="121">
        <v>10932.548</v>
      </c>
      <c r="H6468" s="119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19">
        <v>54250</v>
      </c>
      <c r="B6469" s="120" t="s">
        <v>205</v>
      </c>
      <c r="C6469" s="120" t="s">
        <v>209</v>
      </c>
      <c r="D6469" s="120" t="s">
        <v>68</v>
      </c>
      <c r="E6469" s="120" t="s">
        <v>152</v>
      </c>
      <c r="F6469" s="121">
        <v>14</v>
      </c>
      <c r="G6469" s="121">
        <v>3.452</v>
      </c>
      <c r="H6469" s="119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19">
        <v>54251</v>
      </c>
      <c r="B6470" s="120" t="s">
        <v>201</v>
      </c>
      <c r="C6470" s="120" t="s">
        <v>206</v>
      </c>
      <c r="D6470" s="120" t="s">
        <v>116</v>
      </c>
      <c r="E6470" s="120" t="s">
        <v>170</v>
      </c>
      <c r="F6470" s="121">
        <v>248384</v>
      </c>
      <c r="G6470" s="121">
        <v>27902.16</v>
      </c>
      <c r="H6470" s="119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19">
        <v>54261</v>
      </c>
      <c r="B6471" s="120" t="s">
        <v>201</v>
      </c>
      <c r="C6471" s="120" t="s">
        <v>206</v>
      </c>
      <c r="D6471" s="120" t="s">
        <v>116</v>
      </c>
      <c r="E6471" s="120" t="s">
        <v>170</v>
      </c>
      <c r="F6471" s="121">
        <v>0</v>
      </c>
      <c r="G6471" s="121">
        <v>0</v>
      </c>
      <c r="H6471" s="119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19">
        <v>54262</v>
      </c>
      <c r="B6472" s="120" t="s">
        <v>205</v>
      </c>
      <c r="C6472" s="120" t="s">
        <v>210</v>
      </c>
      <c r="D6472" s="120" t="s">
        <v>73</v>
      </c>
      <c r="E6472" s="120" t="s">
        <v>70</v>
      </c>
      <c r="F6472" s="121">
        <v>0</v>
      </c>
      <c r="G6472" s="121">
        <v>0</v>
      </c>
      <c r="H6472" s="119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19">
        <v>54262</v>
      </c>
      <c r="B6473" s="120" t="s">
        <v>205</v>
      </c>
      <c r="C6473" s="120" t="s">
        <v>210</v>
      </c>
      <c r="D6473" s="120" t="s">
        <v>73</v>
      </c>
      <c r="E6473" s="120" t="s">
        <v>38</v>
      </c>
      <c r="F6473" s="121">
        <v>151216</v>
      </c>
      <c r="G6473" s="121">
        <v>34311.76</v>
      </c>
      <c r="H6473" s="119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19">
        <v>54262</v>
      </c>
      <c r="B6474" s="120" t="s">
        <v>205</v>
      </c>
      <c r="C6474" s="120" t="s">
        <v>210</v>
      </c>
      <c r="D6474" s="120" t="s">
        <v>79</v>
      </c>
      <c r="E6474" s="120" t="s">
        <v>70</v>
      </c>
      <c r="F6474" s="121">
        <v>855</v>
      </c>
      <c r="G6474" s="121">
        <v>194.04</v>
      </c>
      <c r="H6474" s="119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19">
        <v>54262</v>
      </c>
      <c r="B6475" s="120" t="s">
        <v>205</v>
      </c>
      <c r="C6475" s="120" t="s">
        <v>210</v>
      </c>
      <c r="D6475" s="120" t="s">
        <v>79</v>
      </c>
      <c r="E6475" s="120" t="s">
        <v>38</v>
      </c>
      <c r="F6475" s="121">
        <v>0</v>
      </c>
      <c r="G6475" s="121">
        <v>0</v>
      </c>
      <c r="H6475" s="119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19">
        <v>54262</v>
      </c>
      <c r="B6476" s="120" t="s">
        <v>205</v>
      </c>
      <c r="C6476" s="120" t="s">
        <v>210</v>
      </c>
      <c r="D6476" s="120" t="s">
        <v>68</v>
      </c>
      <c r="E6476" s="120" t="s">
        <v>70</v>
      </c>
      <c r="F6476" s="121">
        <v>969</v>
      </c>
      <c r="G6476" s="121">
        <v>217.802</v>
      </c>
      <c r="H6476" s="119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19">
        <v>54262</v>
      </c>
      <c r="B6477" s="120" t="s">
        <v>205</v>
      </c>
      <c r="C6477" s="120" t="s">
        <v>210</v>
      </c>
      <c r="D6477" s="120" t="s">
        <v>68</v>
      </c>
      <c r="E6477" s="120" t="s">
        <v>38</v>
      </c>
      <c r="F6477" s="121">
        <v>84835</v>
      </c>
      <c r="G6477" s="121">
        <v>19053.188</v>
      </c>
      <c r="H6477" s="119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19">
        <v>54267</v>
      </c>
      <c r="B6478" s="120" t="s">
        <v>201</v>
      </c>
      <c r="C6478" s="120" t="s">
        <v>206</v>
      </c>
      <c r="D6478" s="120" t="s">
        <v>116</v>
      </c>
      <c r="E6478" s="120" t="s">
        <v>170</v>
      </c>
      <c r="F6478" s="121">
        <v>268761</v>
      </c>
      <c r="G6478" s="121">
        <v>30191</v>
      </c>
      <c r="H6478" s="119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19">
        <v>54268</v>
      </c>
      <c r="B6479" s="120" t="s">
        <v>205</v>
      </c>
      <c r="C6479" s="120" t="s">
        <v>209</v>
      </c>
      <c r="D6479" s="120" t="s">
        <v>73</v>
      </c>
      <c r="E6479" s="120" t="s">
        <v>70</v>
      </c>
      <c r="F6479" s="121">
        <v>0</v>
      </c>
      <c r="G6479" s="121">
        <v>0</v>
      </c>
      <c r="H6479" s="119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19">
        <v>54268</v>
      </c>
      <c r="B6480" s="120" t="s">
        <v>205</v>
      </c>
      <c r="C6480" s="120" t="s">
        <v>209</v>
      </c>
      <c r="D6480" s="120" t="s">
        <v>73</v>
      </c>
      <c r="E6480" s="120" t="s">
        <v>81</v>
      </c>
      <c r="F6480" s="121">
        <v>0</v>
      </c>
      <c r="G6480" s="121">
        <v>0</v>
      </c>
      <c r="H6480" s="119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19">
        <v>54268</v>
      </c>
      <c r="B6481" s="120" t="s">
        <v>205</v>
      </c>
      <c r="C6481" s="120" t="s">
        <v>209</v>
      </c>
      <c r="D6481" s="120" t="s">
        <v>73</v>
      </c>
      <c r="E6481" s="120" t="s">
        <v>38</v>
      </c>
      <c r="F6481" s="121">
        <v>3638150</v>
      </c>
      <c r="G6481" s="121">
        <v>632788.34</v>
      </c>
      <c r="H6481" s="119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19">
        <v>54268</v>
      </c>
      <c r="B6482" s="120" t="s">
        <v>205</v>
      </c>
      <c r="C6482" s="120" t="s">
        <v>209</v>
      </c>
      <c r="D6482" s="120" t="s">
        <v>73</v>
      </c>
      <c r="E6482" s="120" t="s">
        <v>140</v>
      </c>
      <c r="F6482" s="121">
        <v>1852265</v>
      </c>
      <c r="G6482" s="121">
        <v>322189.67</v>
      </c>
      <c r="H6482" s="119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19">
        <v>54271</v>
      </c>
      <c r="B6483" s="120" t="s">
        <v>205</v>
      </c>
      <c r="C6483" s="120" t="s">
        <v>208</v>
      </c>
      <c r="D6483" s="120" t="s">
        <v>39</v>
      </c>
      <c r="E6483" s="120" t="s">
        <v>70</v>
      </c>
      <c r="F6483" s="121">
        <v>0</v>
      </c>
      <c r="G6483" s="121">
        <v>0</v>
      </c>
      <c r="H6483" s="119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19">
        <v>54271</v>
      </c>
      <c r="B6484" s="120" t="s">
        <v>205</v>
      </c>
      <c r="C6484" s="120" t="s">
        <v>208</v>
      </c>
      <c r="D6484" s="120" t="s">
        <v>39</v>
      </c>
      <c r="E6484" s="120" t="s">
        <v>38</v>
      </c>
      <c r="F6484" s="121">
        <v>0</v>
      </c>
      <c r="G6484" s="121">
        <v>210087</v>
      </c>
      <c r="H6484" s="119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19">
        <v>54271</v>
      </c>
      <c r="B6485" s="120" t="s">
        <v>205</v>
      </c>
      <c r="C6485" s="120" t="s">
        <v>208</v>
      </c>
      <c r="D6485" s="120" t="s">
        <v>39</v>
      </c>
      <c r="E6485" s="120" t="s">
        <v>140</v>
      </c>
      <c r="F6485" s="121">
        <v>0</v>
      </c>
      <c r="G6485" s="121">
        <v>0</v>
      </c>
      <c r="H6485" s="119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19">
        <v>54271</v>
      </c>
      <c r="B6486" s="120" t="s">
        <v>205</v>
      </c>
      <c r="C6486" s="120" t="s">
        <v>208</v>
      </c>
      <c r="D6486" s="120" t="s">
        <v>61</v>
      </c>
      <c r="E6486" s="120" t="s">
        <v>70</v>
      </c>
      <c r="F6486" s="121">
        <v>0</v>
      </c>
      <c r="G6486" s="121">
        <v>0</v>
      </c>
      <c r="H6486" s="119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19">
        <v>54271</v>
      </c>
      <c r="B6487" s="120" t="s">
        <v>205</v>
      </c>
      <c r="C6487" s="120" t="s">
        <v>208</v>
      </c>
      <c r="D6487" s="120" t="s">
        <v>61</v>
      </c>
      <c r="E6487" s="120" t="s">
        <v>38</v>
      </c>
      <c r="F6487" s="121">
        <v>5163558</v>
      </c>
      <c r="G6487" s="121">
        <v>546589</v>
      </c>
      <c r="H6487" s="119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19">
        <v>54271</v>
      </c>
      <c r="B6488" s="120" t="s">
        <v>205</v>
      </c>
      <c r="C6488" s="120" t="s">
        <v>208</v>
      </c>
      <c r="D6488" s="120" t="s">
        <v>61</v>
      </c>
      <c r="E6488" s="120" t="s">
        <v>140</v>
      </c>
      <c r="F6488" s="121">
        <v>0</v>
      </c>
      <c r="G6488" s="121">
        <v>0</v>
      </c>
      <c r="H6488" s="119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19">
        <v>54276</v>
      </c>
      <c r="B6489" s="120" t="s">
        <v>205</v>
      </c>
      <c r="C6489" s="120" t="s">
        <v>210</v>
      </c>
      <c r="D6489" s="120" t="s">
        <v>79</v>
      </c>
      <c r="E6489" s="120" t="s">
        <v>70</v>
      </c>
      <c r="F6489" s="121">
        <v>0</v>
      </c>
      <c r="G6489" s="121">
        <v>0</v>
      </c>
      <c r="H6489" s="119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19">
        <v>54276</v>
      </c>
      <c r="B6490" s="120" t="s">
        <v>205</v>
      </c>
      <c r="C6490" s="120" t="s">
        <v>210</v>
      </c>
      <c r="D6490" s="120" t="s">
        <v>68</v>
      </c>
      <c r="E6490" s="120" t="s">
        <v>54</v>
      </c>
      <c r="F6490" s="121">
        <v>233709</v>
      </c>
      <c r="G6490" s="121">
        <v>36319.684</v>
      </c>
      <c r="H6490" s="119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19">
        <v>54276</v>
      </c>
      <c r="B6491" s="120" t="s">
        <v>205</v>
      </c>
      <c r="C6491" s="120" t="s">
        <v>210</v>
      </c>
      <c r="D6491" s="120" t="s">
        <v>68</v>
      </c>
      <c r="E6491" s="120" t="s">
        <v>70</v>
      </c>
      <c r="F6491" s="121">
        <v>0</v>
      </c>
      <c r="G6491" s="121">
        <v>0</v>
      </c>
      <c r="H6491" s="119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19">
        <v>54276</v>
      </c>
      <c r="B6492" s="120" t="s">
        <v>205</v>
      </c>
      <c r="C6492" s="120" t="s">
        <v>210</v>
      </c>
      <c r="D6492" s="120" t="s">
        <v>68</v>
      </c>
      <c r="E6492" s="120" t="s">
        <v>38</v>
      </c>
      <c r="F6492" s="121">
        <v>100459</v>
      </c>
      <c r="G6492" s="121">
        <v>15088.316</v>
      </c>
      <c r="H6492" s="119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19">
        <v>54281</v>
      </c>
      <c r="B6493" s="120" t="s">
        <v>205</v>
      </c>
      <c r="C6493" s="120" t="s">
        <v>209</v>
      </c>
      <c r="D6493" s="120" t="s">
        <v>68</v>
      </c>
      <c r="E6493" s="120" t="s">
        <v>59</v>
      </c>
      <c r="F6493" s="121">
        <v>372702</v>
      </c>
      <c r="G6493" s="121">
        <v>56979.487</v>
      </c>
      <c r="H6493" s="119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19">
        <v>54281</v>
      </c>
      <c r="B6494" s="120" t="s">
        <v>205</v>
      </c>
      <c r="C6494" s="120" t="s">
        <v>209</v>
      </c>
      <c r="D6494" s="120" t="s">
        <v>68</v>
      </c>
      <c r="E6494" s="120" t="s">
        <v>70</v>
      </c>
      <c r="F6494" s="121">
        <v>0</v>
      </c>
      <c r="G6494" s="121">
        <v>0</v>
      </c>
      <c r="H6494" s="119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19">
        <v>54281</v>
      </c>
      <c r="B6495" s="120" t="s">
        <v>205</v>
      </c>
      <c r="C6495" s="120" t="s">
        <v>209</v>
      </c>
      <c r="D6495" s="120" t="s">
        <v>68</v>
      </c>
      <c r="E6495" s="120" t="s">
        <v>38</v>
      </c>
      <c r="F6495" s="121">
        <v>35262</v>
      </c>
      <c r="G6495" s="121">
        <v>5391.014</v>
      </c>
      <c r="H6495" s="119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19">
        <v>54281</v>
      </c>
      <c r="B6496" s="120" t="s">
        <v>205</v>
      </c>
      <c r="C6496" s="120" t="s">
        <v>209</v>
      </c>
      <c r="D6496" s="120" t="s">
        <v>68</v>
      </c>
      <c r="E6496" s="120" t="s">
        <v>152</v>
      </c>
      <c r="F6496" s="121">
        <v>532</v>
      </c>
      <c r="G6496" s="121">
        <v>81.482</v>
      </c>
      <c r="H6496" s="119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19">
        <v>54281</v>
      </c>
      <c r="B6497" s="120" t="s">
        <v>205</v>
      </c>
      <c r="C6497" s="120" t="s">
        <v>209</v>
      </c>
      <c r="D6497" s="120" t="s">
        <v>68</v>
      </c>
      <c r="E6497" s="120" t="s">
        <v>166</v>
      </c>
      <c r="F6497" s="121">
        <v>0</v>
      </c>
      <c r="G6497" s="121">
        <v>0</v>
      </c>
      <c r="H6497" s="119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19">
        <v>54281</v>
      </c>
      <c r="B6498" s="120" t="s">
        <v>205</v>
      </c>
      <c r="C6498" s="120" t="s">
        <v>209</v>
      </c>
      <c r="D6498" s="120" t="s">
        <v>68</v>
      </c>
      <c r="E6498" s="120" t="s">
        <v>176</v>
      </c>
      <c r="F6498" s="121">
        <v>241483</v>
      </c>
      <c r="G6498" s="121">
        <v>36918.546</v>
      </c>
      <c r="H6498" s="119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19">
        <v>54283</v>
      </c>
      <c r="B6499" s="120" t="s">
        <v>201</v>
      </c>
      <c r="C6499" s="120" t="s">
        <v>206</v>
      </c>
      <c r="D6499" s="120" t="s">
        <v>116</v>
      </c>
      <c r="E6499" s="120" t="s">
        <v>170</v>
      </c>
      <c r="F6499" s="121">
        <v>0</v>
      </c>
      <c r="G6499" s="121">
        <v>0</v>
      </c>
      <c r="H6499" s="119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19">
        <v>54285</v>
      </c>
      <c r="B6500" s="120" t="s">
        <v>201</v>
      </c>
      <c r="C6500" s="120" t="s">
        <v>206</v>
      </c>
      <c r="D6500" s="120" t="s">
        <v>116</v>
      </c>
      <c r="E6500" s="120" t="s">
        <v>170</v>
      </c>
      <c r="F6500" s="121">
        <v>113448</v>
      </c>
      <c r="G6500" s="121">
        <v>12744</v>
      </c>
      <c r="H6500" s="119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19">
        <v>54294</v>
      </c>
      <c r="B6501" s="120" t="s">
        <v>201</v>
      </c>
      <c r="C6501" s="120" t="s">
        <v>207</v>
      </c>
      <c r="D6501" s="120" t="s">
        <v>79</v>
      </c>
      <c r="E6501" s="120" t="s">
        <v>70</v>
      </c>
      <c r="F6501" s="121">
        <v>1863</v>
      </c>
      <c r="G6501" s="121">
        <v>216</v>
      </c>
      <c r="H6501" s="119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19">
        <v>54296</v>
      </c>
      <c r="B6502" s="120" t="s">
        <v>205</v>
      </c>
      <c r="C6502" s="120" t="s">
        <v>210</v>
      </c>
      <c r="D6502" s="120" t="s">
        <v>33</v>
      </c>
      <c r="E6502" s="120" t="s">
        <v>99</v>
      </c>
      <c r="F6502" s="121">
        <v>0</v>
      </c>
      <c r="G6502" s="121">
        <v>0</v>
      </c>
      <c r="H6502" s="119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19">
        <v>54296</v>
      </c>
      <c r="B6503" s="120" t="s">
        <v>205</v>
      </c>
      <c r="C6503" s="120" t="s">
        <v>210</v>
      </c>
      <c r="D6503" s="120" t="s">
        <v>79</v>
      </c>
      <c r="E6503" s="120" t="s">
        <v>38</v>
      </c>
      <c r="F6503" s="121">
        <v>57190</v>
      </c>
      <c r="G6503" s="121">
        <v>12571</v>
      </c>
      <c r="H6503" s="119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19">
        <v>54298</v>
      </c>
      <c r="B6504" s="120" t="s">
        <v>201</v>
      </c>
      <c r="C6504" s="120" t="s">
        <v>206</v>
      </c>
      <c r="D6504" s="120" t="s">
        <v>128</v>
      </c>
      <c r="E6504" s="120" t="s">
        <v>180</v>
      </c>
      <c r="F6504" s="121">
        <v>227393</v>
      </c>
      <c r="G6504" s="121">
        <v>25544</v>
      </c>
      <c r="H6504" s="119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19">
        <v>54299</v>
      </c>
      <c r="B6505" s="120" t="s">
        <v>201</v>
      </c>
      <c r="C6505" s="120" t="s">
        <v>206</v>
      </c>
      <c r="D6505" s="120" t="s">
        <v>128</v>
      </c>
      <c r="E6505" s="120" t="s">
        <v>180</v>
      </c>
      <c r="F6505" s="121">
        <v>86502</v>
      </c>
      <c r="G6505" s="121">
        <v>9717</v>
      </c>
      <c r="H6505" s="119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19">
        <v>54300</v>
      </c>
      <c r="B6506" s="120" t="s">
        <v>201</v>
      </c>
      <c r="C6506" s="120" t="s">
        <v>206</v>
      </c>
      <c r="D6506" s="120" t="s">
        <v>128</v>
      </c>
      <c r="E6506" s="120" t="s">
        <v>180</v>
      </c>
      <c r="F6506" s="121">
        <v>98348</v>
      </c>
      <c r="G6506" s="121">
        <v>11048</v>
      </c>
      <c r="H6506" s="119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19">
        <v>54301</v>
      </c>
      <c r="B6507" s="120" t="s">
        <v>201</v>
      </c>
      <c r="C6507" s="120" t="s">
        <v>206</v>
      </c>
      <c r="D6507" s="120" t="s">
        <v>116</v>
      </c>
      <c r="E6507" s="120" t="s">
        <v>170</v>
      </c>
      <c r="F6507" s="121">
        <v>28691</v>
      </c>
      <c r="G6507" s="121">
        <v>3223</v>
      </c>
      <c r="H6507" s="119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19">
        <v>54302</v>
      </c>
      <c r="B6508" s="120" t="s">
        <v>201</v>
      </c>
      <c r="C6508" s="120" t="s">
        <v>206</v>
      </c>
      <c r="D6508" s="120" t="s">
        <v>116</v>
      </c>
      <c r="E6508" s="120" t="s">
        <v>170</v>
      </c>
      <c r="F6508" s="121">
        <v>95117</v>
      </c>
      <c r="G6508" s="121">
        <v>10685</v>
      </c>
      <c r="H6508" s="119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19">
        <v>54304</v>
      </c>
      <c r="B6509" s="120" t="s">
        <v>201</v>
      </c>
      <c r="C6509" s="120" t="s">
        <v>206</v>
      </c>
      <c r="D6509" s="120" t="s">
        <v>68</v>
      </c>
      <c r="E6509" s="120" t="s">
        <v>54</v>
      </c>
      <c r="F6509" s="121">
        <v>667412</v>
      </c>
      <c r="G6509" s="121">
        <v>46172.781</v>
      </c>
      <c r="H6509" s="119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19">
        <v>54304</v>
      </c>
      <c r="B6510" s="120" t="s">
        <v>201</v>
      </c>
      <c r="C6510" s="120" t="s">
        <v>206</v>
      </c>
      <c r="D6510" s="120" t="s">
        <v>68</v>
      </c>
      <c r="E6510" s="120" t="s">
        <v>70</v>
      </c>
      <c r="F6510" s="121">
        <v>37749</v>
      </c>
      <c r="G6510" s="121">
        <v>2161.219</v>
      </c>
      <c r="H6510" s="119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19">
        <v>54305</v>
      </c>
      <c r="B6511" s="120" t="s">
        <v>205</v>
      </c>
      <c r="C6511" s="120" t="s">
        <v>209</v>
      </c>
      <c r="D6511" s="120" t="s">
        <v>79</v>
      </c>
      <c r="E6511" s="120" t="s">
        <v>70</v>
      </c>
      <c r="F6511" s="121">
        <v>74096</v>
      </c>
      <c r="G6511" s="121">
        <v>17373</v>
      </c>
      <c r="H6511" s="119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19">
        <v>54306</v>
      </c>
      <c r="B6512" s="120" t="s">
        <v>201</v>
      </c>
      <c r="C6512" s="120" t="s">
        <v>206</v>
      </c>
      <c r="D6512" s="120" t="s">
        <v>116</v>
      </c>
      <c r="E6512" s="120" t="s">
        <v>170</v>
      </c>
      <c r="F6512" s="121">
        <v>226619</v>
      </c>
      <c r="G6512" s="121">
        <v>25457</v>
      </c>
      <c r="H6512" s="119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19">
        <v>54308</v>
      </c>
      <c r="B6513" s="120" t="s">
        <v>201</v>
      </c>
      <c r="C6513" s="120" t="s">
        <v>206</v>
      </c>
      <c r="D6513" s="120" t="s">
        <v>116</v>
      </c>
      <c r="E6513" s="120" t="s">
        <v>170</v>
      </c>
      <c r="F6513" s="121">
        <v>58673</v>
      </c>
      <c r="G6513" s="121">
        <v>6591</v>
      </c>
      <c r="H6513" s="119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19">
        <v>54316</v>
      </c>
      <c r="B6514" s="120" t="s">
        <v>205</v>
      </c>
      <c r="C6514" s="120" t="s">
        <v>209</v>
      </c>
      <c r="D6514" s="120" t="s">
        <v>73</v>
      </c>
      <c r="E6514" s="120" t="s">
        <v>70</v>
      </c>
      <c r="F6514" s="121">
        <v>0</v>
      </c>
      <c r="G6514" s="121">
        <v>0</v>
      </c>
      <c r="H6514" s="119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19">
        <v>54316</v>
      </c>
      <c r="B6515" s="120" t="s">
        <v>205</v>
      </c>
      <c r="C6515" s="120" t="s">
        <v>209</v>
      </c>
      <c r="D6515" s="120" t="s">
        <v>73</v>
      </c>
      <c r="E6515" s="120" t="s">
        <v>38</v>
      </c>
      <c r="F6515" s="121">
        <v>0</v>
      </c>
      <c r="G6515" s="121">
        <v>0</v>
      </c>
      <c r="H6515" s="119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19">
        <v>54318</v>
      </c>
      <c r="B6516" s="120" t="s">
        <v>205</v>
      </c>
      <c r="C6516" s="120" t="s">
        <v>209</v>
      </c>
      <c r="D6516" s="120" t="s">
        <v>68</v>
      </c>
      <c r="E6516" s="120" t="s">
        <v>54</v>
      </c>
      <c r="F6516" s="121">
        <v>737070</v>
      </c>
      <c r="G6516" s="121">
        <v>152345.46</v>
      </c>
      <c r="H6516" s="119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19">
        <v>54318</v>
      </c>
      <c r="B6517" s="120" t="s">
        <v>205</v>
      </c>
      <c r="C6517" s="120" t="s">
        <v>209</v>
      </c>
      <c r="D6517" s="120" t="s">
        <v>68</v>
      </c>
      <c r="E6517" s="120" t="s">
        <v>70</v>
      </c>
      <c r="F6517" s="121">
        <v>0</v>
      </c>
      <c r="G6517" s="121">
        <v>0</v>
      </c>
      <c r="H6517" s="119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19">
        <v>54318</v>
      </c>
      <c r="B6518" s="120" t="s">
        <v>205</v>
      </c>
      <c r="C6518" s="120" t="s">
        <v>209</v>
      </c>
      <c r="D6518" s="120" t="s">
        <v>68</v>
      </c>
      <c r="E6518" s="120" t="s">
        <v>38</v>
      </c>
      <c r="F6518" s="121">
        <v>321652</v>
      </c>
      <c r="G6518" s="121">
        <v>66617.536</v>
      </c>
      <c r="H6518" s="119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19">
        <v>54318</v>
      </c>
      <c r="B6519" s="120" t="s">
        <v>205</v>
      </c>
      <c r="C6519" s="120" t="s">
        <v>209</v>
      </c>
      <c r="D6519" s="120" t="s">
        <v>68</v>
      </c>
      <c r="E6519" s="120" t="s">
        <v>162</v>
      </c>
      <c r="F6519" s="121">
        <v>0</v>
      </c>
      <c r="G6519" s="121">
        <v>0</v>
      </c>
      <c r="H6519" s="119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19">
        <v>54321</v>
      </c>
      <c r="B6520" s="120" t="s">
        <v>205</v>
      </c>
      <c r="C6520" s="120" t="s">
        <v>209</v>
      </c>
      <c r="D6520" s="120" t="s">
        <v>73</v>
      </c>
      <c r="E6520" s="120" t="s">
        <v>38</v>
      </c>
      <c r="F6520" s="121">
        <v>679989</v>
      </c>
      <c r="G6520" s="121">
        <v>148670</v>
      </c>
      <c r="H6520" s="119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19">
        <v>54321</v>
      </c>
      <c r="B6521" s="120" t="s">
        <v>205</v>
      </c>
      <c r="C6521" s="120" t="s">
        <v>209</v>
      </c>
      <c r="D6521" s="120" t="s">
        <v>68</v>
      </c>
      <c r="E6521" s="120" t="s">
        <v>38</v>
      </c>
      <c r="F6521" s="121">
        <v>333433</v>
      </c>
      <c r="G6521" s="121">
        <v>73292.856</v>
      </c>
      <c r="H6521" s="119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19">
        <v>54321</v>
      </c>
      <c r="B6522" s="120" t="s">
        <v>205</v>
      </c>
      <c r="C6522" s="120" t="s">
        <v>209</v>
      </c>
      <c r="D6522" s="120" t="s">
        <v>68</v>
      </c>
      <c r="E6522" s="120" t="s">
        <v>183</v>
      </c>
      <c r="F6522" s="121">
        <v>27243</v>
      </c>
      <c r="G6522" s="121">
        <v>5988.144</v>
      </c>
      <c r="H6522" s="119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19">
        <v>54322</v>
      </c>
      <c r="B6523" s="120" t="s">
        <v>201</v>
      </c>
      <c r="C6523" s="120" t="s">
        <v>211</v>
      </c>
      <c r="D6523" s="120" t="s">
        <v>116</v>
      </c>
      <c r="E6523" s="120" t="s">
        <v>170</v>
      </c>
      <c r="F6523" s="121">
        <v>78498</v>
      </c>
      <c r="G6523" s="121">
        <v>8818</v>
      </c>
      <c r="H6523" s="119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19">
        <v>54323</v>
      </c>
      <c r="B6524" s="120" t="s">
        <v>201</v>
      </c>
      <c r="C6524" s="120" t="s">
        <v>207</v>
      </c>
      <c r="D6524" s="120" t="s">
        <v>79</v>
      </c>
      <c r="E6524" s="120" t="s">
        <v>70</v>
      </c>
      <c r="F6524" s="121">
        <v>3033</v>
      </c>
      <c r="G6524" s="121">
        <v>300</v>
      </c>
      <c r="H6524" s="119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19">
        <v>54330</v>
      </c>
      <c r="B6525" s="120" t="s">
        <v>205</v>
      </c>
      <c r="C6525" s="120" t="s">
        <v>209</v>
      </c>
      <c r="D6525" s="120" t="s">
        <v>73</v>
      </c>
      <c r="E6525" s="120" t="s">
        <v>38</v>
      </c>
      <c r="F6525" s="121">
        <v>49047</v>
      </c>
      <c r="G6525" s="121">
        <v>4508</v>
      </c>
      <c r="H6525" s="119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19">
        <v>54333</v>
      </c>
      <c r="B6526" s="120" t="s">
        <v>205</v>
      </c>
      <c r="C6526" s="120" t="s">
        <v>210</v>
      </c>
      <c r="D6526" s="120" t="s">
        <v>39</v>
      </c>
      <c r="E6526" s="120" t="s">
        <v>70</v>
      </c>
      <c r="F6526" s="121">
        <v>0</v>
      </c>
      <c r="G6526" s="121">
        <v>0.272</v>
      </c>
      <c r="H6526" s="119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19">
        <v>54333</v>
      </c>
      <c r="B6527" s="120" t="s">
        <v>205</v>
      </c>
      <c r="C6527" s="120" t="s">
        <v>210</v>
      </c>
      <c r="D6527" s="120" t="s">
        <v>39</v>
      </c>
      <c r="E6527" s="120" t="s">
        <v>38</v>
      </c>
      <c r="F6527" s="121">
        <v>1682</v>
      </c>
      <c r="G6527" s="121">
        <v>352.728</v>
      </c>
      <c r="H6527" s="119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19">
        <v>54333</v>
      </c>
      <c r="B6528" s="120" t="s">
        <v>205</v>
      </c>
      <c r="C6528" s="120" t="s">
        <v>210</v>
      </c>
      <c r="D6528" s="120" t="s">
        <v>61</v>
      </c>
      <c r="E6528" s="120" t="s">
        <v>70</v>
      </c>
      <c r="F6528" s="121">
        <v>115</v>
      </c>
      <c r="G6528" s="121">
        <v>24.017</v>
      </c>
      <c r="H6528" s="119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19">
        <v>54333</v>
      </c>
      <c r="B6529" s="120" t="s">
        <v>205</v>
      </c>
      <c r="C6529" s="120" t="s">
        <v>210</v>
      </c>
      <c r="D6529" s="120" t="s">
        <v>61</v>
      </c>
      <c r="E6529" s="120" t="s">
        <v>38</v>
      </c>
      <c r="F6529" s="121">
        <v>163838</v>
      </c>
      <c r="G6529" s="121">
        <v>34331.983</v>
      </c>
      <c r="H6529" s="119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19">
        <v>54335</v>
      </c>
      <c r="B6530" s="120" t="s">
        <v>205</v>
      </c>
      <c r="C6530" s="120" t="s">
        <v>209</v>
      </c>
      <c r="D6530" s="120" t="s">
        <v>68</v>
      </c>
      <c r="E6530" s="120" t="s">
        <v>54</v>
      </c>
      <c r="F6530" s="121">
        <v>0</v>
      </c>
      <c r="G6530" s="121">
        <v>0</v>
      </c>
      <c r="H6530" s="119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19">
        <v>54335</v>
      </c>
      <c r="B6531" s="120" t="s">
        <v>205</v>
      </c>
      <c r="C6531" s="120" t="s">
        <v>209</v>
      </c>
      <c r="D6531" s="120" t="s">
        <v>68</v>
      </c>
      <c r="E6531" s="120" t="s">
        <v>38</v>
      </c>
      <c r="F6531" s="121">
        <v>63960</v>
      </c>
      <c r="G6531" s="121">
        <v>14728.48</v>
      </c>
      <c r="H6531" s="119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19">
        <v>54338</v>
      </c>
      <c r="B6532" s="120" t="s">
        <v>205</v>
      </c>
      <c r="C6532" s="120" t="s">
        <v>209</v>
      </c>
      <c r="D6532" s="120" t="s">
        <v>79</v>
      </c>
      <c r="E6532" s="120" t="s">
        <v>70</v>
      </c>
      <c r="F6532" s="121">
        <v>1689</v>
      </c>
      <c r="G6532" s="121">
        <v>35</v>
      </c>
      <c r="H6532" s="119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19">
        <v>54338</v>
      </c>
      <c r="B6533" s="120" t="s">
        <v>205</v>
      </c>
      <c r="C6533" s="120" t="s">
        <v>209</v>
      </c>
      <c r="D6533" s="120" t="s">
        <v>68</v>
      </c>
      <c r="E6533" s="120" t="s">
        <v>35</v>
      </c>
      <c r="F6533" s="121">
        <v>41802</v>
      </c>
      <c r="G6533" s="121">
        <v>668.66</v>
      </c>
      <c r="H6533" s="119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19">
        <v>54338</v>
      </c>
      <c r="B6534" s="120" t="s">
        <v>205</v>
      </c>
      <c r="C6534" s="120" t="s">
        <v>209</v>
      </c>
      <c r="D6534" s="120" t="s">
        <v>68</v>
      </c>
      <c r="E6534" s="120" t="s">
        <v>38</v>
      </c>
      <c r="F6534" s="121">
        <v>1397</v>
      </c>
      <c r="G6534" s="121">
        <v>4.34</v>
      </c>
      <c r="H6534" s="119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19">
        <v>54340</v>
      </c>
      <c r="B6535" s="120" t="s">
        <v>201</v>
      </c>
      <c r="C6535" s="120" t="s">
        <v>206</v>
      </c>
      <c r="D6535" s="120" t="s">
        <v>116</v>
      </c>
      <c r="E6535" s="120" t="s">
        <v>170</v>
      </c>
      <c r="F6535" s="121">
        <v>181073</v>
      </c>
      <c r="G6535" s="121">
        <v>20341</v>
      </c>
      <c r="H6535" s="119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19">
        <v>54341</v>
      </c>
      <c r="B6536" s="120" t="s">
        <v>201</v>
      </c>
      <c r="C6536" s="120" t="s">
        <v>206</v>
      </c>
      <c r="D6536" s="120" t="s">
        <v>116</v>
      </c>
      <c r="E6536" s="120" t="s">
        <v>170</v>
      </c>
      <c r="F6536" s="121">
        <v>112610</v>
      </c>
      <c r="G6536" s="121">
        <v>12650</v>
      </c>
      <c r="H6536" s="119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19">
        <v>54342</v>
      </c>
      <c r="B6537" s="120" t="s">
        <v>201</v>
      </c>
      <c r="C6537" s="120" t="s">
        <v>206</v>
      </c>
      <c r="D6537" s="120" t="s">
        <v>116</v>
      </c>
      <c r="E6537" s="120" t="s">
        <v>170</v>
      </c>
      <c r="F6537" s="121">
        <v>68929</v>
      </c>
      <c r="G6537" s="121">
        <v>7743</v>
      </c>
      <c r="H6537" s="119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19">
        <v>54343</v>
      </c>
      <c r="B6538" s="120" t="s">
        <v>201</v>
      </c>
      <c r="C6538" s="120" t="s">
        <v>206</v>
      </c>
      <c r="D6538" s="120" t="s">
        <v>116</v>
      </c>
      <c r="E6538" s="120" t="s">
        <v>170</v>
      </c>
      <c r="F6538" s="121">
        <v>593337</v>
      </c>
      <c r="G6538" s="121">
        <v>66652</v>
      </c>
      <c r="H6538" s="119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19">
        <v>54347</v>
      </c>
      <c r="B6539" s="120" t="s">
        <v>201</v>
      </c>
      <c r="C6539" s="120" t="s">
        <v>207</v>
      </c>
      <c r="D6539" s="120" t="s">
        <v>79</v>
      </c>
      <c r="E6539" s="120" t="s">
        <v>130</v>
      </c>
      <c r="F6539" s="121">
        <v>0</v>
      </c>
      <c r="G6539" s="121">
        <v>0</v>
      </c>
      <c r="H6539" s="119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19">
        <v>54349</v>
      </c>
      <c r="B6540" s="120" t="s">
        <v>205</v>
      </c>
      <c r="C6540" s="120" t="s">
        <v>208</v>
      </c>
      <c r="D6540" s="120" t="s">
        <v>39</v>
      </c>
      <c r="E6540" s="120" t="s">
        <v>38</v>
      </c>
      <c r="F6540" s="121">
        <v>1148169</v>
      </c>
      <c r="G6540" s="121">
        <v>189692</v>
      </c>
      <c r="H6540" s="119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19">
        <v>54349</v>
      </c>
      <c r="B6541" s="120" t="s">
        <v>205</v>
      </c>
      <c r="C6541" s="120" t="s">
        <v>208</v>
      </c>
      <c r="D6541" s="120" t="s">
        <v>61</v>
      </c>
      <c r="E6541" s="120" t="s">
        <v>38</v>
      </c>
      <c r="F6541" s="121">
        <v>4082791</v>
      </c>
      <c r="G6541" s="121">
        <v>517163</v>
      </c>
      <c r="H6541" s="119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19">
        <v>54350</v>
      </c>
      <c r="B6542" s="120" t="s">
        <v>205</v>
      </c>
      <c r="C6542" s="120" t="s">
        <v>208</v>
      </c>
      <c r="D6542" s="120" t="s">
        <v>39</v>
      </c>
      <c r="E6542" s="120" t="s">
        <v>38</v>
      </c>
      <c r="F6542" s="121">
        <v>844505</v>
      </c>
      <c r="G6542" s="121">
        <v>181099</v>
      </c>
      <c r="H6542" s="119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19">
        <v>54350</v>
      </c>
      <c r="B6543" s="120" t="s">
        <v>205</v>
      </c>
      <c r="C6543" s="120" t="s">
        <v>208</v>
      </c>
      <c r="D6543" s="120" t="s">
        <v>61</v>
      </c>
      <c r="E6543" s="120" t="s">
        <v>38</v>
      </c>
      <c r="F6543" s="121">
        <v>4552842</v>
      </c>
      <c r="G6543" s="121">
        <v>528531</v>
      </c>
      <c r="H6543" s="119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19">
        <v>54355</v>
      </c>
      <c r="B6544" s="120" t="s">
        <v>201</v>
      </c>
      <c r="C6544" s="120" t="s">
        <v>202</v>
      </c>
      <c r="D6544" s="120" t="s">
        <v>116</v>
      </c>
      <c r="E6544" s="120" t="s">
        <v>170</v>
      </c>
      <c r="F6544" s="121">
        <v>295957</v>
      </c>
      <c r="G6544" s="121">
        <v>33246</v>
      </c>
      <c r="H6544" s="119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19">
        <v>54358</v>
      </c>
      <c r="B6545" s="120" t="s">
        <v>205</v>
      </c>
      <c r="C6545" s="120" t="s">
        <v>209</v>
      </c>
      <c r="D6545" s="120" t="s">
        <v>68</v>
      </c>
      <c r="E6545" s="120" t="s">
        <v>54</v>
      </c>
      <c r="F6545" s="121">
        <v>10130</v>
      </c>
      <c r="G6545" s="121">
        <v>1853.087</v>
      </c>
      <c r="H6545" s="119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19">
        <v>54358</v>
      </c>
      <c r="B6546" s="120" t="s">
        <v>205</v>
      </c>
      <c r="C6546" s="120" t="s">
        <v>209</v>
      </c>
      <c r="D6546" s="120" t="s">
        <v>68</v>
      </c>
      <c r="E6546" s="120" t="s">
        <v>59</v>
      </c>
      <c r="F6546" s="121">
        <v>1209096</v>
      </c>
      <c r="G6546" s="121">
        <v>221193.2</v>
      </c>
      <c r="H6546" s="119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19">
        <v>54358</v>
      </c>
      <c r="B6547" s="120" t="s">
        <v>205</v>
      </c>
      <c r="C6547" s="120" t="s">
        <v>209</v>
      </c>
      <c r="D6547" s="120" t="s">
        <v>68</v>
      </c>
      <c r="E6547" s="120" t="s">
        <v>70</v>
      </c>
      <c r="F6547" s="121">
        <v>0</v>
      </c>
      <c r="G6547" s="121">
        <v>0</v>
      </c>
      <c r="H6547" s="119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19">
        <v>54358</v>
      </c>
      <c r="B6548" s="120" t="s">
        <v>205</v>
      </c>
      <c r="C6548" s="120" t="s">
        <v>209</v>
      </c>
      <c r="D6548" s="120" t="s">
        <v>68</v>
      </c>
      <c r="E6548" s="120" t="s">
        <v>38</v>
      </c>
      <c r="F6548" s="121">
        <v>366066</v>
      </c>
      <c r="G6548" s="121">
        <v>66968.576</v>
      </c>
      <c r="H6548" s="119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19">
        <v>54358</v>
      </c>
      <c r="B6549" s="120" t="s">
        <v>205</v>
      </c>
      <c r="C6549" s="120" t="s">
        <v>209</v>
      </c>
      <c r="D6549" s="120" t="s">
        <v>68</v>
      </c>
      <c r="E6549" s="120" t="s">
        <v>152</v>
      </c>
      <c r="F6549" s="121">
        <v>0</v>
      </c>
      <c r="G6549" s="121">
        <v>0</v>
      </c>
      <c r="H6549" s="119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19">
        <v>54358</v>
      </c>
      <c r="B6550" s="120" t="s">
        <v>205</v>
      </c>
      <c r="C6550" s="120" t="s">
        <v>209</v>
      </c>
      <c r="D6550" s="120" t="s">
        <v>68</v>
      </c>
      <c r="E6550" s="120" t="s">
        <v>176</v>
      </c>
      <c r="F6550" s="121">
        <v>425115</v>
      </c>
      <c r="G6550" s="121">
        <v>77771.394</v>
      </c>
      <c r="H6550" s="119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19">
        <v>54360</v>
      </c>
      <c r="B6551" s="120" t="s">
        <v>201</v>
      </c>
      <c r="C6551" s="120" t="s">
        <v>211</v>
      </c>
      <c r="D6551" s="120" t="s">
        <v>79</v>
      </c>
      <c r="E6551" s="120" t="s">
        <v>70</v>
      </c>
      <c r="F6551" s="121">
        <v>0</v>
      </c>
      <c r="G6551" s="121">
        <v>0</v>
      </c>
      <c r="H6551" s="119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19">
        <v>54363</v>
      </c>
      <c r="B6552" s="120" t="s">
        <v>201</v>
      </c>
      <c r="C6552" s="120" t="s">
        <v>211</v>
      </c>
      <c r="D6552" s="120" t="s">
        <v>79</v>
      </c>
      <c r="E6552" s="120" t="s">
        <v>70</v>
      </c>
      <c r="F6552" s="121">
        <v>204</v>
      </c>
      <c r="G6552" s="121">
        <v>0</v>
      </c>
      <c r="H6552" s="119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19">
        <v>54364</v>
      </c>
      <c r="B6553" s="120" t="s">
        <v>201</v>
      </c>
      <c r="C6553" s="120" t="s">
        <v>211</v>
      </c>
      <c r="D6553" s="120" t="s">
        <v>79</v>
      </c>
      <c r="E6553" s="120" t="s">
        <v>70</v>
      </c>
      <c r="F6553" s="121">
        <v>1049</v>
      </c>
      <c r="G6553" s="121">
        <v>114</v>
      </c>
      <c r="H6553" s="119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19">
        <v>54365</v>
      </c>
      <c r="B6554" s="120" t="s">
        <v>205</v>
      </c>
      <c r="C6554" s="120" t="s">
        <v>208</v>
      </c>
      <c r="D6554" s="120" t="s">
        <v>39</v>
      </c>
      <c r="E6554" s="120" t="s">
        <v>38</v>
      </c>
      <c r="F6554" s="121">
        <v>0</v>
      </c>
      <c r="G6554" s="121">
        <v>88173.97</v>
      </c>
      <c r="H6554" s="119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19">
        <v>54365</v>
      </c>
      <c r="B6555" s="120" t="s">
        <v>205</v>
      </c>
      <c r="C6555" s="120" t="s">
        <v>208</v>
      </c>
      <c r="D6555" s="120" t="s">
        <v>61</v>
      </c>
      <c r="E6555" s="120" t="s">
        <v>38</v>
      </c>
      <c r="F6555" s="121">
        <v>2879996</v>
      </c>
      <c r="G6555" s="121">
        <v>304829.29</v>
      </c>
      <c r="H6555" s="119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19">
        <v>54372</v>
      </c>
      <c r="B6556" s="120" t="s">
        <v>205</v>
      </c>
      <c r="C6556" s="120" t="s">
        <v>210</v>
      </c>
      <c r="D6556" s="120" t="s">
        <v>39</v>
      </c>
      <c r="E6556" s="120" t="s">
        <v>70</v>
      </c>
      <c r="F6556" s="121">
        <v>0</v>
      </c>
      <c r="G6556" s="121">
        <v>0</v>
      </c>
      <c r="H6556" s="119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19">
        <v>54372</v>
      </c>
      <c r="B6557" s="120" t="s">
        <v>205</v>
      </c>
      <c r="C6557" s="120" t="s">
        <v>210</v>
      </c>
      <c r="D6557" s="120" t="s">
        <v>39</v>
      </c>
      <c r="E6557" s="120" t="s">
        <v>38</v>
      </c>
      <c r="F6557" s="121">
        <v>0</v>
      </c>
      <c r="G6557" s="121">
        <v>0</v>
      </c>
      <c r="H6557" s="119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19">
        <v>54372</v>
      </c>
      <c r="B6558" s="120" t="s">
        <v>205</v>
      </c>
      <c r="C6558" s="120" t="s">
        <v>210</v>
      </c>
      <c r="D6558" s="120" t="s">
        <v>61</v>
      </c>
      <c r="E6558" s="120" t="s">
        <v>70</v>
      </c>
      <c r="F6558" s="121">
        <v>0</v>
      </c>
      <c r="G6558" s="121">
        <v>0</v>
      </c>
      <c r="H6558" s="119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19">
        <v>54372</v>
      </c>
      <c r="B6559" s="120" t="s">
        <v>205</v>
      </c>
      <c r="C6559" s="120" t="s">
        <v>210</v>
      </c>
      <c r="D6559" s="120" t="s">
        <v>61</v>
      </c>
      <c r="E6559" s="120" t="s">
        <v>38</v>
      </c>
      <c r="F6559" s="121">
        <v>34762</v>
      </c>
      <c r="G6559" s="121">
        <v>5964.47</v>
      </c>
      <c r="H6559" s="119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19">
        <v>54374</v>
      </c>
      <c r="B6560" s="120" t="s">
        <v>205</v>
      </c>
      <c r="C6560" s="120" t="s">
        <v>209</v>
      </c>
      <c r="D6560" s="120" t="s">
        <v>79</v>
      </c>
      <c r="E6560" s="120" t="s">
        <v>70</v>
      </c>
      <c r="F6560" s="121">
        <v>2119</v>
      </c>
      <c r="G6560" s="121">
        <v>182.633</v>
      </c>
      <c r="H6560" s="119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19">
        <v>54374</v>
      </c>
      <c r="B6561" s="120" t="s">
        <v>205</v>
      </c>
      <c r="C6561" s="120" t="s">
        <v>209</v>
      </c>
      <c r="D6561" s="120" t="s">
        <v>79</v>
      </c>
      <c r="E6561" s="120" t="s">
        <v>38</v>
      </c>
      <c r="F6561" s="121">
        <v>96271</v>
      </c>
      <c r="G6561" s="121">
        <v>8295.347</v>
      </c>
      <c r="H6561" s="119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19">
        <v>54374</v>
      </c>
      <c r="B6562" s="120" t="s">
        <v>205</v>
      </c>
      <c r="C6562" s="120" t="s">
        <v>209</v>
      </c>
      <c r="D6562" s="120" t="s">
        <v>79</v>
      </c>
      <c r="E6562" s="120" t="s">
        <v>152</v>
      </c>
      <c r="F6562" s="121">
        <v>0</v>
      </c>
      <c r="G6562" s="121">
        <v>0</v>
      </c>
      <c r="H6562" s="119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19">
        <v>54374</v>
      </c>
      <c r="B6563" s="120" t="s">
        <v>205</v>
      </c>
      <c r="C6563" s="120" t="s">
        <v>209</v>
      </c>
      <c r="D6563" s="120" t="s">
        <v>68</v>
      </c>
      <c r="E6563" s="120" t="s">
        <v>38</v>
      </c>
      <c r="F6563" s="121">
        <v>0</v>
      </c>
      <c r="G6563" s="121">
        <v>0</v>
      </c>
      <c r="H6563" s="119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19">
        <v>54374</v>
      </c>
      <c r="B6564" s="120" t="s">
        <v>205</v>
      </c>
      <c r="C6564" s="120" t="s">
        <v>209</v>
      </c>
      <c r="D6564" s="120" t="s">
        <v>68</v>
      </c>
      <c r="E6564" s="120" t="s">
        <v>140</v>
      </c>
      <c r="F6564" s="121">
        <v>3230</v>
      </c>
      <c r="G6564" s="121">
        <v>275.48</v>
      </c>
      <c r="H6564" s="119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19">
        <v>54385</v>
      </c>
      <c r="B6565" s="120" t="s">
        <v>201</v>
      </c>
      <c r="C6565" s="120" t="s">
        <v>206</v>
      </c>
      <c r="D6565" s="120" t="s">
        <v>116</v>
      </c>
      <c r="E6565" s="120" t="s">
        <v>170</v>
      </c>
      <c r="F6565" s="121">
        <v>19522</v>
      </c>
      <c r="G6565" s="121">
        <v>2193</v>
      </c>
      <c r="H6565" s="119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19">
        <v>54386</v>
      </c>
      <c r="B6566" s="120" t="s">
        <v>201</v>
      </c>
      <c r="C6566" s="120" t="s">
        <v>206</v>
      </c>
      <c r="D6566" s="120" t="s">
        <v>116</v>
      </c>
      <c r="E6566" s="120" t="s">
        <v>170</v>
      </c>
      <c r="F6566" s="121">
        <v>73119</v>
      </c>
      <c r="G6566" s="121">
        <v>8214</v>
      </c>
      <c r="H6566" s="119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19">
        <v>54387</v>
      </c>
      <c r="B6567" s="120" t="s">
        <v>201</v>
      </c>
      <c r="C6567" s="120" t="s">
        <v>206</v>
      </c>
      <c r="D6567" s="120" t="s">
        <v>116</v>
      </c>
      <c r="E6567" s="120" t="s">
        <v>170</v>
      </c>
      <c r="F6567" s="121">
        <v>84518</v>
      </c>
      <c r="G6567" s="121">
        <v>9494</v>
      </c>
      <c r="H6567" s="119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19">
        <v>54391</v>
      </c>
      <c r="B6568" s="120" t="s">
        <v>201</v>
      </c>
      <c r="C6568" s="120" t="s">
        <v>206</v>
      </c>
      <c r="D6568" s="120" t="s">
        <v>116</v>
      </c>
      <c r="E6568" s="120" t="s">
        <v>170</v>
      </c>
      <c r="F6568" s="121">
        <v>51026</v>
      </c>
      <c r="G6568" s="121">
        <v>5732</v>
      </c>
      <c r="H6568" s="119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19">
        <v>54392</v>
      </c>
      <c r="B6569" s="120" t="s">
        <v>201</v>
      </c>
      <c r="C6569" s="120" t="s">
        <v>206</v>
      </c>
      <c r="D6569" s="120" t="s">
        <v>79</v>
      </c>
      <c r="E6569" s="120" t="s">
        <v>90</v>
      </c>
      <c r="F6569" s="121">
        <v>24597</v>
      </c>
      <c r="G6569" s="121">
        <v>1920</v>
      </c>
      <c r="H6569" s="119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19">
        <v>54394</v>
      </c>
      <c r="B6570" s="120" t="s">
        <v>201</v>
      </c>
      <c r="C6570" s="120" t="s">
        <v>206</v>
      </c>
      <c r="D6570" s="120" t="s">
        <v>116</v>
      </c>
      <c r="E6570" s="120" t="s">
        <v>170</v>
      </c>
      <c r="F6570" s="121">
        <v>92056</v>
      </c>
      <c r="G6570" s="121">
        <v>10341</v>
      </c>
      <c r="H6570" s="119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19">
        <v>54395</v>
      </c>
      <c r="B6571" s="120" t="s">
        <v>201</v>
      </c>
      <c r="C6571" s="120" t="s">
        <v>206</v>
      </c>
      <c r="D6571" s="120" t="s">
        <v>116</v>
      </c>
      <c r="E6571" s="120" t="s">
        <v>170</v>
      </c>
      <c r="F6571" s="121">
        <v>123968</v>
      </c>
      <c r="G6571" s="121">
        <v>13926</v>
      </c>
      <c r="H6571" s="119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19">
        <v>54406</v>
      </c>
      <c r="B6572" s="120" t="s">
        <v>201</v>
      </c>
      <c r="C6572" s="120" t="s">
        <v>207</v>
      </c>
      <c r="D6572" s="120" t="s">
        <v>79</v>
      </c>
      <c r="E6572" s="120" t="s">
        <v>54</v>
      </c>
      <c r="F6572" s="121">
        <v>0</v>
      </c>
      <c r="G6572" s="121">
        <v>0</v>
      </c>
      <c r="H6572" s="119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19">
        <v>54406</v>
      </c>
      <c r="B6573" s="120" t="s">
        <v>201</v>
      </c>
      <c r="C6573" s="120" t="s">
        <v>207</v>
      </c>
      <c r="D6573" s="120" t="s">
        <v>79</v>
      </c>
      <c r="E6573" s="120" t="s">
        <v>70</v>
      </c>
      <c r="F6573" s="121">
        <v>0</v>
      </c>
      <c r="G6573" s="121">
        <v>0</v>
      </c>
      <c r="H6573" s="119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19">
        <v>54406</v>
      </c>
      <c r="B6574" s="120" t="s">
        <v>201</v>
      </c>
      <c r="C6574" s="120" t="s">
        <v>207</v>
      </c>
      <c r="D6574" s="120" t="s">
        <v>79</v>
      </c>
      <c r="E6574" s="120" t="s">
        <v>38</v>
      </c>
      <c r="F6574" s="121">
        <v>0</v>
      </c>
      <c r="G6574" s="121">
        <v>0</v>
      </c>
      <c r="H6574" s="119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19">
        <v>54407</v>
      </c>
      <c r="B6575" s="120" t="s">
        <v>205</v>
      </c>
      <c r="C6575" s="120" t="s">
        <v>210</v>
      </c>
      <c r="D6575" s="120" t="s">
        <v>79</v>
      </c>
      <c r="E6575" s="120" t="s">
        <v>70</v>
      </c>
      <c r="F6575" s="121">
        <v>0</v>
      </c>
      <c r="G6575" s="121">
        <v>0</v>
      </c>
      <c r="H6575" s="119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19">
        <v>54407</v>
      </c>
      <c r="B6576" s="120" t="s">
        <v>205</v>
      </c>
      <c r="C6576" s="120" t="s">
        <v>210</v>
      </c>
      <c r="D6576" s="120" t="s">
        <v>68</v>
      </c>
      <c r="E6576" s="120" t="s">
        <v>54</v>
      </c>
      <c r="F6576" s="121">
        <v>0</v>
      </c>
      <c r="G6576" s="121">
        <v>0</v>
      </c>
      <c r="H6576" s="119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19">
        <v>54407</v>
      </c>
      <c r="B6577" s="120" t="s">
        <v>205</v>
      </c>
      <c r="C6577" s="120" t="s">
        <v>210</v>
      </c>
      <c r="D6577" s="120" t="s">
        <v>68</v>
      </c>
      <c r="E6577" s="120" t="s">
        <v>70</v>
      </c>
      <c r="F6577" s="121">
        <v>238</v>
      </c>
      <c r="G6577" s="121">
        <v>0</v>
      </c>
      <c r="H6577" s="119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19">
        <v>54407</v>
      </c>
      <c r="B6578" s="120" t="s">
        <v>205</v>
      </c>
      <c r="C6578" s="120" t="s">
        <v>210</v>
      </c>
      <c r="D6578" s="120" t="s">
        <v>68</v>
      </c>
      <c r="E6578" s="120" t="s">
        <v>38</v>
      </c>
      <c r="F6578" s="121">
        <v>15420</v>
      </c>
      <c r="G6578" s="121">
        <v>0</v>
      </c>
      <c r="H6578" s="119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19">
        <v>54407</v>
      </c>
      <c r="B6579" s="120" t="s">
        <v>205</v>
      </c>
      <c r="C6579" s="120" t="s">
        <v>210</v>
      </c>
      <c r="D6579" s="120" t="s">
        <v>68</v>
      </c>
      <c r="E6579" s="120" t="s">
        <v>176</v>
      </c>
      <c r="F6579" s="121">
        <v>0</v>
      </c>
      <c r="G6579" s="121">
        <v>0</v>
      </c>
      <c r="H6579" s="119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19">
        <v>54408</v>
      </c>
      <c r="B6580" s="120" t="s">
        <v>205</v>
      </c>
      <c r="C6580" s="120" t="s">
        <v>210</v>
      </c>
      <c r="D6580" s="120" t="s">
        <v>79</v>
      </c>
      <c r="E6580" s="120" t="s">
        <v>70</v>
      </c>
      <c r="F6580" s="121">
        <v>0</v>
      </c>
      <c r="G6580" s="121">
        <v>0</v>
      </c>
      <c r="H6580" s="119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19">
        <v>54408</v>
      </c>
      <c r="B6581" s="120" t="s">
        <v>205</v>
      </c>
      <c r="C6581" s="120" t="s">
        <v>210</v>
      </c>
      <c r="D6581" s="120" t="s">
        <v>68</v>
      </c>
      <c r="E6581" s="120" t="s">
        <v>54</v>
      </c>
      <c r="F6581" s="121">
        <v>0</v>
      </c>
      <c r="G6581" s="121">
        <v>0</v>
      </c>
      <c r="H6581" s="119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19">
        <v>54408</v>
      </c>
      <c r="B6582" s="120" t="s">
        <v>205</v>
      </c>
      <c r="C6582" s="120" t="s">
        <v>210</v>
      </c>
      <c r="D6582" s="120" t="s">
        <v>68</v>
      </c>
      <c r="E6582" s="120" t="s">
        <v>70</v>
      </c>
      <c r="F6582" s="121">
        <v>3574</v>
      </c>
      <c r="G6582" s="121">
        <v>0</v>
      </c>
      <c r="H6582" s="119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19">
        <v>54408</v>
      </c>
      <c r="B6583" s="120" t="s">
        <v>205</v>
      </c>
      <c r="C6583" s="120" t="s">
        <v>210</v>
      </c>
      <c r="D6583" s="120" t="s">
        <v>68</v>
      </c>
      <c r="E6583" s="120" t="s">
        <v>38</v>
      </c>
      <c r="F6583" s="121">
        <v>210224</v>
      </c>
      <c r="G6583" s="121">
        <v>0</v>
      </c>
      <c r="H6583" s="119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19">
        <v>54409</v>
      </c>
      <c r="B6584" s="120" t="s">
        <v>205</v>
      </c>
      <c r="C6584" s="120" t="s">
        <v>210</v>
      </c>
      <c r="D6584" s="120" t="s">
        <v>68</v>
      </c>
      <c r="E6584" s="120" t="s">
        <v>146</v>
      </c>
      <c r="F6584" s="121">
        <v>0</v>
      </c>
      <c r="G6584" s="121">
        <v>0</v>
      </c>
      <c r="H6584" s="119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19">
        <v>54409</v>
      </c>
      <c r="B6585" s="120" t="s">
        <v>205</v>
      </c>
      <c r="C6585" s="120" t="s">
        <v>210</v>
      </c>
      <c r="D6585" s="120" t="s">
        <v>68</v>
      </c>
      <c r="E6585" s="120" t="s">
        <v>152</v>
      </c>
      <c r="F6585" s="121">
        <v>78051</v>
      </c>
      <c r="G6585" s="121">
        <v>12647.83</v>
      </c>
      <c r="H6585" s="119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19">
        <v>54410</v>
      </c>
      <c r="B6586" s="120" t="s">
        <v>205</v>
      </c>
      <c r="C6586" s="120" t="s">
        <v>209</v>
      </c>
      <c r="D6586" s="120" t="s">
        <v>73</v>
      </c>
      <c r="E6586" s="120" t="s">
        <v>38</v>
      </c>
      <c r="F6586" s="121">
        <v>1329728</v>
      </c>
      <c r="G6586" s="121">
        <v>162032</v>
      </c>
      <c r="H6586" s="119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19">
        <v>54414</v>
      </c>
      <c r="B6587" s="120" t="s">
        <v>201</v>
      </c>
      <c r="C6587" s="120" t="s">
        <v>211</v>
      </c>
      <c r="D6587" s="120" t="s">
        <v>79</v>
      </c>
      <c r="E6587" s="120" t="s">
        <v>54</v>
      </c>
      <c r="F6587" s="121">
        <v>0</v>
      </c>
      <c r="G6587" s="121">
        <v>0</v>
      </c>
      <c r="H6587" s="119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19">
        <v>54414</v>
      </c>
      <c r="B6588" s="120" t="s">
        <v>201</v>
      </c>
      <c r="C6588" s="120" t="s">
        <v>211</v>
      </c>
      <c r="D6588" s="120" t="s">
        <v>79</v>
      </c>
      <c r="E6588" s="120" t="s">
        <v>70</v>
      </c>
      <c r="F6588" s="121">
        <v>747</v>
      </c>
      <c r="G6588" s="121">
        <v>49</v>
      </c>
      <c r="H6588" s="119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19">
        <v>54414</v>
      </c>
      <c r="B6589" s="120" t="s">
        <v>201</v>
      </c>
      <c r="C6589" s="120" t="s">
        <v>211</v>
      </c>
      <c r="D6589" s="120" t="s">
        <v>79</v>
      </c>
      <c r="E6589" s="120" t="s">
        <v>38</v>
      </c>
      <c r="F6589" s="121">
        <v>0</v>
      </c>
      <c r="G6589" s="121">
        <v>0</v>
      </c>
      <c r="H6589" s="119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19">
        <v>54415</v>
      </c>
      <c r="B6590" s="120" t="s">
        <v>201</v>
      </c>
      <c r="C6590" s="120" t="s">
        <v>206</v>
      </c>
      <c r="D6590" s="120" t="s">
        <v>68</v>
      </c>
      <c r="E6590" s="120" t="s">
        <v>38</v>
      </c>
      <c r="F6590" s="121">
        <v>0</v>
      </c>
      <c r="G6590" s="121">
        <v>0</v>
      </c>
      <c r="H6590" s="119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19">
        <v>54415</v>
      </c>
      <c r="B6591" s="120" t="s">
        <v>201</v>
      </c>
      <c r="C6591" s="120" t="s">
        <v>206</v>
      </c>
      <c r="D6591" s="120" t="s">
        <v>68</v>
      </c>
      <c r="E6591" s="120" t="s">
        <v>176</v>
      </c>
      <c r="F6591" s="121">
        <v>1584404</v>
      </c>
      <c r="G6591" s="121">
        <v>95712</v>
      </c>
      <c r="H6591" s="119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19">
        <v>54422</v>
      </c>
      <c r="B6592" s="120" t="s">
        <v>201</v>
      </c>
      <c r="C6592" s="120" t="s">
        <v>211</v>
      </c>
      <c r="D6592" s="120" t="s">
        <v>79</v>
      </c>
      <c r="E6592" s="120" t="s">
        <v>70</v>
      </c>
      <c r="F6592" s="121">
        <v>306247</v>
      </c>
      <c r="G6592" s="121">
        <v>29497.328</v>
      </c>
      <c r="H6592" s="119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19">
        <v>54422</v>
      </c>
      <c r="B6593" s="120" t="s">
        <v>201</v>
      </c>
      <c r="C6593" s="120" t="s">
        <v>211</v>
      </c>
      <c r="D6593" s="120" t="s">
        <v>79</v>
      </c>
      <c r="E6593" s="120" t="s">
        <v>134</v>
      </c>
      <c r="F6593" s="121">
        <v>6880</v>
      </c>
      <c r="G6593" s="121">
        <v>662.672</v>
      </c>
      <c r="H6593" s="119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19">
        <v>54424</v>
      </c>
      <c r="B6594" s="120" t="s">
        <v>205</v>
      </c>
      <c r="C6594" s="120" t="s">
        <v>208</v>
      </c>
      <c r="D6594" s="120" t="s">
        <v>39</v>
      </c>
      <c r="E6594" s="120" t="s">
        <v>70</v>
      </c>
      <c r="F6594" s="121">
        <v>0</v>
      </c>
      <c r="G6594" s="121">
        <v>0</v>
      </c>
      <c r="H6594" s="119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19">
        <v>54424</v>
      </c>
      <c r="B6595" s="120" t="s">
        <v>205</v>
      </c>
      <c r="C6595" s="120" t="s">
        <v>208</v>
      </c>
      <c r="D6595" s="120" t="s">
        <v>39</v>
      </c>
      <c r="E6595" s="120" t="s">
        <v>38</v>
      </c>
      <c r="F6595" s="121">
        <v>0</v>
      </c>
      <c r="G6595" s="121">
        <v>0</v>
      </c>
      <c r="H6595" s="119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19">
        <v>54424</v>
      </c>
      <c r="B6596" s="120" t="s">
        <v>205</v>
      </c>
      <c r="C6596" s="120" t="s">
        <v>208</v>
      </c>
      <c r="D6596" s="120" t="s">
        <v>61</v>
      </c>
      <c r="E6596" s="120" t="s">
        <v>70</v>
      </c>
      <c r="F6596" s="121">
        <v>0</v>
      </c>
      <c r="G6596" s="121">
        <v>0</v>
      </c>
      <c r="H6596" s="119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19">
        <v>54424</v>
      </c>
      <c r="B6597" s="120" t="s">
        <v>205</v>
      </c>
      <c r="C6597" s="120" t="s">
        <v>208</v>
      </c>
      <c r="D6597" s="120" t="s">
        <v>61</v>
      </c>
      <c r="E6597" s="120" t="s">
        <v>38</v>
      </c>
      <c r="F6597" s="121">
        <v>0</v>
      </c>
      <c r="G6597" s="121">
        <v>0</v>
      </c>
      <c r="H6597" s="119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19">
        <v>54424</v>
      </c>
      <c r="B6598" s="120" t="s">
        <v>205</v>
      </c>
      <c r="C6598" s="120" t="s">
        <v>208</v>
      </c>
      <c r="D6598" s="120" t="s">
        <v>79</v>
      </c>
      <c r="E6598" s="120" t="s">
        <v>70</v>
      </c>
      <c r="F6598" s="121">
        <v>0</v>
      </c>
      <c r="G6598" s="121">
        <v>0</v>
      </c>
      <c r="H6598" s="119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19">
        <v>54426</v>
      </c>
      <c r="B6599" s="120" t="s">
        <v>205</v>
      </c>
      <c r="C6599" s="120" t="s">
        <v>208</v>
      </c>
      <c r="D6599" s="120" t="s">
        <v>39</v>
      </c>
      <c r="E6599" s="120" t="s">
        <v>70</v>
      </c>
      <c r="F6599" s="121">
        <v>0</v>
      </c>
      <c r="G6599" s="121">
        <v>0</v>
      </c>
      <c r="H6599" s="119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19">
        <v>54426</v>
      </c>
      <c r="B6600" s="120" t="s">
        <v>205</v>
      </c>
      <c r="C6600" s="120" t="s">
        <v>208</v>
      </c>
      <c r="D6600" s="120" t="s">
        <v>39</v>
      </c>
      <c r="E6600" s="120" t="s">
        <v>38</v>
      </c>
      <c r="F6600" s="121">
        <v>0</v>
      </c>
      <c r="G6600" s="121">
        <v>125083</v>
      </c>
      <c r="H6600" s="119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19">
        <v>54426</v>
      </c>
      <c r="B6601" s="120" t="s">
        <v>205</v>
      </c>
      <c r="C6601" s="120" t="s">
        <v>208</v>
      </c>
      <c r="D6601" s="120" t="s">
        <v>61</v>
      </c>
      <c r="E6601" s="120" t="s">
        <v>70</v>
      </c>
      <c r="F6601" s="121">
        <v>0</v>
      </c>
      <c r="G6601" s="121">
        <v>0</v>
      </c>
      <c r="H6601" s="119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19">
        <v>54426</v>
      </c>
      <c r="B6602" s="120" t="s">
        <v>205</v>
      </c>
      <c r="C6602" s="120" t="s">
        <v>208</v>
      </c>
      <c r="D6602" s="120" t="s">
        <v>61</v>
      </c>
      <c r="E6602" s="120" t="s">
        <v>38</v>
      </c>
      <c r="F6602" s="121">
        <v>3102630</v>
      </c>
      <c r="G6602" s="121">
        <v>267525</v>
      </c>
      <c r="H6602" s="119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19">
        <v>54427</v>
      </c>
      <c r="B6603" s="120" t="s">
        <v>205</v>
      </c>
      <c r="C6603" s="120" t="s">
        <v>209</v>
      </c>
      <c r="D6603" s="120" t="s">
        <v>68</v>
      </c>
      <c r="E6603" s="120" t="s">
        <v>54</v>
      </c>
      <c r="F6603" s="121">
        <v>0</v>
      </c>
      <c r="G6603" s="121">
        <v>0</v>
      </c>
      <c r="H6603" s="119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19">
        <v>54427</v>
      </c>
      <c r="B6604" s="120" t="s">
        <v>205</v>
      </c>
      <c r="C6604" s="120" t="s">
        <v>209</v>
      </c>
      <c r="D6604" s="120" t="s">
        <v>68</v>
      </c>
      <c r="E6604" s="120" t="s">
        <v>59</v>
      </c>
      <c r="F6604" s="121">
        <v>1160078</v>
      </c>
      <c r="G6604" s="121">
        <v>231816.11</v>
      </c>
      <c r="H6604" s="119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19">
        <v>54427</v>
      </c>
      <c r="B6605" s="120" t="s">
        <v>205</v>
      </c>
      <c r="C6605" s="120" t="s">
        <v>209</v>
      </c>
      <c r="D6605" s="120" t="s">
        <v>68</v>
      </c>
      <c r="E6605" s="120" t="s">
        <v>70</v>
      </c>
      <c r="F6605" s="121">
        <v>0</v>
      </c>
      <c r="G6605" s="121">
        <v>0</v>
      </c>
      <c r="H6605" s="119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19">
        <v>54427</v>
      </c>
      <c r="B6606" s="120" t="s">
        <v>205</v>
      </c>
      <c r="C6606" s="120" t="s">
        <v>209</v>
      </c>
      <c r="D6606" s="120" t="s">
        <v>68</v>
      </c>
      <c r="E6606" s="120" t="s">
        <v>38</v>
      </c>
      <c r="F6606" s="121">
        <v>172165</v>
      </c>
      <c r="G6606" s="121">
        <v>34403.267</v>
      </c>
      <c r="H6606" s="119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19">
        <v>54427</v>
      </c>
      <c r="B6607" s="120" t="s">
        <v>205</v>
      </c>
      <c r="C6607" s="120" t="s">
        <v>209</v>
      </c>
      <c r="D6607" s="120" t="s">
        <v>68</v>
      </c>
      <c r="E6607" s="120" t="s">
        <v>144</v>
      </c>
      <c r="F6607" s="121">
        <v>0</v>
      </c>
      <c r="G6607" s="121">
        <v>0</v>
      </c>
      <c r="H6607" s="119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19">
        <v>54427</v>
      </c>
      <c r="B6608" s="120" t="s">
        <v>205</v>
      </c>
      <c r="C6608" s="120" t="s">
        <v>209</v>
      </c>
      <c r="D6608" s="120" t="s">
        <v>68</v>
      </c>
      <c r="E6608" s="120" t="s">
        <v>152</v>
      </c>
      <c r="F6608" s="121">
        <v>0</v>
      </c>
      <c r="G6608" s="121">
        <v>0</v>
      </c>
      <c r="H6608" s="119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19">
        <v>54427</v>
      </c>
      <c r="B6609" s="120" t="s">
        <v>205</v>
      </c>
      <c r="C6609" s="120" t="s">
        <v>209</v>
      </c>
      <c r="D6609" s="120" t="s">
        <v>68</v>
      </c>
      <c r="E6609" s="120" t="s">
        <v>176</v>
      </c>
      <c r="F6609" s="121">
        <v>906116</v>
      </c>
      <c r="G6609" s="121">
        <v>181067.24</v>
      </c>
      <c r="H6609" s="119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19">
        <v>54429</v>
      </c>
      <c r="B6610" s="120" t="s">
        <v>205</v>
      </c>
      <c r="C6610" s="120" t="s">
        <v>209</v>
      </c>
      <c r="D6610" s="120" t="s">
        <v>68</v>
      </c>
      <c r="E6610" s="120" t="s">
        <v>59</v>
      </c>
      <c r="F6610" s="121">
        <v>4792940</v>
      </c>
      <c r="G6610" s="121">
        <v>404688.79</v>
      </c>
      <c r="H6610" s="119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19">
        <v>54429</v>
      </c>
      <c r="B6611" s="120" t="s">
        <v>205</v>
      </c>
      <c r="C6611" s="120" t="s">
        <v>209</v>
      </c>
      <c r="D6611" s="120" t="s">
        <v>68</v>
      </c>
      <c r="E6611" s="120" t="s">
        <v>70</v>
      </c>
      <c r="F6611" s="121">
        <v>0</v>
      </c>
      <c r="G6611" s="121">
        <v>0</v>
      </c>
      <c r="H6611" s="119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19">
        <v>54429</v>
      </c>
      <c r="B6612" s="120" t="s">
        <v>205</v>
      </c>
      <c r="C6612" s="120" t="s">
        <v>209</v>
      </c>
      <c r="D6612" s="120" t="s">
        <v>68</v>
      </c>
      <c r="E6612" s="120" t="s">
        <v>38</v>
      </c>
      <c r="F6612" s="121">
        <v>183501</v>
      </c>
      <c r="G6612" s="121">
        <v>15493.727</v>
      </c>
      <c r="H6612" s="119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19">
        <v>54429</v>
      </c>
      <c r="B6613" s="120" t="s">
        <v>205</v>
      </c>
      <c r="C6613" s="120" t="s">
        <v>209</v>
      </c>
      <c r="D6613" s="120" t="s">
        <v>68</v>
      </c>
      <c r="E6613" s="120" t="s">
        <v>176</v>
      </c>
      <c r="F6613" s="121">
        <v>169459</v>
      </c>
      <c r="G6613" s="121">
        <v>14308.096</v>
      </c>
      <c r="H6613" s="119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19">
        <v>54447</v>
      </c>
      <c r="B6614" s="120" t="s">
        <v>205</v>
      </c>
      <c r="C6614" s="120" t="s">
        <v>209</v>
      </c>
      <c r="D6614" s="120" t="s">
        <v>73</v>
      </c>
      <c r="E6614" s="120" t="s">
        <v>38</v>
      </c>
      <c r="F6614" s="121">
        <v>261422</v>
      </c>
      <c r="G6614" s="121">
        <v>36284</v>
      </c>
      <c r="H6614" s="119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19">
        <v>54449</v>
      </c>
      <c r="B6615" s="120" t="s">
        <v>205</v>
      </c>
      <c r="C6615" s="120" t="s">
        <v>209</v>
      </c>
      <c r="D6615" s="120" t="s">
        <v>73</v>
      </c>
      <c r="E6615" s="120" t="s">
        <v>38</v>
      </c>
      <c r="F6615" s="121">
        <v>378703</v>
      </c>
      <c r="G6615" s="121">
        <v>47785</v>
      </c>
      <c r="H6615" s="119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19">
        <v>54451</v>
      </c>
      <c r="B6616" s="120" t="s">
        <v>205</v>
      </c>
      <c r="C6616" s="120" t="s">
        <v>209</v>
      </c>
      <c r="D6616" s="120" t="s">
        <v>73</v>
      </c>
      <c r="E6616" s="120" t="s">
        <v>38</v>
      </c>
      <c r="F6616" s="121">
        <v>702711</v>
      </c>
      <c r="G6616" s="121">
        <v>149747.21</v>
      </c>
      <c r="H6616" s="119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19">
        <v>54451</v>
      </c>
      <c r="B6617" s="120" t="s">
        <v>205</v>
      </c>
      <c r="C6617" s="120" t="s">
        <v>209</v>
      </c>
      <c r="D6617" s="120" t="s">
        <v>73</v>
      </c>
      <c r="E6617" s="120" t="s">
        <v>140</v>
      </c>
      <c r="F6617" s="121">
        <v>1127217</v>
      </c>
      <c r="G6617" s="121">
        <v>240208.79</v>
      </c>
      <c r="H6617" s="119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19">
        <v>54454</v>
      </c>
      <c r="B6618" s="120" t="s">
        <v>201</v>
      </c>
      <c r="C6618" s="120" t="s">
        <v>206</v>
      </c>
      <c r="D6618" s="120" t="s">
        <v>128</v>
      </c>
      <c r="E6618" s="120" t="s">
        <v>180</v>
      </c>
      <c r="F6618" s="121">
        <v>1624748</v>
      </c>
      <c r="G6618" s="121">
        <v>182515</v>
      </c>
      <c r="H6618" s="119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19">
        <v>54457</v>
      </c>
      <c r="B6619" s="120" t="s">
        <v>201</v>
      </c>
      <c r="C6619" s="120" t="s">
        <v>207</v>
      </c>
      <c r="D6619" s="120" t="s">
        <v>79</v>
      </c>
      <c r="E6619" s="120" t="s">
        <v>70</v>
      </c>
      <c r="F6619" s="121">
        <v>0</v>
      </c>
      <c r="G6619" s="121">
        <v>0</v>
      </c>
      <c r="H6619" s="119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19">
        <v>54457</v>
      </c>
      <c r="B6620" s="120" t="s">
        <v>201</v>
      </c>
      <c r="C6620" s="120" t="s">
        <v>207</v>
      </c>
      <c r="D6620" s="120" t="s">
        <v>79</v>
      </c>
      <c r="E6620" s="120" t="s">
        <v>38</v>
      </c>
      <c r="F6620" s="121">
        <v>0</v>
      </c>
      <c r="G6620" s="121">
        <v>0</v>
      </c>
      <c r="H6620" s="119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19">
        <v>54462</v>
      </c>
      <c r="B6621" s="120" t="s">
        <v>201</v>
      </c>
      <c r="C6621" s="120" t="s">
        <v>211</v>
      </c>
      <c r="D6621" s="120" t="s">
        <v>116</v>
      </c>
      <c r="E6621" s="120" t="s">
        <v>170</v>
      </c>
      <c r="F6621" s="121">
        <v>17769</v>
      </c>
      <c r="G6621" s="121">
        <v>1996</v>
      </c>
      <c r="H6621" s="119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19">
        <v>54464</v>
      </c>
      <c r="B6622" s="120" t="s">
        <v>205</v>
      </c>
      <c r="C6622" s="120" t="s">
        <v>209</v>
      </c>
      <c r="D6622" s="120" t="s">
        <v>68</v>
      </c>
      <c r="E6622" s="120" t="s">
        <v>54</v>
      </c>
      <c r="F6622" s="121">
        <v>0</v>
      </c>
      <c r="G6622" s="121">
        <v>0</v>
      </c>
      <c r="H6622" s="119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19">
        <v>54464</v>
      </c>
      <c r="B6623" s="120" t="s">
        <v>205</v>
      </c>
      <c r="C6623" s="120" t="s">
        <v>209</v>
      </c>
      <c r="D6623" s="120" t="s">
        <v>68</v>
      </c>
      <c r="E6623" s="120" t="s">
        <v>59</v>
      </c>
      <c r="F6623" s="121">
        <v>1235861</v>
      </c>
      <c r="G6623" s="121">
        <v>253046.95</v>
      </c>
      <c r="H6623" s="119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19">
        <v>54464</v>
      </c>
      <c r="B6624" s="120" t="s">
        <v>205</v>
      </c>
      <c r="C6624" s="120" t="s">
        <v>209</v>
      </c>
      <c r="D6624" s="120" t="s">
        <v>68</v>
      </c>
      <c r="E6624" s="120" t="s">
        <v>70</v>
      </c>
      <c r="F6624" s="121">
        <v>0</v>
      </c>
      <c r="G6624" s="121">
        <v>0</v>
      </c>
      <c r="H6624" s="119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19">
        <v>54464</v>
      </c>
      <c r="B6625" s="120" t="s">
        <v>205</v>
      </c>
      <c r="C6625" s="120" t="s">
        <v>209</v>
      </c>
      <c r="D6625" s="120" t="s">
        <v>68</v>
      </c>
      <c r="E6625" s="120" t="s">
        <v>38</v>
      </c>
      <c r="F6625" s="121">
        <v>76749</v>
      </c>
      <c r="G6625" s="121">
        <v>15714.728</v>
      </c>
      <c r="H6625" s="119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19">
        <v>54464</v>
      </c>
      <c r="B6626" s="120" t="s">
        <v>205</v>
      </c>
      <c r="C6626" s="120" t="s">
        <v>209</v>
      </c>
      <c r="D6626" s="120" t="s">
        <v>68</v>
      </c>
      <c r="E6626" s="120" t="s">
        <v>152</v>
      </c>
      <c r="F6626" s="121">
        <v>0</v>
      </c>
      <c r="G6626" s="121">
        <v>0</v>
      </c>
      <c r="H6626" s="119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19">
        <v>54464</v>
      </c>
      <c r="B6627" s="120" t="s">
        <v>205</v>
      </c>
      <c r="C6627" s="120" t="s">
        <v>209</v>
      </c>
      <c r="D6627" s="120" t="s">
        <v>68</v>
      </c>
      <c r="E6627" s="120" t="s">
        <v>160</v>
      </c>
      <c r="F6627" s="121">
        <v>28249</v>
      </c>
      <c r="G6627" s="121">
        <v>5784.224</v>
      </c>
      <c r="H6627" s="119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19">
        <v>54464</v>
      </c>
      <c r="B6628" s="120" t="s">
        <v>205</v>
      </c>
      <c r="C6628" s="120" t="s">
        <v>209</v>
      </c>
      <c r="D6628" s="120" t="s">
        <v>68</v>
      </c>
      <c r="E6628" s="120" t="s">
        <v>176</v>
      </c>
      <c r="F6628" s="121">
        <v>998979</v>
      </c>
      <c r="G6628" s="121">
        <v>204544.11</v>
      </c>
      <c r="H6628" s="119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19">
        <v>54464</v>
      </c>
      <c r="B6629" s="120" t="s">
        <v>205</v>
      </c>
      <c r="C6629" s="120" t="s">
        <v>209</v>
      </c>
      <c r="D6629" s="120" t="s">
        <v>68</v>
      </c>
      <c r="E6629" s="120" t="s">
        <v>183</v>
      </c>
      <c r="F6629" s="121">
        <v>7055</v>
      </c>
      <c r="G6629" s="121">
        <v>1444.776</v>
      </c>
      <c r="H6629" s="119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19">
        <v>54466</v>
      </c>
      <c r="B6630" s="120" t="s">
        <v>205</v>
      </c>
      <c r="C6630" s="120" t="s">
        <v>208</v>
      </c>
      <c r="D6630" s="120" t="s">
        <v>56</v>
      </c>
      <c r="E6630" s="120" t="s">
        <v>38</v>
      </c>
      <c r="F6630" s="121">
        <v>7806362</v>
      </c>
      <c r="G6630" s="121">
        <v>1014108</v>
      </c>
      <c r="H6630" s="119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19">
        <v>54472</v>
      </c>
      <c r="B6631" s="120" t="s">
        <v>205</v>
      </c>
      <c r="C6631" s="120" t="s">
        <v>209</v>
      </c>
      <c r="D6631" s="120" t="s">
        <v>68</v>
      </c>
      <c r="E6631" s="120" t="s">
        <v>38</v>
      </c>
      <c r="F6631" s="121">
        <v>21336</v>
      </c>
      <c r="G6631" s="121">
        <v>5216.418</v>
      </c>
      <c r="H6631" s="119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19">
        <v>54472</v>
      </c>
      <c r="B6632" s="120" t="s">
        <v>205</v>
      </c>
      <c r="C6632" s="120" t="s">
        <v>209</v>
      </c>
      <c r="D6632" s="120" t="s">
        <v>68</v>
      </c>
      <c r="E6632" s="120" t="s">
        <v>142</v>
      </c>
      <c r="F6632" s="121">
        <v>308756</v>
      </c>
      <c r="G6632" s="121">
        <v>75487.582</v>
      </c>
      <c r="H6632" s="119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19">
        <v>54476</v>
      </c>
      <c r="B6633" s="120" t="s">
        <v>205</v>
      </c>
      <c r="C6633" s="120" t="s">
        <v>202</v>
      </c>
      <c r="D6633" s="120" t="s">
        <v>39</v>
      </c>
      <c r="E6633" s="120" t="s">
        <v>38</v>
      </c>
      <c r="F6633" s="121">
        <v>0</v>
      </c>
      <c r="G6633" s="121">
        <v>152444</v>
      </c>
      <c r="H6633" s="119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19">
        <v>54476</v>
      </c>
      <c r="B6634" s="120" t="s">
        <v>205</v>
      </c>
      <c r="C6634" s="120" t="s">
        <v>202</v>
      </c>
      <c r="D6634" s="120" t="s">
        <v>61</v>
      </c>
      <c r="E6634" s="120" t="s">
        <v>38</v>
      </c>
      <c r="F6634" s="121">
        <v>4042487</v>
      </c>
      <c r="G6634" s="121">
        <v>331173</v>
      </c>
      <c r="H6634" s="119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19">
        <v>54477</v>
      </c>
      <c r="B6635" s="120" t="s">
        <v>205</v>
      </c>
      <c r="C6635" s="120" t="s">
        <v>209</v>
      </c>
      <c r="D6635" s="120" t="s">
        <v>79</v>
      </c>
      <c r="E6635" s="120" t="s">
        <v>38</v>
      </c>
      <c r="F6635" s="121">
        <v>704</v>
      </c>
      <c r="G6635" s="121">
        <v>138</v>
      </c>
      <c r="H6635" s="119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19">
        <v>54512</v>
      </c>
      <c r="B6636" s="120" t="s">
        <v>205</v>
      </c>
      <c r="C6636" s="120" t="s">
        <v>209</v>
      </c>
      <c r="D6636" s="120" t="s">
        <v>68</v>
      </c>
      <c r="E6636" s="120" t="s">
        <v>38</v>
      </c>
      <c r="F6636" s="121">
        <v>203778</v>
      </c>
      <c r="G6636" s="121">
        <v>43449.21</v>
      </c>
      <c r="H6636" s="119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19">
        <v>54513</v>
      </c>
      <c r="B6637" s="120" t="s">
        <v>201</v>
      </c>
      <c r="C6637" s="120" t="s">
        <v>211</v>
      </c>
      <c r="D6637" s="120" t="s">
        <v>79</v>
      </c>
      <c r="E6637" s="120" t="s">
        <v>38</v>
      </c>
      <c r="F6637" s="121">
        <v>84</v>
      </c>
      <c r="G6637" s="121">
        <v>8</v>
      </c>
      <c r="H6637" s="119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19">
        <v>54514</v>
      </c>
      <c r="B6638" s="120" t="s">
        <v>201</v>
      </c>
      <c r="C6638" s="120" t="s">
        <v>206</v>
      </c>
      <c r="D6638" s="120" t="s">
        <v>116</v>
      </c>
      <c r="E6638" s="120" t="s">
        <v>170</v>
      </c>
      <c r="F6638" s="121">
        <v>13219</v>
      </c>
      <c r="G6638" s="121">
        <v>1485</v>
      </c>
      <c r="H6638" s="119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19">
        <v>54515</v>
      </c>
      <c r="B6639" s="120" t="s">
        <v>205</v>
      </c>
      <c r="C6639" s="120" t="s">
        <v>210</v>
      </c>
      <c r="D6639" s="120" t="s">
        <v>79</v>
      </c>
      <c r="E6639" s="120" t="s">
        <v>70</v>
      </c>
      <c r="F6639" s="121">
        <v>140</v>
      </c>
      <c r="G6639" s="121">
        <v>33</v>
      </c>
      <c r="H6639" s="119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19">
        <v>54517</v>
      </c>
      <c r="B6640" s="120" t="s">
        <v>201</v>
      </c>
      <c r="C6640" s="120" t="s">
        <v>211</v>
      </c>
      <c r="D6640" s="120" t="s">
        <v>68</v>
      </c>
      <c r="E6640" s="120" t="s">
        <v>70</v>
      </c>
      <c r="F6640" s="121">
        <v>12</v>
      </c>
      <c r="G6640" s="121">
        <v>0.291</v>
      </c>
      <c r="H6640" s="119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19">
        <v>54517</v>
      </c>
      <c r="B6641" s="120" t="s">
        <v>201</v>
      </c>
      <c r="C6641" s="120" t="s">
        <v>211</v>
      </c>
      <c r="D6641" s="120" t="s">
        <v>68</v>
      </c>
      <c r="E6641" s="120" t="s">
        <v>176</v>
      </c>
      <c r="F6641" s="121">
        <v>1340442</v>
      </c>
      <c r="G6641" s="121">
        <v>33669.709</v>
      </c>
      <c r="H6641" s="119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19">
        <v>54518</v>
      </c>
      <c r="B6642" s="120" t="s">
        <v>205</v>
      </c>
      <c r="C6642" s="120" t="s">
        <v>209</v>
      </c>
      <c r="D6642" s="120" t="s">
        <v>73</v>
      </c>
      <c r="E6642" s="120" t="s">
        <v>38</v>
      </c>
      <c r="F6642" s="121">
        <v>1718084</v>
      </c>
      <c r="G6642" s="121">
        <v>285264</v>
      </c>
      <c r="H6642" s="119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19">
        <v>54518</v>
      </c>
      <c r="B6643" s="120" t="s">
        <v>205</v>
      </c>
      <c r="C6643" s="120" t="s">
        <v>209</v>
      </c>
      <c r="D6643" s="120" t="s">
        <v>68</v>
      </c>
      <c r="E6643" s="120" t="s">
        <v>38</v>
      </c>
      <c r="F6643" s="121">
        <v>595954</v>
      </c>
      <c r="G6643" s="121">
        <v>87383</v>
      </c>
      <c r="H6643" s="119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19">
        <v>54520</v>
      </c>
      <c r="B6644" s="120" t="s">
        <v>205</v>
      </c>
      <c r="C6644" s="120" t="s">
        <v>210</v>
      </c>
      <c r="D6644" s="120" t="s">
        <v>73</v>
      </c>
      <c r="E6644" s="120" t="s">
        <v>90</v>
      </c>
      <c r="F6644" s="121">
        <v>94186</v>
      </c>
      <c r="G6644" s="121">
        <v>8299.698</v>
      </c>
      <c r="H6644" s="119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19">
        <v>54520</v>
      </c>
      <c r="B6645" s="120" t="s">
        <v>205</v>
      </c>
      <c r="C6645" s="120" t="s">
        <v>210</v>
      </c>
      <c r="D6645" s="120" t="s">
        <v>73</v>
      </c>
      <c r="E6645" s="120" t="s">
        <v>38</v>
      </c>
      <c r="F6645" s="121">
        <v>273288</v>
      </c>
      <c r="G6645" s="121">
        <v>24045.172</v>
      </c>
      <c r="H6645" s="119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19">
        <v>54520</v>
      </c>
      <c r="B6646" s="120" t="s">
        <v>205</v>
      </c>
      <c r="C6646" s="120" t="s">
        <v>210</v>
      </c>
      <c r="D6646" s="120" t="s">
        <v>73</v>
      </c>
      <c r="E6646" s="120" t="s">
        <v>130</v>
      </c>
      <c r="F6646" s="121">
        <v>31884</v>
      </c>
      <c r="G6646" s="121">
        <v>2806.13</v>
      </c>
      <c r="H6646" s="119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19">
        <v>54520</v>
      </c>
      <c r="B6647" s="120" t="s">
        <v>205</v>
      </c>
      <c r="C6647" s="120" t="s">
        <v>210</v>
      </c>
      <c r="D6647" s="120" t="s">
        <v>79</v>
      </c>
      <c r="E6647" s="120" t="s">
        <v>38</v>
      </c>
      <c r="F6647" s="121">
        <v>0</v>
      </c>
      <c r="G6647" s="121">
        <v>0</v>
      </c>
      <c r="H6647" s="119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19">
        <v>54523</v>
      </c>
      <c r="B6648" s="120" t="s">
        <v>201</v>
      </c>
      <c r="C6648" s="120" t="s">
        <v>211</v>
      </c>
      <c r="D6648" s="120" t="s">
        <v>79</v>
      </c>
      <c r="E6648" s="120" t="s">
        <v>38</v>
      </c>
      <c r="F6648" s="121">
        <v>19509</v>
      </c>
      <c r="G6648" s="121">
        <v>1580</v>
      </c>
      <c r="H6648" s="119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19">
        <v>54524</v>
      </c>
      <c r="B6649" s="120" t="s">
        <v>201</v>
      </c>
      <c r="C6649" s="120" t="s">
        <v>206</v>
      </c>
      <c r="D6649" s="120" t="s">
        <v>116</v>
      </c>
      <c r="E6649" s="120" t="s">
        <v>170</v>
      </c>
      <c r="F6649" s="121">
        <v>333132</v>
      </c>
      <c r="G6649" s="121">
        <v>37422</v>
      </c>
      <c r="H6649" s="119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19">
        <v>54525</v>
      </c>
      <c r="B6650" s="120" t="s">
        <v>201</v>
      </c>
      <c r="C6650" s="120" t="s">
        <v>207</v>
      </c>
      <c r="D6650" s="120" t="s">
        <v>116</v>
      </c>
      <c r="E6650" s="120" t="s">
        <v>170</v>
      </c>
      <c r="F6650" s="121">
        <v>9925</v>
      </c>
      <c r="G6650" s="121">
        <v>1115</v>
      </c>
      <c r="H6650" s="119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19">
        <v>54526</v>
      </c>
      <c r="B6651" s="120" t="s">
        <v>205</v>
      </c>
      <c r="C6651" s="120" t="s">
        <v>208</v>
      </c>
      <c r="D6651" s="120" t="s">
        <v>68</v>
      </c>
      <c r="E6651" s="120" t="s">
        <v>176</v>
      </c>
      <c r="F6651" s="121">
        <v>0</v>
      </c>
      <c r="G6651" s="121">
        <v>0</v>
      </c>
      <c r="H6651" s="119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19">
        <v>54531</v>
      </c>
      <c r="B6652" s="120" t="s">
        <v>201</v>
      </c>
      <c r="C6652" s="120" t="s">
        <v>211</v>
      </c>
      <c r="D6652" s="120" t="s">
        <v>73</v>
      </c>
      <c r="E6652" s="120" t="s">
        <v>38</v>
      </c>
      <c r="F6652" s="121">
        <v>0</v>
      </c>
      <c r="G6652" s="121">
        <v>0</v>
      </c>
      <c r="H6652" s="119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19">
        <v>54533</v>
      </c>
      <c r="B6653" s="120" t="s">
        <v>205</v>
      </c>
      <c r="C6653" s="120" t="s">
        <v>209</v>
      </c>
      <c r="D6653" s="120" t="s">
        <v>68</v>
      </c>
      <c r="E6653" s="120" t="s">
        <v>54</v>
      </c>
      <c r="F6653" s="121">
        <v>0</v>
      </c>
      <c r="G6653" s="121">
        <v>0</v>
      </c>
      <c r="H6653" s="119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19">
        <v>54533</v>
      </c>
      <c r="B6654" s="120" t="s">
        <v>205</v>
      </c>
      <c r="C6654" s="120" t="s">
        <v>209</v>
      </c>
      <c r="D6654" s="120" t="s">
        <v>68</v>
      </c>
      <c r="E6654" s="120" t="s">
        <v>38</v>
      </c>
      <c r="F6654" s="121">
        <v>10358</v>
      </c>
      <c r="G6654" s="121">
        <v>2701.909</v>
      </c>
      <c r="H6654" s="119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19">
        <v>54533</v>
      </c>
      <c r="B6655" s="120" t="s">
        <v>205</v>
      </c>
      <c r="C6655" s="120" t="s">
        <v>209</v>
      </c>
      <c r="D6655" s="120" t="s">
        <v>68</v>
      </c>
      <c r="E6655" s="120" t="s">
        <v>152</v>
      </c>
      <c r="F6655" s="121">
        <v>544</v>
      </c>
      <c r="G6655" s="121">
        <v>141.906</v>
      </c>
      <c r="H6655" s="119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19">
        <v>54533</v>
      </c>
      <c r="B6656" s="120" t="s">
        <v>205</v>
      </c>
      <c r="C6656" s="120" t="s">
        <v>209</v>
      </c>
      <c r="D6656" s="120" t="s">
        <v>68</v>
      </c>
      <c r="E6656" s="120" t="s">
        <v>162</v>
      </c>
      <c r="F6656" s="121">
        <v>64559</v>
      </c>
      <c r="G6656" s="121">
        <v>16840.185</v>
      </c>
      <c r="H6656" s="119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19">
        <v>54537</v>
      </c>
      <c r="B6657" s="120" t="s">
        <v>205</v>
      </c>
      <c r="C6657" s="120" t="s">
        <v>202</v>
      </c>
      <c r="D6657" s="120" t="s">
        <v>39</v>
      </c>
      <c r="E6657" s="120" t="s">
        <v>70</v>
      </c>
      <c r="F6657" s="121">
        <v>0</v>
      </c>
      <c r="G6657" s="121">
        <v>25.679</v>
      </c>
      <c r="H6657" s="119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19">
        <v>54537</v>
      </c>
      <c r="B6658" s="120" t="s">
        <v>205</v>
      </c>
      <c r="C6658" s="120" t="s">
        <v>202</v>
      </c>
      <c r="D6658" s="120" t="s">
        <v>39</v>
      </c>
      <c r="E6658" s="120" t="s">
        <v>38</v>
      </c>
      <c r="F6658" s="121">
        <v>285463</v>
      </c>
      <c r="G6658" s="121">
        <v>350544.32</v>
      </c>
      <c r="H6658" s="119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19">
        <v>54537</v>
      </c>
      <c r="B6659" s="120" t="s">
        <v>205</v>
      </c>
      <c r="C6659" s="120" t="s">
        <v>202</v>
      </c>
      <c r="D6659" s="120" t="s">
        <v>61</v>
      </c>
      <c r="E6659" s="120" t="s">
        <v>70</v>
      </c>
      <c r="F6659" s="121">
        <v>598</v>
      </c>
      <c r="G6659" s="121">
        <v>53.36</v>
      </c>
      <c r="H6659" s="119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19">
        <v>54537</v>
      </c>
      <c r="B6660" s="120" t="s">
        <v>205</v>
      </c>
      <c r="C6660" s="120" t="s">
        <v>202</v>
      </c>
      <c r="D6660" s="120" t="s">
        <v>61</v>
      </c>
      <c r="E6660" s="120" t="s">
        <v>38</v>
      </c>
      <c r="F6660" s="121">
        <v>7624756</v>
      </c>
      <c r="G6660" s="121">
        <v>697180.64</v>
      </c>
      <c r="H6660" s="119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19">
        <v>54539</v>
      </c>
      <c r="B6661" s="120" t="s">
        <v>201</v>
      </c>
      <c r="C6661" s="120" t="s">
        <v>206</v>
      </c>
      <c r="D6661" s="120" t="s">
        <v>79</v>
      </c>
      <c r="E6661" s="120" t="s">
        <v>90</v>
      </c>
      <c r="F6661" s="121">
        <v>159159</v>
      </c>
      <c r="G6661" s="121">
        <v>13258</v>
      </c>
      <c r="H6661" s="119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19">
        <v>54540</v>
      </c>
      <c r="B6662" s="120" t="s">
        <v>201</v>
      </c>
      <c r="C6662" s="120" t="s">
        <v>211</v>
      </c>
      <c r="D6662" s="120" t="s">
        <v>79</v>
      </c>
      <c r="E6662" s="120" t="s">
        <v>38</v>
      </c>
      <c r="F6662" s="121">
        <v>100584</v>
      </c>
      <c r="G6662" s="121">
        <v>4978.4</v>
      </c>
      <c r="H6662" s="119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19">
        <v>54547</v>
      </c>
      <c r="B6663" s="120" t="s">
        <v>205</v>
      </c>
      <c r="C6663" s="120" t="s">
        <v>208</v>
      </c>
      <c r="D6663" s="120" t="s">
        <v>39</v>
      </c>
      <c r="E6663" s="120" t="s">
        <v>38</v>
      </c>
      <c r="F6663" s="121">
        <v>1146909</v>
      </c>
      <c r="G6663" s="121">
        <v>1734160.2</v>
      </c>
      <c r="H6663" s="119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19">
        <v>54547</v>
      </c>
      <c r="B6664" s="120" t="s">
        <v>205</v>
      </c>
      <c r="C6664" s="120" t="s">
        <v>208</v>
      </c>
      <c r="D6664" s="120" t="s">
        <v>61</v>
      </c>
      <c r="E6664" s="120" t="s">
        <v>38</v>
      </c>
      <c r="F6664" s="121">
        <v>31100770</v>
      </c>
      <c r="G6664" s="121">
        <v>3045908.6</v>
      </c>
      <c r="H6664" s="119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19">
        <v>54548</v>
      </c>
      <c r="B6665" s="120" t="s">
        <v>201</v>
      </c>
      <c r="C6665" s="120" t="s">
        <v>206</v>
      </c>
      <c r="D6665" s="120" t="s">
        <v>116</v>
      </c>
      <c r="E6665" s="120" t="s">
        <v>170</v>
      </c>
      <c r="F6665" s="121">
        <v>8805</v>
      </c>
      <c r="G6665" s="121">
        <v>989</v>
      </c>
      <c r="H6665" s="119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19">
        <v>54549</v>
      </c>
      <c r="B6666" s="120" t="s">
        <v>201</v>
      </c>
      <c r="C6666" s="120" t="s">
        <v>206</v>
      </c>
      <c r="D6666" s="120" t="s">
        <v>79</v>
      </c>
      <c r="E6666" s="120" t="s">
        <v>90</v>
      </c>
      <c r="F6666" s="121">
        <v>673372</v>
      </c>
      <c r="G6666" s="121">
        <v>65563</v>
      </c>
      <c r="H6666" s="119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19">
        <v>54550</v>
      </c>
      <c r="B6667" s="120" t="s">
        <v>205</v>
      </c>
      <c r="C6667" s="120" t="s">
        <v>209</v>
      </c>
      <c r="D6667" s="120" t="s">
        <v>39</v>
      </c>
      <c r="E6667" s="120" t="s">
        <v>38</v>
      </c>
      <c r="F6667" s="121">
        <v>0</v>
      </c>
      <c r="G6667" s="121">
        <v>930</v>
      </c>
      <c r="H6667" s="119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19">
        <v>54550</v>
      </c>
      <c r="B6668" s="120" t="s">
        <v>205</v>
      </c>
      <c r="C6668" s="120" t="s">
        <v>209</v>
      </c>
      <c r="D6668" s="120" t="s">
        <v>61</v>
      </c>
      <c r="E6668" s="120" t="s">
        <v>38</v>
      </c>
      <c r="F6668" s="121">
        <v>337732</v>
      </c>
      <c r="G6668" s="121">
        <v>71821</v>
      </c>
      <c r="H6668" s="119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19">
        <v>54554</v>
      </c>
      <c r="B6669" s="120" t="s">
        <v>201</v>
      </c>
      <c r="C6669" s="120" t="s">
        <v>202</v>
      </c>
      <c r="D6669" s="120" t="s">
        <v>116</v>
      </c>
      <c r="E6669" s="120" t="s">
        <v>170</v>
      </c>
      <c r="F6669" s="121">
        <v>142966</v>
      </c>
      <c r="G6669" s="121">
        <v>16060</v>
      </c>
      <c r="H6669" s="119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19">
        <v>54555</v>
      </c>
      <c r="B6670" s="120" t="s">
        <v>201</v>
      </c>
      <c r="C6670" s="120" t="s">
        <v>202</v>
      </c>
      <c r="D6670" s="120" t="s">
        <v>116</v>
      </c>
      <c r="E6670" s="120" t="s">
        <v>170</v>
      </c>
      <c r="F6670" s="121">
        <v>8079963</v>
      </c>
      <c r="G6670" s="121">
        <v>907657</v>
      </c>
      <c r="H6670" s="119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19">
        <v>54556</v>
      </c>
      <c r="B6671" s="120" t="s">
        <v>205</v>
      </c>
      <c r="C6671" s="120" t="s">
        <v>209</v>
      </c>
      <c r="D6671" s="120" t="s">
        <v>73</v>
      </c>
      <c r="E6671" s="120" t="s">
        <v>38</v>
      </c>
      <c r="F6671" s="121">
        <v>0</v>
      </c>
      <c r="G6671" s="121">
        <v>0</v>
      </c>
      <c r="H6671" s="119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19">
        <v>54556</v>
      </c>
      <c r="B6672" s="120" t="s">
        <v>205</v>
      </c>
      <c r="C6672" s="120" t="s">
        <v>209</v>
      </c>
      <c r="D6672" s="120" t="s">
        <v>68</v>
      </c>
      <c r="E6672" s="120" t="s">
        <v>54</v>
      </c>
      <c r="F6672" s="121">
        <v>1815833</v>
      </c>
      <c r="G6672" s="121">
        <v>159657.15</v>
      </c>
      <c r="H6672" s="119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19">
        <v>54556</v>
      </c>
      <c r="B6673" s="120" t="s">
        <v>205</v>
      </c>
      <c r="C6673" s="120" t="s">
        <v>209</v>
      </c>
      <c r="D6673" s="120" t="s">
        <v>68</v>
      </c>
      <c r="E6673" s="120" t="s">
        <v>38</v>
      </c>
      <c r="F6673" s="121">
        <v>933693</v>
      </c>
      <c r="G6673" s="121">
        <v>82094.853</v>
      </c>
      <c r="H6673" s="119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19">
        <v>54558</v>
      </c>
      <c r="B6674" s="120" t="s">
        <v>201</v>
      </c>
      <c r="C6674" s="120" t="s">
        <v>206</v>
      </c>
      <c r="D6674" s="120" t="s">
        <v>116</v>
      </c>
      <c r="E6674" s="120" t="s">
        <v>170</v>
      </c>
      <c r="F6674" s="121">
        <v>201497</v>
      </c>
      <c r="G6674" s="121">
        <v>22635</v>
      </c>
      <c r="H6674" s="119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19">
        <v>54562</v>
      </c>
      <c r="B6675" s="120" t="s">
        <v>205</v>
      </c>
      <c r="C6675" s="120" t="s">
        <v>209</v>
      </c>
      <c r="D6675" s="120" t="s">
        <v>68</v>
      </c>
      <c r="E6675" s="120" t="s">
        <v>59</v>
      </c>
      <c r="F6675" s="121">
        <v>809405</v>
      </c>
      <c r="G6675" s="121">
        <v>142333.92</v>
      </c>
      <c r="H6675" s="119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19">
        <v>54562</v>
      </c>
      <c r="B6676" s="120" t="s">
        <v>205</v>
      </c>
      <c r="C6676" s="120" t="s">
        <v>209</v>
      </c>
      <c r="D6676" s="120" t="s">
        <v>68</v>
      </c>
      <c r="E6676" s="120" t="s">
        <v>38</v>
      </c>
      <c r="F6676" s="121">
        <v>187001</v>
      </c>
      <c r="G6676" s="121">
        <v>32883.843</v>
      </c>
      <c r="H6676" s="119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19">
        <v>54562</v>
      </c>
      <c r="B6677" s="120" t="s">
        <v>205</v>
      </c>
      <c r="C6677" s="120" t="s">
        <v>209</v>
      </c>
      <c r="D6677" s="120" t="s">
        <v>68</v>
      </c>
      <c r="E6677" s="120" t="s">
        <v>176</v>
      </c>
      <c r="F6677" s="121">
        <v>260389</v>
      </c>
      <c r="G6677" s="121">
        <v>45789.24</v>
      </c>
      <c r="H6677" s="119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19">
        <v>54566</v>
      </c>
      <c r="B6678" s="120" t="s">
        <v>201</v>
      </c>
      <c r="C6678" s="120" t="s">
        <v>211</v>
      </c>
      <c r="D6678" s="120" t="s">
        <v>79</v>
      </c>
      <c r="E6678" s="120" t="s">
        <v>70</v>
      </c>
      <c r="F6678" s="121">
        <v>0</v>
      </c>
      <c r="G6678" s="121">
        <v>0</v>
      </c>
      <c r="H6678" s="119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19">
        <v>54567</v>
      </c>
      <c r="B6679" s="120" t="s">
        <v>201</v>
      </c>
      <c r="C6679" s="120" t="s">
        <v>206</v>
      </c>
      <c r="D6679" s="120" t="s">
        <v>79</v>
      </c>
      <c r="E6679" s="120" t="s">
        <v>90</v>
      </c>
      <c r="F6679" s="121">
        <v>261838</v>
      </c>
      <c r="G6679" s="121">
        <v>18770</v>
      </c>
      <c r="H6679" s="119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19">
        <v>54569</v>
      </c>
      <c r="B6680" s="120" t="s">
        <v>205</v>
      </c>
      <c r="C6680" s="120" t="s">
        <v>210</v>
      </c>
      <c r="D6680" s="120" t="s">
        <v>79</v>
      </c>
      <c r="E6680" s="120" t="s">
        <v>70</v>
      </c>
      <c r="F6680" s="121">
        <v>1469</v>
      </c>
      <c r="G6680" s="121">
        <v>278.615</v>
      </c>
      <c r="H6680" s="119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19">
        <v>54569</v>
      </c>
      <c r="B6681" s="120" t="s">
        <v>205</v>
      </c>
      <c r="C6681" s="120" t="s">
        <v>210</v>
      </c>
      <c r="D6681" s="120" t="s">
        <v>79</v>
      </c>
      <c r="E6681" s="120" t="s">
        <v>38</v>
      </c>
      <c r="F6681" s="121">
        <v>2244</v>
      </c>
      <c r="G6681" s="121">
        <v>425.393</v>
      </c>
      <c r="H6681" s="119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19">
        <v>54569</v>
      </c>
      <c r="B6682" s="120" t="s">
        <v>205</v>
      </c>
      <c r="C6682" s="120" t="s">
        <v>210</v>
      </c>
      <c r="D6682" s="120" t="s">
        <v>79</v>
      </c>
      <c r="E6682" s="120" t="s">
        <v>130</v>
      </c>
      <c r="F6682" s="121">
        <v>32950</v>
      </c>
      <c r="G6682" s="121">
        <v>6244.992</v>
      </c>
      <c r="H6682" s="119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19">
        <v>54569</v>
      </c>
      <c r="B6683" s="120" t="s">
        <v>205</v>
      </c>
      <c r="C6683" s="120" t="s">
        <v>210</v>
      </c>
      <c r="D6683" s="120" t="s">
        <v>101</v>
      </c>
      <c r="E6683" s="120" t="s">
        <v>92</v>
      </c>
      <c r="F6683" s="121">
        <v>811</v>
      </c>
      <c r="G6683" s="121">
        <v>91</v>
      </c>
      <c r="H6683" s="119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19">
        <v>54572</v>
      </c>
      <c r="B6684" s="120" t="s">
        <v>201</v>
      </c>
      <c r="C6684" s="120" t="s">
        <v>206</v>
      </c>
      <c r="D6684" s="120" t="s">
        <v>116</v>
      </c>
      <c r="E6684" s="120" t="s">
        <v>170</v>
      </c>
      <c r="F6684" s="121">
        <v>29777</v>
      </c>
      <c r="G6684" s="121">
        <v>3345</v>
      </c>
      <c r="H6684" s="119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19">
        <v>54573</v>
      </c>
      <c r="B6685" s="120" t="s">
        <v>201</v>
      </c>
      <c r="C6685" s="120" t="s">
        <v>206</v>
      </c>
      <c r="D6685" s="120" t="s">
        <v>116</v>
      </c>
      <c r="E6685" s="120" t="s">
        <v>170</v>
      </c>
      <c r="F6685" s="121">
        <v>52041</v>
      </c>
      <c r="G6685" s="121">
        <v>5846</v>
      </c>
      <c r="H6685" s="119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19">
        <v>54574</v>
      </c>
      <c r="B6686" s="120" t="s">
        <v>201</v>
      </c>
      <c r="C6686" s="120" t="s">
        <v>206</v>
      </c>
      <c r="D6686" s="120" t="s">
        <v>39</v>
      </c>
      <c r="E6686" s="120" t="s">
        <v>38</v>
      </c>
      <c r="F6686" s="121">
        <v>34326</v>
      </c>
      <c r="G6686" s="121">
        <v>26886</v>
      </c>
      <c r="H6686" s="119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19">
        <v>54574</v>
      </c>
      <c r="B6687" s="120" t="s">
        <v>201</v>
      </c>
      <c r="C6687" s="120" t="s">
        <v>206</v>
      </c>
      <c r="D6687" s="120" t="s">
        <v>61</v>
      </c>
      <c r="E6687" s="120" t="s">
        <v>38</v>
      </c>
      <c r="F6687" s="121">
        <v>610021</v>
      </c>
      <c r="G6687" s="121">
        <v>54303</v>
      </c>
      <c r="H6687" s="119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19">
        <v>54580</v>
      </c>
      <c r="B6688" s="120" t="s">
        <v>201</v>
      </c>
      <c r="C6688" s="120" t="s">
        <v>206</v>
      </c>
      <c r="D6688" s="120" t="s">
        <v>116</v>
      </c>
      <c r="E6688" s="120" t="s">
        <v>170</v>
      </c>
      <c r="F6688" s="121">
        <v>3653737</v>
      </c>
      <c r="G6688" s="121">
        <v>410440</v>
      </c>
      <c r="H6688" s="119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19">
        <v>54586</v>
      </c>
      <c r="B6689" s="120" t="s">
        <v>201</v>
      </c>
      <c r="C6689" s="120" t="s">
        <v>206</v>
      </c>
      <c r="D6689" s="120" t="s">
        <v>39</v>
      </c>
      <c r="E6689" s="120" t="s">
        <v>70</v>
      </c>
      <c r="F6689" s="121">
        <v>0</v>
      </c>
      <c r="G6689" s="121">
        <v>66.133</v>
      </c>
      <c r="H6689" s="119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19">
        <v>54586</v>
      </c>
      <c r="B6690" s="120" t="s">
        <v>201</v>
      </c>
      <c r="C6690" s="120" t="s">
        <v>206</v>
      </c>
      <c r="D6690" s="120" t="s">
        <v>39</v>
      </c>
      <c r="E6690" s="120" t="s">
        <v>38</v>
      </c>
      <c r="F6690" s="121">
        <v>8617</v>
      </c>
      <c r="G6690" s="121">
        <v>2192.867</v>
      </c>
      <c r="H6690" s="119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19">
        <v>54586</v>
      </c>
      <c r="B6691" s="120" t="s">
        <v>201</v>
      </c>
      <c r="C6691" s="120" t="s">
        <v>206</v>
      </c>
      <c r="D6691" s="120" t="s">
        <v>61</v>
      </c>
      <c r="E6691" s="120" t="s">
        <v>70</v>
      </c>
      <c r="F6691" s="121">
        <v>3375</v>
      </c>
      <c r="G6691" s="121">
        <v>326.054</v>
      </c>
      <c r="H6691" s="119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19">
        <v>54586</v>
      </c>
      <c r="B6692" s="120" t="s">
        <v>201</v>
      </c>
      <c r="C6692" s="120" t="s">
        <v>206</v>
      </c>
      <c r="D6692" s="120" t="s">
        <v>61</v>
      </c>
      <c r="E6692" s="120" t="s">
        <v>38</v>
      </c>
      <c r="F6692" s="121">
        <v>106987</v>
      </c>
      <c r="G6692" s="121">
        <v>10695.946</v>
      </c>
      <c r="H6692" s="119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19">
        <v>54592</v>
      </c>
      <c r="B6693" s="120" t="s">
        <v>201</v>
      </c>
      <c r="C6693" s="120" t="s">
        <v>206</v>
      </c>
      <c r="D6693" s="120" t="s">
        <v>39</v>
      </c>
      <c r="E6693" s="120" t="s">
        <v>70</v>
      </c>
      <c r="F6693" s="121">
        <v>0</v>
      </c>
      <c r="G6693" s="121">
        <v>0</v>
      </c>
      <c r="H6693" s="119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19">
        <v>54592</v>
      </c>
      <c r="B6694" s="120" t="s">
        <v>201</v>
      </c>
      <c r="C6694" s="120" t="s">
        <v>206</v>
      </c>
      <c r="D6694" s="120" t="s">
        <v>39</v>
      </c>
      <c r="E6694" s="120" t="s">
        <v>38</v>
      </c>
      <c r="F6694" s="121">
        <v>2297</v>
      </c>
      <c r="G6694" s="121">
        <v>556</v>
      </c>
      <c r="H6694" s="119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19">
        <v>54592</v>
      </c>
      <c r="B6695" s="120" t="s">
        <v>201</v>
      </c>
      <c r="C6695" s="120" t="s">
        <v>206</v>
      </c>
      <c r="D6695" s="120" t="s">
        <v>39</v>
      </c>
      <c r="E6695" s="120" t="s">
        <v>134</v>
      </c>
      <c r="F6695" s="121">
        <v>0</v>
      </c>
      <c r="G6695" s="121">
        <v>0</v>
      </c>
      <c r="H6695" s="119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19">
        <v>54592</v>
      </c>
      <c r="B6696" s="120" t="s">
        <v>201</v>
      </c>
      <c r="C6696" s="120" t="s">
        <v>206</v>
      </c>
      <c r="D6696" s="120" t="s">
        <v>61</v>
      </c>
      <c r="E6696" s="120" t="s">
        <v>70</v>
      </c>
      <c r="F6696" s="121">
        <v>0</v>
      </c>
      <c r="G6696" s="121">
        <v>0</v>
      </c>
      <c r="H6696" s="119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19">
        <v>54592</v>
      </c>
      <c r="B6697" s="120" t="s">
        <v>201</v>
      </c>
      <c r="C6697" s="120" t="s">
        <v>206</v>
      </c>
      <c r="D6697" s="120" t="s">
        <v>61</v>
      </c>
      <c r="E6697" s="120" t="s">
        <v>38</v>
      </c>
      <c r="F6697" s="121">
        <v>11194</v>
      </c>
      <c r="G6697" s="121">
        <v>925</v>
      </c>
      <c r="H6697" s="119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19">
        <v>54592</v>
      </c>
      <c r="B6698" s="120" t="s">
        <v>201</v>
      </c>
      <c r="C6698" s="120" t="s">
        <v>206</v>
      </c>
      <c r="D6698" s="120" t="s">
        <v>61</v>
      </c>
      <c r="E6698" s="120" t="s">
        <v>134</v>
      </c>
      <c r="F6698" s="121">
        <v>0</v>
      </c>
      <c r="G6698" s="121">
        <v>0</v>
      </c>
      <c r="H6698" s="119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19">
        <v>54592</v>
      </c>
      <c r="B6699" s="120" t="s">
        <v>201</v>
      </c>
      <c r="C6699" s="120" t="s">
        <v>206</v>
      </c>
      <c r="D6699" s="120" t="s">
        <v>79</v>
      </c>
      <c r="E6699" s="120" t="s">
        <v>70</v>
      </c>
      <c r="F6699" s="121">
        <v>0</v>
      </c>
      <c r="G6699" s="121">
        <v>0</v>
      </c>
      <c r="H6699" s="119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19">
        <v>54594</v>
      </c>
      <c r="B6700" s="120" t="s">
        <v>201</v>
      </c>
      <c r="C6700" s="120" t="s">
        <v>207</v>
      </c>
      <c r="D6700" s="120" t="s">
        <v>79</v>
      </c>
      <c r="E6700" s="120" t="s">
        <v>70</v>
      </c>
      <c r="F6700" s="121">
        <v>172</v>
      </c>
      <c r="G6700" s="121">
        <v>9.566</v>
      </c>
      <c r="H6700" s="119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19">
        <v>54594</v>
      </c>
      <c r="B6701" s="120" t="s">
        <v>201</v>
      </c>
      <c r="C6701" s="120" t="s">
        <v>207</v>
      </c>
      <c r="D6701" s="120" t="s">
        <v>79</v>
      </c>
      <c r="E6701" s="120" t="s">
        <v>38</v>
      </c>
      <c r="F6701" s="121">
        <v>183</v>
      </c>
      <c r="G6701" s="121">
        <v>10.434</v>
      </c>
      <c r="H6701" s="119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19">
        <v>54604</v>
      </c>
      <c r="B6702" s="120" t="s">
        <v>205</v>
      </c>
      <c r="C6702" s="120" t="s">
        <v>210</v>
      </c>
      <c r="D6702" s="120" t="s">
        <v>73</v>
      </c>
      <c r="E6702" s="120" t="s">
        <v>70</v>
      </c>
      <c r="F6702" s="121">
        <v>0</v>
      </c>
      <c r="G6702" s="121">
        <v>0</v>
      </c>
      <c r="H6702" s="119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19">
        <v>54604</v>
      </c>
      <c r="B6703" s="120" t="s">
        <v>205</v>
      </c>
      <c r="C6703" s="120" t="s">
        <v>210</v>
      </c>
      <c r="D6703" s="120" t="s">
        <v>73</v>
      </c>
      <c r="E6703" s="120" t="s">
        <v>38</v>
      </c>
      <c r="F6703" s="121">
        <v>103272</v>
      </c>
      <c r="G6703" s="121">
        <v>23608</v>
      </c>
      <c r="H6703" s="119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19">
        <v>54604</v>
      </c>
      <c r="B6704" s="120" t="s">
        <v>205</v>
      </c>
      <c r="C6704" s="120" t="s">
        <v>210</v>
      </c>
      <c r="D6704" s="120" t="s">
        <v>79</v>
      </c>
      <c r="E6704" s="120" t="s">
        <v>70</v>
      </c>
      <c r="F6704" s="121">
        <v>826</v>
      </c>
      <c r="G6704" s="121">
        <v>193.52</v>
      </c>
      <c r="H6704" s="119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19">
        <v>54605</v>
      </c>
      <c r="B6705" s="120" t="s">
        <v>205</v>
      </c>
      <c r="C6705" s="120" t="s">
        <v>209</v>
      </c>
      <c r="D6705" s="120" t="s">
        <v>73</v>
      </c>
      <c r="E6705" s="120" t="s">
        <v>70</v>
      </c>
      <c r="F6705" s="121">
        <v>1165</v>
      </c>
      <c r="G6705" s="121">
        <v>245.854</v>
      </c>
      <c r="H6705" s="119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19">
        <v>54605</v>
      </c>
      <c r="B6706" s="120" t="s">
        <v>205</v>
      </c>
      <c r="C6706" s="120" t="s">
        <v>209</v>
      </c>
      <c r="D6706" s="120" t="s">
        <v>73</v>
      </c>
      <c r="E6706" s="120" t="s">
        <v>81</v>
      </c>
      <c r="F6706" s="121">
        <v>0</v>
      </c>
      <c r="G6706" s="121">
        <v>0</v>
      </c>
      <c r="H6706" s="119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19">
        <v>54605</v>
      </c>
      <c r="B6707" s="120" t="s">
        <v>205</v>
      </c>
      <c r="C6707" s="120" t="s">
        <v>209</v>
      </c>
      <c r="D6707" s="120" t="s">
        <v>73</v>
      </c>
      <c r="E6707" s="120" t="s">
        <v>38</v>
      </c>
      <c r="F6707" s="121">
        <v>484395</v>
      </c>
      <c r="G6707" s="121">
        <v>99263.146</v>
      </c>
      <c r="H6707" s="119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19">
        <v>54607</v>
      </c>
      <c r="B6708" s="120" t="s">
        <v>205</v>
      </c>
      <c r="C6708" s="120" t="s">
        <v>210</v>
      </c>
      <c r="D6708" s="120" t="s">
        <v>79</v>
      </c>
      <c r="E6708" s="120" t="s">
        <v>70</v>
      </c>
      <c r="F6708" s="121">
        <v>0</v>
      </c>
      <c r="G6708" s="121">
        <v>0</v>
      </c>
      <c r="H6708" s="119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19">
        <v>54607</v>
      </c>
      <c r="B6709" s="120" t="s">
        <v>205</v>
      </c>
      <c r="C6709" s="120" t="s">
        <v>210</v>
      </c>
      <c r="D6709" s="120" t="s">
        <v>79</v>
      </c>
      <c r="E6709" s="120" t="s">
        <v>38</v>
      </c>
      <c r="F6709" s="121">
        <v>0</v>
      </c>
      <c r="G6709" s="121">
        <v>0</v>
      </c>
      <c r="H6709" s="119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19">
        <v>54618</v>
      </c>
      <c r="B6710" s="120" t="s">
        <v>205</v>
      </c>
      <c r="C6710" s="120" t="s">
        <v>209</v>
      </c>
      <c r="D6710" s="120" t="s">
        <v>68</v>
      </c>
      <c r="E6710" s="120" t="s">
        <v>54</v>
      </c>
      <c r="F6710" s="121">
        <v>15167</v>
      </c>
      <c r="G6710" s="121">
        <v>3200.119</v>
      </c>
      <c r="H6710" s="119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19">
        <v>54618</v>
      </c>
      <c r="B6711" s="120" t="s">
        <v>205</v>
      </c>
      <c r="C6711" s="120" t="s">
        <v>209</v>
      </c>
      <c r="D6711" s="120" t="s">
        <v>68</v>
      </c>
      <c r="E6711" s="120" t="s">
        <v>38</v>
      </c>
      <c r="F6711" s="121">
        <v>24524</v>
      </c>
      <c r="G6711" s="121">
        <v>5175.117</v>
      </c>
      <c r="H6711" s="119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19">
        <v>54618</v>
      </c>
      <c r="B6712" s="120" t="s">
        <v>205</v>
      </c>
      <c r="C6712" s="120" t="s">
        <v>209</v>
      </c>
      <c r="D6712" s="120" t="s">
        <v>68</v>
      </c>
      <c r="E6712" s="120" t="s">
        <v>176</v>
      </c>
      <c r="F6712" s="121">
        <v>176429</v>
      </c>
      <c r="G6712" s="121">
        <v>37229.764</v>
      </c>
      <c r="H6712" s="119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19">
        <v>54620</v>
      </c>
      <c r="B6713" s="120" t="s">
        <v>201</v>
      </c>
      <c r="C6713" s="120" t="s">
        <v>206</v>
      </c>
      <c r="D6713" s="120" t="s">
        <v>68</v>
      </c>
      <c r="E6713" s="120" t="s">
        <v>38</v>
      </c>
      <c r="F6713" s="121">
        <v>183</v>
      </c>
      <c r="G6713" s="121">
        <v>9.281</v>
      </c>
      <c r="H6713" s="119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19">
        <v>54620</v>
      </c>
      <c r="B6714" s="120" t="s">
        <v>201</v>
      </c>
      <c r="C6714" s="120" t="s">
        <v>206</v>
      </c>
      <c r="D6714" s="120" t="s">
        <v>68</v>
      </c>
      <c r="E6714" s="120" t="s">
        <v>176</v>
      </c>
      <c r="F6714" s="121">
        <v>1818827</v>
      </c>
      <c r="G6714" s="121">
        <v>91648.719</v>
      </c>
      <c r="H6714" s="119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19">
        <v>54624</v>
      </c>
      <c r="B6715" s="120" t="s">
        <v>205</v>
      </c>
      <c r="C6715" s="120" t="s">
        <v>210</v>
      </c>
      <c r="D6715" s="120" t="s">
        <v>79</v>
      </c>
      <c r="E6715" s="120" t="s">
        <v>90</v>
      </c>
      <c r="F6715" s="121">
        <v>0</v>
      </c>
      <c r="G6715" s="121">
        <v>0</v>
      </c>
      <c r="H6715" s="119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19">
        <v>54624</v>
      </c>
      <c r="B6716" s="120" t="s">
        <v>205</v>
      </c>
      <c r="C6716" s="120" t="s">
        <v>210</v>
      </c>
      <c r="D6716" s="120" t="s">
        <v>79</v>
      </c>
      <c r="E6716" s="120" t="s">
        <v>38</v>
      </c>
      <c r="F6716" s="121">
        <v>2538</v>
      </c>
      <c r="G6716" s="121">
        <v>416.44</v>
      </c>
      <c r="H6716" s="119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19">
        <v>54624</v>
      </c>
      <c r="B6717" s="120" t="s">
        <v>205</v>
      </c>
      <c r="C6717" s="120" t="s">
        <v>210</v>
      </c>
      <c r="D6717" s="120" t="s">
        <v>79</v>
      </c>
      <c r="E6717" s="120" t="s">
        <v>130</v>
      </c>
      <c r="F6717" s="121">
        <v>87850</v>
      </c>
      <c r="G6717" s="121">
        <v>14418.56</v>
      </c>
      <c r="H6717" s="119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19">
        <v>54625</v>
      </c>
      <c r="B6718" s="120" t="s">
        <v>201</v>
      </c>
      <c r="C6718" s="120" t="s">
        <v>207</v>
      </c>
      <c r="D6718" s="120" t="s">
        <v>68</v>
      </c>
      <c r="E6718" s="120" t="s">
        <v>70</v>
      </c>
      <c r="F6718" s="121">
        <v>63352</v>
      </c>
      <c r="G6718" s="121">
        <v>3334.692</v>
      </c>
      <c r="H6718" s="119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19">
        <v>54625</v>
      </c>
      <c r="B6719" s="120" t="s">
        <v>201</v>
      </c>
      <c r="C6719" s="120" t="s">
        <v>207</v>
      </c>
      <c r="D6719" s="120" t="s">
        <v>68</v>
      </c>
      <c r="E6719" s="120" t="s">
        <v>105</v>
      </c>
      <c r="F6719" s="121">
        <v>1658099</v>
      </c>
      <c r="G6719" s="121">
        <v>89843.085</v>
      </c>
      <c r="H6719" s="119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19">
        <v>54625</v>
      </c>
      <c r="B6720" s="120" t="s">
        <v>201</v>
      </c>
      <c r="C6720" s="120" t="s">
        <v>207</v>
      </c>
      <c r="D6720" s="120" t="s">
        <v>68</v>
      </c>
      <c r="E6720" s="120" t="s">
        <v>110</v>
      </c>
      <c r="F6720" s="121">
        <v>2026565</v>
      </c>
      <c r="G6720" s="121">
        <v>109808.22</v>
      </c>
      <c r="H6720" s="119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19">
        <v>54626</v>
      </c>
      <c r="B6721" s="120" t="s">
        <v>205</v>
      </c>
      <c r="C6721" s="120" t="s">
        <v>208</v>
      </c>
      <c r="D6721" s="120" t="s">
        <v>68</v>
      </c>
      <c r="E6721" s="120" t="s">
        <v>54</v>
      </c>
      <c r="F6721" s="121">
        <v>0</v>
      </c>
      <c r="G6721" s="121">
        <v>0</v>
      </c>
      <c r="H6721" s="119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19">
        <v>54626</v>
      </c>
      <c r="B6722" s="120" t="s">
        <v>205</v>
      </c>
      <c r="C6722" s="120" t="s">
        <v>208</v>
      </c>
      <c r="D6722" s="120" t="s">
        <v>68</v>
      </c>
      <c r="E6722" s="120" t="s">
        <v>38</v>
      </c>
      <c r="F6722" s="121">
        <v>35476</v>
      </c>
      <c r="G6722" s="121">
        <v>2246.992</v>
      </c>
      <c r="H6722" s="119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19">
        <v>54626</v>
      </c>
      <c r="B6723" s="120" t="s">
        <v>205</v>
      </c>
      <c r="C6723" s="120" t="s">
        <v>208</v>
      </c>
      <c r="D6723" s="120" t="s">
        <v>68</v>
      </c>
      <c r="E6723" s="120" t="s">
        <v>144</v>
      </c>
      <c r="F6723" s="121">
        <v>0</v>
      </c>
      <c r="G6723" s="121">
        <v>0</v>
      </c>
      <c r="H6723" s="119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19">
        <v>54626</v>
      </c>
      <c r="B6724" s="120" t="s">
        <v>205</v>
      </c>
      <c r="C6724" s="120" t="s">
        <v>208</v>
      </c>
      <c r="D6724" s="120" t="s">
        <v>68</v>
      </c>
      <c r="E6724" s="120" t="s">
        <v>176</v>
      </c>
      <c r="F6724" s="121">
        <v>4482743</v>
      </c>
      <c r="G6724" s="121">
        <v>289509.01</v>
      </c>
      <c r="H6724" s="119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19">
        <v>54627</v>
      </c>
      <c r="B6725" s="120" t="s">
        <v>205</v>
      </c>
      <c r="C6725" s="120" t="s">
        <v>208</v>
      </c>
      <c r="D6725" s="120" t="s">
        <v>68</v>
      </c>
      <c r="E6725" s="120" t="s">
        <v>35</v>
      </c>
      <c r="F6725" s="121">
        <v>798327</v>
      </c>
      <c r="G6725" s="121">
        <v>71253.306</v>
      </c>
      <c r="H6725" s="119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19">
        <v>54627</v>
      </c>
      <c r="B6726" s="120" t="s">
        <v>205</v>
      </c>
      <c r="C6726" s="120" t="s">
        <v>208</v>
      </c>
      <c r="D6726" s="120" t="s">
        <v>68</v>
      </c>
      <c r="E6726" s="120" t="s">
        <v>70</v>
      </c>
      <c r="F6726" s="121">
        <v>0</v>
      </c>
      <c r="G6726" s="121">
        <v>0</v>
      </c>
      <c r="H6726" s="119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19">
        <v>54627</v>
      </c>
      <c r="B6727" s="120" t="s">
        <v>205</v>
      </c>
      <c r="C6727" s="120" t="s">
        <v>208</v>
      </c>
      <c r="D6727" s="120" t="s">
        <v>68</v>
      </c>
      <c r="E6727" s="120" t="s">
        <v>38</v>
      </c>
      <c r="F6727" s="121">
        <v>81453</v>
      </c>
      <c r="G6727" s="121">
        <v>7619.342</v>
      </c>
      <c r="H6727" s="119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19">
        <v>54627</v>
      </c>
      <c r="B6728" s="120" t="s">
        <v>205</v>
      </c>
      <c r="C6728" s="120" t="s">
        <v>208</v>
      </c>
      <c r="D6728" s="120" t="s">
        <v>68</v>
      </c>
      <c r="E6728" s="120" t="s">
        <v>176</v>
      </c>
      <c r="F6728" s="121">
        <v>0</v>
      </c>
      <c r="G6728" s="121">
        <v>0</v>
      </c>
      <c r="H6728" s="119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19">
        <v>54628</v>
      </c>
      <c r="B6729" s="120" t="s">
        <v>205</v>
      </c>
      <c r="C6729" s="120" t="s">
        <v>209</v>
      </c>
      <c r="D6729" s="120" t="s">
        <v>73</v>
      </c>
      <c r="E6729" s="120" t="s">
        <v>38</v>
      </c>
      <c r="F6729" s="121">
        <v>247344</v>
      </c>
      <c r="G6729" s="121">
        <v>49730.1</v>
      </c>
      <c r="H6729" s="119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19">
        <v>54630</v>
      </c>
      <c r="B6730" s="120" t="s">
        <v>205</v>
      </c>
      <c r="C6730" s="120" t="s">
        <v>209</v>
      </c>
      <c r="D6730" s="120" t="s">
        <v>73</v>
      </c>
      <c r="E6730" s="120" t="s">
        <v>38</v>
      </c>
      <c r="F6730" s="121">
        <v>367342</v>
      </c>
      <c r="G6730" s="121">
        <v>20565</v>
      </c>
      <c r="H6730" s="119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19">
        <v>54630</v>
      </c>
      <c r="B6731" s="120" t="s">
        <v>205</v>
      </c>
      <c r="C6731" s="120" t="s">
        <v>209</v>
      </c>
      <c r="D6731" s="120" t="s">
        <v>79</v>
      </c>
      <c r="E6731" s="120" t="s">
        <v>70</v>
      </c>
      <c r="F6731" s="121">
        <v>447</v>
      </c>
      <c r="G6731" s="121">
        <v>81</v>
      </c>
      <c r="H6731" s="119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19">
        <v>54634</v>
      </c>
      <c r="B6732" s="120" t="s">
        <v>205</v>
      </c>
      <c r="C6732" s="120" t="s">
        <v>208</v>
      </c>
      <c r="D6732" s="120" t="s">
        <v>68</v>
      </c>
      <c r="E6732" s="120" t="s">
        <v>70</v>
      </c>
      <c r="F6732" s="121">
        <v>40740</v>
      </c>
      <c r="G6732" s="121">
        <v>2642.425</v>
      </c>
      <c r="H6732" s="119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19">
        <v>54634</v>
      </c>
      <c r="B6733" s="120" t="s">
        <v>205</v>
      </c>
      <c r="C6733" s="120" t="s">
        <v>208</v>
      </c>
      <c r="D6733" s="120" t="s">
        <v>68</v>
      </c>
      <c r="E6733" s="120" t="s">
        <v>172</v>
      </c>
      <c r="F6733" s="121">
        <v>9103474</v>
      </c>
      <c r="G6733" s="121">
        <v>597851.58</v>
      </c>
      <c r="H6733" s="119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19">
        <v>54639</v>
      </c>
      <c r="B6734" s="120" t="s">
        <v>201</v>
      </c>
      <c r="C6734" s="120" t="s">
        <v>206</v>
      </c>
      <c r="D6734" s="120" t="s">
        <v>116</v>
      </c>
      <c r="E6734" s="120" t="s">
        <v>170</v>
      </c>
      <c r="F6734" s="121">
        <v>1135458</v>
      </c>
      <c r="G6734" s="121">
        <v>127551</v>
      </c>
      <c r="H6734" s="119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19">
        <v>54640</v>
      </c>
      <c r="B6735" s="120" t="s">
        <v>201</v>
      </c>
      <c r="C6735" s="120" t="s">
        <v>206</v>
      </c>
      <c r="D6735" s="120" t="s">
        <v>39</v>
      </c>
      <c r="E6735" s="120" t="s">
        <v>70</v>
      </c>
      <c r="F6735" s="121">
        <v>0</v>
      </c>
      <c r="G6735" s="121">
        <v>0</v>
      </c>
      <c r="H6735" s="119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19">
        <v>54640</v>
      </c>
      <c r="B6736" s="120" t="s">
        <v>201</v>
      </c>
      <c r="C6736" s="120" t="s">
        <v>206</v>
      </c>
      <c r="D6736" s="120" t="s">
        <v>39</v>
      </c>
      <c r="E6736" s="120" t="s">
        <v>38</v>
      </c>
      <c r="F6736" s="121">
        <v>0</v>
      </c>
      <c r="G6736" s="121">
        <v>119876</v>
      </c>
      <c r="H6736" s="119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19">
        <v>54640</v>
      </c>
      <c r="B6737" s="120" t="s">
        <v>201</v>
      </c>
      <c r="C6737" s="120" t="s">
        <v>206</v>
      </c>
      <c r="D6737" s="120" t="s">
        <v>61</v>
      </c>
      <c r="E6737" s="120" t="s">
        <v>70</v>
      </c>
      <c r="F6737" s="121">
        <v>0</v>
      </c>
      <c r="G6737" s="121">
        <v>0</v>
      </c>
      <c r="H6737" s="119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19">
        <v>54640</v>
      </c>
      <c r="B6738" s="120" t="s">
        <v>201</v>
      </c>
      <c r="C6738" s="120" t="s">
        <v>206</v>
      </c>
      <c r="D6738" s="120" t="s">
        <v>61</v>
      </c>
      <c r="E6738" s="120" t="s">
        <v>38</v>
      </c>
      <c r="F6738" s="121">
        <v>3050466</v>
      </c>
      <c r="G6738" s="121">
        <v>245372</v>
      </c>
      <c r="H6738" s="119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19">
        <v>54646</v>
      </c>
      <c r="B6739" s="120" t="s">
        <v>205</v>
      </c>
      <c r="C6739" s="120" t="s">
        <v>208</v>
      </c>
      <c r="D6739" s="120" t="s">
        <v>39</v>
      </c>
      <c r="E6739" s="120" t="s">
        <v>70</v>
      </c>
      <c r="F6739" s="121">
        <v>12953</v>
      </c>
      <c r="G6739" s="121">
        <v>1594.419</v>
      </c>
      <c r="H6739" s="119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19">
        <v>54646</v>
      </c>
      <c r="B6740" s="120" t="s">
        <v>205</v>
      </c>
      <c r="C6740" s="120" t="s">
        <v>208</v>
      </c>
      <c r="D6740" s="120" t="s">
        <v>39</v>
      </c>
      <c r="E6740" s="120" t="s">
        <v>152</v>
      </c>
      <c r="F6740" s="121">
        <v>0</v>
      </c>
      <c r="G6740" s="121">
        <v>284203.58</v>
      </c>
      <c r="H6740" s="119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19">
        <v>54646</v>
      </c>
      <c r="B6741" s="120" t="s">
        <v>205</v>
      </c>
      <c r="C6741" s="120" t="s">
        <v>208</v>
      </c>
      <c r="D6741" s="120" t="s">
        <v>61</v>
      </c>
      <c r="E6741" s="120" t="s">
        <v>70</v>
      </c>
      <c r="F6741" s="121">
        <v>0</v>
      </c>
      <c r="G6741" s="121">
        <v>0</v>
      </c>
      <c r="H6741" s="119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19">
        <v>54646</v>
      </c>
      <c r="B6742" s="120" t="s">
        <v>205</v>
      </c>
      <c r="C6742" s="120" t="s">
        <v>208</v>
      </c>
      <c r="D6742" s="120" t="s">
        <v>61</v>
      </c>
      <c r="E6742" s="120" t="s">
        <v>152</v>
      </c>
      <c r="F6742" s="121">
        <v>10228062</v>
      </c>
      <c r="G6742" s="121">
        <v>975504</v>
      </c>
      <c r="H6742" s="119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19">
        <v>54647</v>
      </c>
      <c r="B6743" s="120" t="s">
        <v>201</v>
      </c>
      <c r="C6743" s="120" t="s">
        <v>206</v>
      </c>
      <c r="D6743" s="120" t="s">
        <v>128</v>
      </c>
      <c r="E6743" s="120" t="s">
        <v>180</v>
      </c>
      <c r="F6743" s="121">
        <v>465111</v>
      </c>
      <c r="G6743" s="121">
        <v>52248</v>
      </c>
      <c r="H6743" s="119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19">
        <v>54650</v>
      </c>
      <c r="B6744" s="120" t="s">
        <v>201</v>
      </c>
      <c r="C6744" s="120" t="s">
        <v>206</v>
      </c>
      <c r="D6744" s="120" t="s">
        <v>128</v>
      </c>
      <c r="E6744" s="120" t="s">
        <v>180</v>
      </c>
      <c r="F6744" s="121">
        <v>0</v>
      </c>
      <c r="G6744" s="121">
        <v>0</v>
      </c>
      <c r="H6744" s="119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19">
        <v>54653</v>
      </c>
      <c r="B6745" s="120" t="s">
        <v>201</v>
      </c>
      <c r="C6745" s="120" t="s">
        <v>206</v>
      </c>
      <c r="D6745" s="120" t="s">
        <v>116</v>
      </c>
      <c r="E6745" s="120" t="s">
        <v>170</v>
      </c>
      <c r="F6745" s="121">
        <v>0</v>
      </c>
      <c r="G6745" s="121">
        <v>0</v>
      </c>
      <c r="H6745" s="119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19">
        <v>54654</v>
      </c>
      <c r="B6746" s="120" t="s">
        <v>201</v>
      </c>
      <c r="C6746" s="120" t="s">
        <v>206</v>
      </c>
      <c r="D6746" s="120" t="s">
        <v>116</v>
      </c>
      <c r="E6746" s="120" t="s">
        <v>170</v>
      </c>
      <c r="F6746" s="121">
        <v>0</v>
      </c>
      <c r="G6746" s="121">
        <v>0</v>
      </c>
      <c r="H6746" s="119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19">
        <v>54655</v>
      </c>
      <c r="B6747" s="120" t="s">
        <v>201</v>
      </c>
      <c r="C6747" s="120" t="s">
        <v>206</v>
      </c>
      <c r="D6747" s="120" t="s">
        <v>116</v>
      </c>
      <c r="E6747" s="120" t="s">
        <v>170</v>
      </c>
      <c r="F6747" s="121">
        <v>131578</v>
      </c>
      <c r="G6747" s="121">
        <v>14781</v>
      </c>
      <c r="H6747" s="119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19">
        <v>54656</v>
      </c>
      <c r="B6748" s="120" t="s">
        <v>205</v>
      </c>
      <c r="C6748" s="120" t="s">
        <v>209</v>
      </c>
      <c r="D6748" s="120" t="s">
        <v>68</v>
      </c>
      <c r="E6748" s="120" t="s">
        <v>54</v>
      </c>
      <c r="F6748" s="121">
        <v>0</v>
      </c>
      <c r="G6748" s="121">
        <v>0</v>
      </c>
      <c r="H6748" s="119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19">
        <v>54656</v>
      </c>
      <c r="B6749" s="120" t="s">
        <v>205</v>
      </c>
      <c r="C6749" s="120" t="s">
        <v>209</v>
      </c>
      <c r="D6749" s="120" t="s">
        <v>68</v>
      </c>
      <c r="E6749" s="120" t="s">
        <v>59</v>
      </c>
      <c r="F6749" s="121">
        <v>2057337</v>
      </c>
      <c r="G6749" s="121">
        <v>342613.82</v>
      </c>
      <c r="H6749" s="119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19">
        <v>54656</v>
      </c>
      <c r="B6750" s="120" t="s">
        <v>205</v>
      </c>
      <c r="C6750" s="120" t="s">
        <v>209</v>
      </c>
      <c r="D6750" s="120" t="s">
        <v>68</v>
      </c>
      <c r="E6750" s="120" t="s">
        <v>38</v>
      </c>
      <c r="F6750" s="121">
        <v>204210</v>
      </c>
      <c r="G6750" s="121">
        <v>34007.554</v>
      </c>
      <c r="H6750" s="119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19">
        <v>54656</v>
      </c>
      <c r="B6751" s="120" t="s">
        <v>205</v>
      </c>
      <c r="C6751" s="120" t="s">
        <v>209</v>
      </c>
      <c r="D6751" s="120" t="s">
        <v>68</v>
      </c>
      <c r="E6751" s="120" t="s">
        <v>152</v>
      </c>
      <c r="F6751" s="121">
        <v>0</v>
      </c>
      <c r="G6751" s="121">
        <v>0</v>
      </c>
      <c r="H6751" s="119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19">
        <v>54656</v>
      </c>
      <c r="B6752" s="120" t="s">
        <v>205</v>
      </c>
      <c r="C6752" s="120" t="s">
        <v>209</v>
      </c>
      <c r="D6752" s="120" t="s">
        <v>68</v>
      </c>
      <c r="E6752" s="120" t="s">
        <v>160</v>
      </c>
      <c r="F6752" s="121">
        <v>0</v>
      </c>
      <c r="G6752" s="121">
        <v>0</v>
      </c>
      <c r="H6752" s="119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19">
        <v>54656</v>
      </c>
      <c r="B6753" s="120" t="s">
        <v>205</v>
      </c>
      <c r="C6753" s="120" t="s">
        <v>209</v>
      </c>
      <c r="D6753" s="120" t="s">
        <v>68</v>
      </c>
      <c r="E6753" s="120" t="s">
        <v>176</v>
      </c>
      <c r="F6753" s="121">
        <v>0</v>
      </c>
      <c r="G6753" s="121">
        <v>0</v>
      </c>
      <c r="H6753" s="119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19">
        <v>54661</v>
      </c>
      <c r="B6754" s="120" t="s">
        <v>201</v>
      </c>
      <c r="C6754" s="120" t="s">
        <v>206</v>
      </c>
      <c r="D6754" s="120" t="s">
        <v>79</v>
      </c>
      <c r="E6754" s="120" t="s">
        <v>90</v>
      </c>
      <c r="F6754" s="121">
        <v>602099</v>
      </c>
      <c r="G6754" s="121">
        <v>50327</v>
      </c>
      <c r="H6754" s="119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19">
        <v>54662</v>
      </c>
      <c r="B6755" s="120" t="s">
        <v>201</v>
      </c>
      <c r="C6755" s="120" t="s">
        <v>206</v>
      </c>
      <c r="D6755" s="120" t="s">
        <v>79</v>
      </c>
      <c r="E6755" s="120" t="s">
        <v>90</v>
      </c>
      <c r="F6755" s="121">
        <v>276389</v>
      </c>
      <c r="G6755" s="121">
        <v>25750</v>
      </c>
      <c r="H6755" s="119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19">
        <v>54663</v>
      </c>
      <c r="B6756" s="120" t="s">
        <v>201</v>
      </c>
      <c r="C6756" s="120" t="s">
        <v>206</v>
      </c>
      <c r="D6756" s="120" t="s">
        <v>73</v>
      </c>
      <c r="E6756" s="120" t="s">
        <v>90</v>
      </c>
      <c r="F6756" s="121">
        <v>568326</v>
      </c>
      <c r="G6756" s="121">
        <v>26349</v>
      </c>
      <c r="H6756" s="119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19">
        <v>54663</v>
      </c>
      <c r="B6757" s="120" t="s">
        <v>201</v>
      </c>
      <c r="C6757" s="120" t="s">
        <v>206</v>
      </c>
      <c r="D6757" s="120" t="s">
        <v>79</v>
      </c>
      <c r="E6757" s="120" t="s">
        <v>90</v>
      </c>
      <c r="F6757" s="121">
        <v>93828</v>
      </c>
      <c r="G6757" s="121">
        <v>7272</v>
      </c>
      <c r="H6757" s="119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19">
        <v>54665</v>
      </c>
      <c r="B6758" s="120" t="s">
        <v>201</v>
      </c>
      <c r="C6758" s="120" t="s">
        <v>206</v>
      </c>
      <c r="D6758" s="120" t="s">
        <v>120</v>
      </c>
      <c r="E6758" s="120" t="s">
        <v>76</v>
      </c>
      <c r="F6758" s="121">
        <v>474094</v>
      </c>
      <c r="G6758" s="121">
        <v>53257</v>
      </c>
      <c r="H6758" s="119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19">
        <v>54666</v>
      </c>
      <c r="B6759" s="120" t="s">
        <v>201</v>
      </c>
      <c r="C6759" s="120" t="s">
        <v>206</v>
      </c>
      <c r="D6759" s="120" t="s">
        <v>120</v>
      </c>
      <c r="E6759" s="120" t="s">
        <v>76</v>
      </c>
      <c r="F6759" s="121">
        <v>550882</v>
      </c>
      <c r="G6759" s="121">
        <v>61883</v>
      </c>
      <c r="H6759" s="119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19">
        <v>54667</v>
      </c>
      <c r="B6760" s="120" t="s">
        <v>201</v>
      </c>
      <c r="C6760" s="120" t="s">
        <v>211</v>
      </c>
      <c r="D6760" s="120" t="s">
        <v>39</v>
      </c>
      <c r="E6760" s="120" t="s">
        <v>38</v>
      </c>
      <c r="F6760" s="121">
        <v>0</v>
      </c>
      <c r="G6760" s="121">
        <v>0</v>
      </c>
      <c r="H6760" s="119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19">
        <v>54667</v>
      </c>
      <c r="B6761" s="120" t="s">
        <v>201</v>
      </c>
      <c r="C6761" s="120" t="s">
        <v>211</v>
      </c>
      <c r="D6761" s="120" t="s">
        <v>61</v>
      </c>
      <c r="E6761" s="120" t="s">
        <v>38</v>
      </c>
      <c r="F6761" s="121">
        <v>55683</v>
      </c>
      <c r="G6761" s="121">
        <v>4383</v>
      </c>
      <c r="H6761" s="119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19">
        <v>54668</v>
      </c>
      <c r="B6762" s="120" t="s">
        <v>201</v>
      </c>
      <c r="C6762" s="120" t="s">
        <v>206</v>
      </c>
      <c r="D6762" s="120" t="s">
        <v>116</v>
      </c>
      <c r="E6762" s="120" t="s">
        <v>170</v>
      </c>
      <c r="F6762" s="121">
        <v>421568</v>
      </c>
      <c r="G6762" s="121">
        <v>47356.65</v>
      </c>
      <c r="H6762" s="119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19">
        <v>54674</v>
      </c>
      <c r="B6763" s="120" t="s">
        <v>201</v>
      </c>
      <c r="C6763" s="120" t="s">
        <v>206</v>
      </c>
      <c r="D6763" s="120" t="s">
        <v>116</v>
      </c>
      <c r="E6763" s="120" t="s">
        <v>170</v>
      </c>
      <c r="F6763" s="121">
        <v>31325</v>
      </c>
      <c r="G6763" s="121">
        <v>3519</v>
      </c>
      <c r="H6763" s="119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19">
        <v>54675</v>
      </c>
      <c r="B6764" s="120" t="s">
        <v>201</v>
      </c>
      <c r="C6764" s="120" t="s">
        <v>207</v>
      </c>
      <c r="D6764" s="120" t="s">
        <v>116</v>
      </c>
      <c r="E6764" s="120" t="s">
        <v>170</v>
      </c>
      <c r="F6764" s="121">
        <v>21813</v>
      </c>
      <c r="G6764" s="121">
        <v>2450.34</v>
      </c>
      <c r="H6764" s="119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19">
        <v>54675</v>
      </c>
      <c r="B6765" s="120" t="s">
        <v>201</v>
      </c>
      <c r="C6765" s="120" t="s">
        <v>207</v>
      </c>
      <c r="D6765" s="120" t="s">
        <v>79</v>
      </c>
      <c r="E6765" s="120" t="s">
        <v>70</v>
      </c>
      <c r="F6765" s="121">
        <v>673</v>
      </c>
      <c r="G6765" s="121">
        <v>68</v>
      </c>
      <c r="H6765" s="119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19">
        <v>54676</v>
      </c>
      <c r="B6766" s="120" t="s">
        <v>205</v>
      </c>
      <c r="C6766" s="120" t="s">
        <v>208</v>
      </c>
      <c r="D6766" s="120" t="s">
        <v>39</v>
      </c>
      <c r="E6766" s="120" t="s">
        <v>38</v>
      </c>
      <c r="F6766" s="121">
        <v>4234325</v>
      </c>
      <c r="G6766" s="121">
        <v>909572.12</v>
      </c>
      <c r="H6766" s="119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19">
        <v>54676</v>
      </c>
      <c r="B6767" s="120" t="s">
        <v>205</v>
      </c>
      <c r="C6767" s="120" t="s">
        <v>208</v>
      </c>
      <c r="D6767" s="120" t="s">
        <v>39</v>
      </c>
      <c r="E6767" s="120" t="s">
        <v>140</v>
      </c>
      <c r="F6767" s="121">
        <v>60721</v>
      </c>
      <c r="G6767" s="121">
        <v>9965.883</v>
      </c>
      <c r="H6767" s="119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19">
        <v>54676</v>
      </c>
      <c r="B6768" s="120" t="s">
        <v>205</v>
      </c>
      <c r="C6768" s="120" t="s">
        <v>208</v>
      </c>
      <c r="D6768" s="120" t="s">
        <v>61</v>
      </c>
      <c r="E6768" s="120" t="s">
        <v>38</v>
      </c>
      <c r="F6768" s="121">
        <v>12006259</v>
      </c>
      <c r="G6768" s="121">
        <v>1677122</v>
      </c>
      <c r="H6768" s="119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19">
        <v>54676</v>
      </c>
      <c r="B6769" s="120" t="s">
        <v>205</v>
      </c>
      <c r="C6769" s="120" t="s">
        <v>208</v>
      </c>
      <c r="D6769" s="120" t="s">
        <v>61</v>
      </c>
      <c r="E6769" s="120" t="s">
        <v>140</v>
      </c>
      <c r="F6769" s="121">
        <v>0</v>
      </c>
      <c r="G6769" s="121">
        <v>0</v>
      </c>
      <c r="H6769" s="119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19">
        <v>54677</v>
      </c>
      <c r="B6770" s="120" t="s">
        <v>205</v>
      </c>
      <c r="C6770" s="120" t="s">
        <v>209</v>
      </c>
      <c r="D6770" s="120" t="s">
        <v>68</v>
      </c>
      <c r="E6770" s="120" t="s">
        <v>38</v>
      </c>
      <c r="F6770" s="121">
        <v>0</v>
      </c>
      <c r="G6770" s="121">
        <v>0</v>
      </c>
      <c r="H6770" s="119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19">
        <v>54677</v>
      </c>
      <c r="B6771" s="120" t="s">
        <v>205</v>
      </c>
      <c r="C6771" s="120" t="s">
        <v>209</v>
      </c>
      <c r="D6771" s="120" t="s">
        <v>68</v>
      </c>
      <c r="E6771" s="120" t="s">
        <v>144</v>
      </c>
      <c r="F6771" s="121">
        <v>0</v>
      </c>
      <c r="G6771" s="121">
        <v>0</v>
      </c>
      <c r="H6771" s="119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19">
        <v>54677</v>
      </c>
      <c r="B6772" s="120" t="s">
        <v>205</v>
      </c>
      <c r="C6772" s="120" t="s">
        <v>209</v>
      </c>
      <c r="D6772" s="120" t="s">
        <v>68</v>
      </c>
      <c r="E6772" s="120" t="s">
        <v>178</v>
      </c>
      <c r="F6772" s="121">
        <v>544260</v>
      </c>
      <c r="G6772" s="121">
        <v>61139</v>
      </c>
      <c r="H6772" s="119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19">
        <v>54678</v>
      </c>
      <c r="B6773" s="120" t="s">
        <v>201</v>
      </c>
      <c r="C6773" s="120" t="s">
        <v>206</v>
      </c>
      <c r="D6773" s="120" t="s">
        <v>116</v>
      </c>
      <c r="E6773" s="120" t="s">
        <v>170</v>
      </c>
      <c r="F6773" s="121">
        <v>12157142</v>
      </c>
      <c r="G6773" s="121">
        <v>1365664</v>
      </c>
      <c r="H6773" s="119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19">
        <v>54679</v>
      </c>
      <c r="B6774" s="120" t="s">
        <v>201</v>
      </c>
      <c r="C6774" s="120" t="s">
        <v>206</v>
      </c>
      <c r="D6774" s="120" t="s">
        <v>116</v>
      </c>
      <c r="E6774" s="120" t="s">
        <v>170</v>
      </c>
      <c r="F6774" s="121">
        <v>67965</v>
      </c>
      <c r="G6774" s="121">
        <v>7635</v>
      </c>
      <c r="H6774" s="119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19">
        <v>54680</v>
      </c>
      <c r="B6775" s="120" t="s">
        <v>201</v>
      </c>
      <c r="C6775" s="120" t="s">
        <v>206</v>
      </c>
      <c r="D6775" s="120" t="s">
        <v>116</v>
      </c>
      <c r="E6775" s="120" t="s">
        <v>170</v>
      </c>
      <c r="F6775" s="121">
        <v>67965</v>
      </c>
      <c r="G6775" s="121">
        <v>7635</v>
      </c>
      <c r="H6775" s="119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19">
        <v>54681</v>
      </c>
      <c r="B6776" s="120" t="s">
        <v>201</v>
      </c>
      <c r="C6776" s="120" t="s">
        <v>206</v>
      </c>
      <c r="D6776" s="120" t="s">
        <v>128</v>
      </c>
      <c r="E6776" s="120" t="s">
        <v>180</v>
      </c>
      <c r="F6776" s="121">
        <v>1816</v>
      </c>
      <c r="G6776" s="121">
        <v>204</v>
      </c>
      <c r="H6776" s="119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19">
        <v>54682</v>
      </c>
      <c r="B6777" s="120" t="s">
        <v>201</v>
      </c>
      <c r="C6777" s="120" t="s">
        <v>206</v>
      </c>
      <c r="D6777" s="120" t="s">
        <v>128</v>
      </c>
      <c r="E6777" s="120" t="s">
        <v>180</v>
      </c>
      <c r="F6777" s="121">
        <v>293</v>
      </c>
      <c r="G6777" s="121">
        <v>33</v>
      </c>
      <c r="H6777" s="119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19">
        <v>54685</v>
      </c>
      <c r="B6778" s="120" t="s">
        <v>201</v>
      </c>
      <c r="C6778" s="120" t="s">
        <v>206</v>
      </c>
      <c r="D6778" s="120" t="s">
        <v>128</v>
      </c>
      <c r="E6778" s="120" t="s">
        <v>180</v>
      </c>
      <c r="F6778" s="121">
        <v>51678</v>
      </c>
      <c r="G6778" s="121">
        <v>5805</v>
      </c>
      <c r="H6778" s="119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19">
        <v>54686</v>
      </c>
      <c r="B6779" s="120" t="s">
        <v>201</v>
      </c>
      <c r="C6779" s="120" t="s">
        <v>206</v>
      </c>
      <c r="D6779" s="120" t="s">
        <v>128</v>
      </c>
      <c r="E6779" s="120" t="s">
        <v>180</v>
      </c>
      <c r="F6779" s="121">
        <v>208761</v>
      </c>
      <c r="G6779" s="121">
        <v>23451</v>
      </c>
      <c r="H6779" s="119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19">
        <v>54689</v>
      </c>
      <c r="B6780" s="120" t="s">
        <v>201</v>
      </c>
      <c r="C6780" s="120" t="s">
        <v>206</v>
      </c>
      <c r="D6780" s="120" t="s">
        <v>120</v>
      </c>
      <c r="E6780" s="120" t="s">
        <v>76</v>
      </c>
      <c r="F6780" s="121">
        <v>1256704</v>
      </c>
      <c r="G6780" s="121">
        <v>141171</v>
      </c>
      <c r="H6780" s="119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19">
        <v>54689</v>
      </c>
      <c r="B6781" s="120" t="s">
        <v>201</v>
      </c>
      <c r="C6781" s="120" t="s">
        <v>206</v>
      </c>
      <c r="D6781" s="120" t="s">
        <v>68</v>
      </c>
      <c r="E6781" s="120" t="s">
        <v>76</v>
      </c>
      <c r="F6781" s="121">
        <v>1760503</v>
      </c>
      <c r="G6781" s="121">
        <v>197765</v>
      </c>
      <c r="H6781" s="119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19">
        <v>54690</v>
      </c>
      <c r="B6782" s="120" t="s">
        <v>205</v>
      </c>
      <c r="C6782" s="120" t="s">
        <v>209</v>
      </c>
      <c r="D6782" s="120" t="s">
        <v>68</v>
      </c>
      <c r="E6782" s="120" t="s">
        <v>54</v>
      </c>
      <c r="F6782" s="121">
        <v>0</v>
      </c>
      <c r="G6782" s="121">
        <v>0</v>
      </c>
      <c r="H6782" s="119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19">
        <v>54690</v>
      </c>
      <c r="B6783" s="120" t="s">
        <v>205</v>
      </c>
      <c r="C6783" s="120" t="s">
        <v>209</v>
      </c>
      <c r="D6783" s="120" t="s">
        <v>68</v>
      </c>
      <c r="E6783" s="120" t="s">
        <v>38</v>
      </c>
      <c r="F6783" s="121">
        <v>173885</v>
      </c>
      <c r="G6783" s="121">
        <v>37075.34</v>
      </c>
      <c r="H6783" s="119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19">
        <v>54690</v>
      </c>
      <c r="B6784" s="120" t="s">
        <v>205</v>
      </c>
      <c r="C6784" s="120" t="s">
        <v>209</v>
      </c>
      <c r="D6784" s="120" t="s">
        <v>68</v>
      </c>
      <c r="E6784" s="120" t="s">
        <v>162</v>
      </c>
      <c r="F6784" s="121">
        <v>0</v>
      </c>
      <c r="G6784" s="121">
        <v>0</v>
      </c>
      <c r="H6784" s="119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19">
        <v>54691</v>
      </c>
      <c r="B6785" s="120" t="s">
        <v>201</v>
      </c>
      <c r="C6785" s="120" t="s">
        <v>206</v>
      </c>
      <c r="D6785" s="120" t="s">
        <v>116</v>
      </c>
      <c r="E6785" s="120" t="s">
        <v>170</v>
      </c>
      <c r="F6785" s="121">
        <v>55594</v>
      </c>
      <c r="G6785" s="121">
        <v>6245</v>
      </c>
      <c r="H6785" s="119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19">
        <v>54693</v>
      </c>
      <c r="B6786" s="120" t="s">
        <v>201</v>
      </c>
      <c r="C6786" s="120" t="s">
        <v>206</v>
      </c>
      <c r="D6786" s="120" t="s">
        <v>39</v>
      </c>
      <c r="E6786" s="120" t="s">
        <v>38</v>
      </c>
      <c r="F6786" s="121">
        <v>0</v>
      </c>
      <c r="G6786" s="121">
        <v>0</v>
      </c>
      <c r="H6786" s="119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19">
        <v>54693</v>
      </c>
      <c r="B6787" s="120" t="s">
        <v>201</v>
      </c>
      <c r="C6787" s="120" t="s">
        <v>206</v>
      </c>
      <c r="D6787" s="120" t="s">
        <v>61</v>
      </c>
      <c r="E6787" s="120" t="s">
        <v>38</v>
      </c>
      <c r="F6787" s="121">
        <v>5569</v>
      </c>
      <c r="G6787" s="121">
        <v>0</v>
      </c>
      <c r="H6787" s="119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19">
        <v>54694</v>
      </c>
      <c r="B6788" s="120" t="s">
        <v>205</v>
      </c>
      <c r="C6788" s="120" t="s">
        <v>208</v>
      </c>
      <c r="D6788" s="120" t="s">
        <v>39</v>
      </c>
      <c r="E6788" s="120" t="s">
        <v>70</v>
      </c>
      <c r="F6788" s="121">
        <v>0</v>
      </c>
      <c r="G6788" s="121">
        <v>0</v>
      </c>
      <c r="H6788" s="119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19">
        <v>54694</v>
      </c>
      <c r="B6789" s="120" t="s">
        <v>205</v>
      </c>
      <c r="C6789" s="120" t="s">
        <v>208</v>
      </c>
      <c r="D6789" s="120" t="s">
        <v>39</v>
      </c>
      <c r="E6789" s="120" t="s">
        <v>38</v>
      </c>
      <c r="F6789" s="121">
        <v>22266</v>
      </c>
      <c r="G6789" s="121">
        <v>18990</v>
      </c>
      <c r="H6789" s="119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19">
        <v>54694</v>
      </c>
      <c r="B6790" s="120" t="s">
        <v>205</v>
      </c>
      <c r="C6790" s="120" t="s">
        <v>208</v>
      </c>
      <c r="D6790" s="120" t="s">
        <v>61</v>
      </c>
      <c r="E6790" s="120" t="s">
        <v>70</v>
      </c>
      <c r="F6790" s="121">
        <v>0</v>
      </c>
      <c r="G6790" s="121">
        <v>0</v>
      </c>
      <c r="H6790" s="119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19">
        <v>54694</v>
      </c>
      <c r="B6791" s="120" t="s">
        <v>205</v>
      </c>
      <c r="C6791" s="120" t="s">
        <v>208</v>
      </c>
      <c r="D6791" s="120" t="s">
        <v>61</v>
      </c>
      <c r="E6791" s="120" t="s">
        <v>38</v>
      </c>
      <c r="F6791" s="121">
        <v>456942</v>
      </c>
      <c r="G6791" s="121">
        <v>40630</v>
      </c>
      <c r="H6791" s="119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19">
        <v>54700</v>
      </c>
      <c r="B6792" s="120" t="s">
        <v>201</v>
      </c>
      <c r="C6792" s="120" t="s">
        <v>206</v>
      </c>
      <c r="D6792" s="120" t="s">
        <v>79</v>
      </c>
      <c r="E6792" s="120" t="s">
        <v>90</v>
      </c>
      <c r="F6792" s="121">
        <v>980824</v>
      </c>
      <c r="G6792" s="121">
        <v>86015</v>
      </c>
      <c r="H6792" s="119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19">
        <v>54705</v>
      </c>
      <c r="B6793" s="120" t="s">
        <v>201</v>
      </c>
      <c r="C6793" s="120" t="s">
        <v>211</v>
      </c>
      <c r="D6793" s="120" t="s">
        <v>79</v>
      </c>
      <c r="E6793" s="120" t="s">
        <v>38</v>
      </c>
      <c r="F6793" s="121">
        <v>0</v>
      </c>
      <c r="G6793" s="121">
        <v>0</v>
      </c>
      <c r="H6793" s="119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19">
        <v>54710</v>
      </c>
      <c r="B6794" s="120" t="s">
        <v>201</v>
      </c>
      <c r="C6794" s="120" t="s">
        <v>206</v>
      </c>
      <c r="D6794" s="120" t="s">
        <v>79</v>
      </c>
      <c r="E6794" s="120" t="s">
        <v>70</v>
      </c>
      <c r="F6794" s="121">
        <v>180</v>
      </c>
      <c r="G6794" s="121">
        <v>11.76</v>
      </c>
      <c r="H6794" s="119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19">
        <v>54712</v>
      </c>
      <c r="B6795" s="120" t="s">
        <v>201</v>
      </c>
      <c r="C6795" s="120" t="s">
        <v>206</v>
      </c>
      <c r="D6795" s="120" t="s">
        <v>79</v>
      </c>
      <c r="E6795" s="120" t="s">
        <v>70</v>
      </c>
      <c r="F6795" s="121">
        <v>1606</v>
      </c>
      <c r="G6795" s="121">
        <v>102.9</v>
      </c>
      <c r="H6795" s="119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19">
        <v>54714</v>
      </c>
      <c r="B6796" s="120" t="s">
        <v>201</v>
      </c>
      <c r="C6796" s="120" t="s">
        <v>206</v>
      </c>
      <c r="D6796" s="120" t="s">
        <v>79</v>
      </c>
      <c r="E6796" s="120" t="s">
        <v>70</v>
      </c>
      <c r="F6796" s="121">
        <v>256</v>
      </c>
      <c r="G6796" s="121">
        <v>16.66</v>
      </c>
      <c r="H6796" s="119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19">
        <v>54715</v>
      </c>
      <c r="B6797" s="120" t="s">
        <v>201</v>
      </c>
      <c r="C6797" s="120" t="s">
        <v>206</v>
      </c>
      <c r="D6797" s="120" t="s">
        <v>79</v>
      </c>
      <c r="E6797" s="120" t="s">
        <v>70</v>
      </c>
      <c r="F6797" s="121">
        <v>235</v>
      </c>
      <c r="G6797" s="121">
        <v>15.68</v>
      </c>
      <c r="H6797" s="119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19">
        <v>54716</v>
      </c>
      <c r="B6798" s="120" t="s">
        <v>201</v>
      </c>
      <c r="C6798" s="120" t="s">
        <v>206</v>
      </c>
      <c r="D6798" s="120" t="s">
        <v>79</v>
      </c>
      <c r="E6798" s="120" t="s">
        <v>70</v>
      </c>
      <c r="F6798" s="121">
        <v>422</v>
      </c>
      <c r="G6798" s="121">
        <v>27.44</v>
      </c>
      <c r="H6798" s="119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19">
        <v>54717</v>
      </c>
      <c r="B6799" s="120" t="s">
        <v>201</v>
      </c>
      <c r="C6799" s="120" t="s">
        <v>206</v>
      </c>
      <c r="D6799" s="120" t="s">
        <v>79</v>
      </c>
      <c r="E6799" s="120" t="s">
        <v>70</v>
      </c>
      <c r="F6799" s="121">
        <v>3416</v>
      </c>
      <c r="G6799" s="121">
        <v>223.44</v>
      </c>
      <c r="H6799" s="119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19">
        <v>54718</v>
      </c>
      <c r="B6800" s="120" t="s">
        <v>201</v>
      </c>
      <c r="C6800" s="120" t="s">
        <v>206</v>
      </c>
      <c r="D6800" s="120" t="s">
        <v>79</v>
      </c>
      <c r="E6800" s="120" t="s">
        <v>70</v>
      </c>
      <c r="F6800" s="121">
        <v>76</v>
      </c>
      <c r="G6800" s="121">
        <v>4.9</v>
      </c>
      <c r="H6800" s="119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19">
        <v>54719</v>
      </c>
      <c r="B6801" s="120" t="s">
        <v>201</v>
      </c>
      <c r="C6801" s="120" t="s">
        <v>206</v>
      </c>
      <c r="D6801" s="120" t="s">
        <v>79</v>
      </c>
      <c r="E6801" s="120" t="s">
        <v>70</v>
      </c>
      <c r="F6801" s="121">
        <v>2151</v>
      </c>
      <c r="G6801" s="121">
        <v>192.08</v>
      </c>
      <c r="H6801" s="119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19">
        <v>54720</v>
      </c>
      <c r="B6802" s="120" t="s">
        <v>201</v>
      </c>
      <c r="C6802" s="120" t="s">
        <v>206</v>
      </c>
      <c r="D6802" s="120" t="s">
        <v>79</v>
      </c>
      <c r="E6802" s="120" t="s">
        <v>70</v>
      </c>
      <c r="F6802" s="121">
        <v>0</v>
      </c>
      <c r="G6802" s="121">
        <v>0</v>
      </c>
      <c r="H6802" s="119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19">
        <v>54721</v>
      </c>
      <c r="B6803" s="120" t="s">
        <v>201</v>
      </c>
      <c r="C6803" s="120" t="s">
        <v>206</v>
      </c>
      <c r="D6803" s="120" t="s">
        <v>116</v>
      </c>
      <c r="E6803" s="120" t="s">
        <v>170</v>
      </c>
      <c r="F6803" s="121">
        <v>554408</v>
      </c>
      <c r="G6803" s="121">
        <v>62279</v>
      </c>
      <c r="H6803" s="119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19">
        <v>54723</v>
      </c>
      <c r="B6804" s="120" t="s">
        <v>201</v>
      </c>
      <c r="C6804" s="120" t="s">
        <v>206</v>
      </c>
      <c r="D6804" s="120" t="s">
        <v>79</v>
      </c>
      <c r="E6804" s="120" t="s">
        <v>90</v>
      </c>
      <c r="F6804" s="121">
        <v>293093</v>
      </c>
      <c r="G6804" s="121">
        <v>20789</v>
      </c>
      <c r="H6804" s="119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19">
        <v>54724</v>
      </c>
      <c r="B6805" s="120" t="s">
        <v>201</v>
      </c>
      <c r="C6805" s="120" t="s">
        <v>206</v>
      </c>
      <c r="D6805" s="120" t="s">
        <v>68</v>
      </c>
      <c r="E6805" s="120" t="s">
        <v>76</v>
      </c>
      <c r="F6805" s="121">
        <v>604828</v>
      </c>
      <c r="G6805" s="121">
        <v>67943</v>
      </c>
      <c r="H6805" s="119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19">
        <v>54729</v>
      </c>
      <c r="B6806" s="120" t="s">
        <v>201</v>
      </c>
      <c r="C6806" s="120" t="s">
        <v>206</v>
      </c>
      <c r="D6806" s="120" t="s">
        <v>116</v>
      </c>
      <c r="E6806" s="120" t="s">
        <v>170</v>
      </c>
      <c r="F6806" s="121">
        <v>100737</v>
      </c>
      <c r="G6806" s="121">
        <v>11316</v>
      </c>
      <c r="H6806" s="119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19">
        <v>54730</v>
      </c>
      <c r="B6807" s="120" t="s">
        <v>201</v>
      </c>
      <c r="C6807" s="120" t="s">
        <v>211</v>
      </c>
      <c r="D6807" s="120" t="s">
        <v>73</v>
      </c>
      <c r="E6807" s="120" t="s">
        <v>38</v>
      </c>
      <c r="F6807" s="121">
        <v>290237</v>
      </c>
      <c r="G6807" s="121">
        <v>16795</v>
      </c>
      <c r="H6807" s="119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19">
        <v>54731</v>
      </c>
      <c r="B6808" s="120" t="s">
        <v>201</v>
      </c>
      <c r="C6808" s="120" t="s">
        <v>207</v>
      </c>
      <c r="D6808" s="120" t="s">
        <v>79</v>
      </c>
      <c r="E6808" s="120" t="s">
        <v>70</v>
      </c>
      <c r="F6808" s="121">
        <v>312</v>
      </c>
      <c r="G6808" s="121">
        <v>15</v>
      </c>
      <c r="H6808" s="119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19">
        <v>54731</v>
      </c>
      <c r="B6809" s="120" t="s">
        <v>201</v>
      </c>
      <c r="C6809" s="120" t="s">
        <v>207</v>
      </c>
      <c r="D6809" s="120" t="s">
        <v>79</v>
      </c>
      <c r="E6809" s="120" t="s">
        <v>38</v>
      </c>
      <c r="F6809" s="121">
        <v>0</v>
      </c>
      <c r="G6809" s="121">
        <v>0</v>
      </c>
      <c r="H6809" s="119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19">
        <v>54734</v>
      </c>
      <c r="B6810" s="120" t="s">
        <v>201</v>
      </c>
      <c r="C6810" s="120" t="s">
        <v>211</v>
      </c>
      <c r="D6810" s="120" t="s">
        <v>79</v>
      </c>
      <c r="E6810" s="120" t="s">
        <v>70</v>
      </c>
      <c r="F6810" s="121">
        <v>0</v>
      </c>
      <c r="G6810" s="121">
        <v>0</v>
      </c>
      <c r="H6810" s="119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19">
        <v>54734</v>
      </c>
      <c r="B6811" s="120" t="s">
        <v>201</v>
      </c>
      <c r="C6811" s="120" t="s">
        <v>211</v>
      </c>
      <c r="D6811" s="120" t="s">
        <v>79</v>
      </c>
      <c r="E6811" s="120" t="s">
        <v>38</v>
      </c>
      <c r="F6811" s="121">
        <v>0</v>
      </c>
      <c r="G6811" s="121">
        <v>0</v>
      </c>
      <c r="H6811" s="119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19">
        <v>54735</v>
      </c>
      <c r="B6812" s="120" t="s">
        <v>201</v>
      </c>
      <c r="C6812" s="120" t="s">
        <v>206</v>
      </c>
      <c r="D6812" s="120" t="s">
        <v>79</v>
      </c>
      <c r="E6812" s="120" t="s">
        <v>70</v>
      </c>
      <c r="F6812" s="121">
        <v>1300</v>
      </c>
      <c r="G6812" s="121">
        <v>85.26</v>
      </c>
      <c r="H6812" s="119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19">
        <v>54746</v>
      </c>
      <c r="B6813" s="120" t="s">
        <v>201</v>
      </c>
      <c r="C6813" s="120" t="s">
        <v>206</v>
      </c>
      <c r="D6813" s="120" t="s">
        <v>68</v>
      </c>
      <c r="E6813" s="120" t="s">
        <v>105</v>
      </c>
      <c r="F6813" s="121">
        <v>2248518</v>
      </c>
      <c r="G6813" s="121">
        <v>131968.73</v>
      </c>
      <c r="H6813" s="119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19">
        <v>54746</v>
      </c>
      <c r="B6814" s="120" t="s">
        <v>201</v>
      </c>
      <c r="C6814" s="120" t="s">
        <v>206</v>
      </c>
      <c r="D6814" s="120" t="s">
        <v>68</v>
      </c>
      <c r="E6814" s="120" t="s">
        <v>110</v>
      </c>
      <c r="F6814" s="121">
        <v>2748243</v>
      </c>
      <c r="G6814" s="121">
        <v>161298.27</v>
      </c>
      <c r="H6814" s="119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19">
        <v>54746</v>
      </c>
      <c r="B6815" s="120" t="s">
        <v>201</v>
      </c>
      <c r="C6815" s="120" t="s">
        <v>206</v>
      </c>
      <c r="D6815" s="120" t="s">
        <v>68</v>
      </c>
      <c r="E6815" s="120" t="s">
        <v>38</v>
      </c>
      <c r="F6815" s="121">
        <v>0</v>
      </c>
      <c r="G6815" s="121">
        <v>0</v>
      </c>
      <c r="H6815" s="119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19">
        <v>54748</v>
      </c>
      <c r="B6816" s="120" t="s">
        <v>205</v>
      </c>
      <c r="C6816" s="120" t="s">
        <v>209</v>
      </c>
      <c r="D6816" s="120" t="s">
        <v>73</v>
      </c>
      <c r="E6816" s="120" t="s">
        <v>38</v>
      </c>
      <c r="F6816" s="121">
        <v>1128244</v>
      </c>
      <c r="G6816" s="121">
        <v>264252</v>
      </c>
      <c r="H6816" s="119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19">
        <v>54749</v>
      </c>
      <c r="B6817" s="120" t="s">
        <v>205</v>
      </c>
      <c r="C6817" s="120" t="s">
        <v>208</v>
      </c>
      <c r="D6817" s="120" t="s">
        <v>39</v>
      </c>
      <c r="E6817" s="120" t="s">
        <v>38</v>
      </c>
      <c r="F6817" s="121">
        <v>0</v>
      </c>
      <c r="G6817" s="121">
        <v>1498</v>
      </c>
      <c r="H6817" s="119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19">
        <v>54749</v>
      </c>
      <c r="B6818" s="120" t="s">
        <v>205</v>
      </c>
      <c r="C6818" s="120" t="s">
        <v>208</v>
      </c>
      <c r="D6818" s="120" t="s">
        <v>61</v>
      </c>
      <c r="E6818" s="120" t="s">
        <v>38</v>
      </c>
      <c r="F6818" s="121">
        <v>65823</v>
      </c>
      <c r="G6818" s="121">
        <v>6996</v>
      </c>
      <c r="H6818" s="119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19">
        <v>54750</v>
      </c>
      <c r="B6819" s="120" t="s">
        <v>201</v>
      </c>
      <c r="C6819" s="120" t="s">
        <v>206</v>
      </c>
      <c r="D6819" s="120" t="s">
        <v>128</v>
      </c>
      <c r="E6819" s="120" t="s">
        <v>180</v>
      </c>
      <c r="F6819" s="121">
        <v>99410</v>
      </c>
      <c r="G6819" s="121">
        <v>11167</v>
      </c>
      <c r="H6819" s="119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19">
        <v>54752</v>
      </c>
      <c r="B6820" s="120" t="s">
        <v>205</v>
      </c>
      <c r="C6820" s="120" t="s">
        <v>209</v>
      </c>
      <c r="D6820" s="120" t="s">
        <v>68</v>
      </c>
      <c r="E6820" s="120" t="s">
        <v>54</v>
      </c>
      <c r="F6820" s="121">
        <v>545</v>
      </c>
      <c r="G6820" s="121">
        <v>80.386</v>
      </c>
      <c r="H6820" s="119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19">
        <v>54752</v>
      </c>
      <c r="B6821" s="120" t="s">
        <v>205</v>
      </c>
      <c r="C6821" s="120" t="s">
        <v>209</v>
      </c>
      <c r="D6821" s="120" t="s">
        <v>68</v>
      </c>
      <c r="E6821" s="120" t="s">
        <v>59</v>
      </c>
      <c r="F6821" s="121">
        <v>1457471</v>
      </c>
      <c r="G6821" s="121">
        <v>215289.12</v>
      </c>
      <c r="H6821" s="119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19">
        <v>54752</v>
      </c>
      <c r="B6822" s="120" t="s">
        <v>205</v>
      </c>
      <c r="C6822" s="120" t="s">
        <v>209</v>
      </c>
      <c r="D6822" s="120" t="s">
        <v>68</v>
      </c>
      <c r="E6822" s="120" t="s">
        <v>70</v>
      </c>
      <c r="F6822" s="121">
        <v>0</v>
      </c>
      <c r="G6822" s="121">
        <v>0</v>
      </c>
      <c r="H6822" s="119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19">
        <v>54752</v>
      </c>
      <c r="B6823" s="120" t="s">
        <v>205</v>
      </c>
      <c r="C6823" s="120" t="s">
        <v>209</v>
      </c>
      <c r="D6823" s="120" t="s">
        <v>68</v>
      </c>
      <c r="E6823" s="120" t="s">
        <v>38</v>
      </c>
      <c r="F6823" s="121">
        <v>450691</v>
      </c>
      <c r="G6823" s="121">
        <v>66573.467</v>
      </c>
      <c r="H6823" s="119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19">
        <v>54752</v>
      </c>
      <c r="B6824" s="120" t="s">
        <v>205</v>
      </c>
      <c r="C6824" s="120" t="s">
        <v>209</v>
      </c>
      <c r="D6824" s="120" t="s">
        <v>68</v>
      </c>
      <c r="E6824" s="120" t="s">
        <v>152</v>
      </c>
      <c r="F6824" s="121">
        <v>6509</v>
      </c>
      <c r="G6824" s="121">
        <v>961.65</v>
      </c>
      <c r="H6824" s="119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19">
        <v>54752</v>
      </c>
      <c r="B6825" s="120" t="s">
        <v>205</v>
      </c>
      <c r="C6825" s="120" t="s">
        <v>209</v>
      </c>
      <c r="D6825" s="120" t="s">
        <v>68</v>
      </c>
      <c r="E6825" s="120" t="s">
        <v>176</v>
      </c>
      <c r="F6825" s="121">
        <v>1303425</v>
      </c>
      <c r="G6825" s="121">
        <v>192534.38</v>
      </c>
      <c r="H6825" s="119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19">
        <v>54756</v>
      </c>
      <c r="B6826" s="120" t="s">
        <v>201</v>
      </c>
      <c r="C6826" s="120" t="s">
        <v>206</v>
      </c>
      <c r="D6826" s="120" t="s">
        <v>79</v>
      </c>
      <c r="E6826" s="120" t="s">
        <v>90</v>
      </c>
      <c r="F6826" s="121">
        <v>452905</v>
      </c>
      <c r="G6826" s="121">
        <v>38456</v>
      </c>
      <c r="H6826" s="119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19">
        <v>54757</v>
      </c>
      <c r="B6827" s="120" t="s">
        <v>201</v>
      </c>
      <c r="C6827" s="120" t="s">
        <v>206</v>
      </c>
      <c r="D6827" s="120" t="s">
        <v>79</v>
      </c>
      <c r="E6827" s="120" t="s">
        <v>90</v>
      </c>
      <c r="F6827" s="121">
        <v>653704</v>
      </c>
      <c r="G6827" s="121">
        <v>52713</v>
      </c>
      <c r="H6827" s="119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19">
        <v>54758</v>
      </c>
      <c r="B6828" s="120" t="s">
        <v>201</v>
      </c>
      <c r="C6828" s="120" t="s">
        <v>206</v>
      </c>
      <c r="D6828" s="120" t="s">
        <v>68</v>
      </c>
      <c r="E6828" s="120" t="s">
        <v>105</v>
      </c>
      <c r="F6828" s="121">
        <v>867717</v>
      </c>
      <c r="G6828" s="121">
        <v>45340.983</v>
      </c>
      <c r="H6828" s="119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19">
        <v>54758</v>
      </c>
      <c r="B6829" s="120" t="s">
        <v>201</v>
      </c>
      <c r="C6829" s="120" t="s">
        <v>206</v>
      </c>
      <c r="D6829" s="120" t="s">
        <v>68</v>
      </c>
      <c r="E6829" s="120" t="s">
        <v>110</v>
      </c>
      <c r="F6829" s="121">
        <v>1060509</v>
      </c>
      <c r="G6829" s="121">
        <v>55415.017</v>
      </c>
      <c r="H6829" s="119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19">
        <v>54761</v>
      </c>
      <c r="B6830" s="120" t="s">
        <v>205</v>
      </c>
      <c r="C6830" s="120" t="s">
        <v>208</v>
      </c>
      <c r="D6830" s="120" t="s">
        <v>39</v>
      </c>
      <c r="E6830" s="120" t="s">
        <v>38</v>
      </c>
      <c r="F6830" s="121">
        <v>0</v>
      </c>
      <c r="G6830" s="121">
        <v>1115709</v>
      </c>
      <c r="H6830" s="119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19">
        <v>54761</v>
      </c>
      <c r="B6831" s="120" t="s">
        <v>205</v>
      </c>
      <c r="C6831" s="120" t="s">
        <v>208</v>
      </c>
      <c r="D6831" s="120" t="s">
        <v>61</v>
      </c>
      <c r="E6831" s="120" t="s">
        <v>38</v>
      </c>
      <c r="F6831" s="121">
        <v>21189765</v>
      </c>
      <c r="G6831" s="121">
        <v>1746921</v>
      </c>
      <c r="H6831" s="119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19">
        <v>54766</v>
      </c>
      <c r="B6832" s="120" t="s">
        <v>201</v>
      </c>
      <c r="C6832" s="120" t="s">
        <v>206</v>
      </c>
      <c r="D6832" s="120" t="s">
        <v>79</v>
      </c>
      <c r="E6832" s="120" t="s">
        <v>70</v>
      </c>
      <c r="F6832" s="121">
        <v>1254</v>
      </c>
      <c r="G6832" s="121">
        <v>133</v>
      </c>
      <c r="H6832" s="119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19">
        <v>54766</v>
      </c>
      <c r="B6833" s="120" t="s">
        <v>201</v>
      </c>
      <c r="C6833" s="120" t="s">
        <v>206</v>
      </c>
      <c r="D6833" s="120" t="s">
        <v>79</v>
      </c>
      <c r="E6833" s="120" t="s">
        <v>38</v>
      </c>
      <c r="F6833" s="121">
        <v>0</v>
      </c>
      <c r="G6833" s="121">
        <v>0</v>
      </c>
      <c r="H6833" s="119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19">
        <v>54766</v>
      </c>
      <c r="B6834" s="120" t="s">
        <v>201</v>
      </c>
      <c r="C6834" s="120" t="s">
        <v>206</v>
      </c>
      <c r="D6834" s="120" t="s">
        <v>79</v>
      </c>
      <c r="E6834" s="120" t="s">
        <v>183</v>
      </c>
      <c r="F6834" s="121">
        <v>0</v>
      </c>
      <c r="G6834" s="121">
        <v>0</v>
      </c>
      <c r="H6834" s="119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19">
        <v>54768</v>
      </c>
      <c r="B6835" s="120" t="s">
        <v>205</v>
      </c>
      <c r="C6835" s="120" t="s">
        <v>208</v>
      </c>
      <c r="D6835" s="120" t="s">
        <v>73</v>
      </c>
      <c r="E6835" s="120" t="s">
        <v>38</v>
      </c>
      <c r="F6835" s="121">
        <v>113650</v>
      </c>
      <c r="G6835" s="121">
        <v>14749</v>
      </c>
      <c r="H6835" s="119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19">
        <v>54769</v>
      </c>
      <c r="B6836" s="120" t="s">
        <v>205</v>
      </c>
      <c r="C6836" s="120" t="s">
        <v>210</v>
      </c>
      <c r="D6836" s="120" t="s">
        <v>79</v>
      </c>
      <c r="E6836" s="120" t="s">
        <v>70</v>
      </c>
      <c r="F6836" s="121">
        <v>89</v>
      </c>
      <c r="G6836" s="121">
        <v>18</v>
      </c>
      <c r="H6836" s="119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19">
        <v>54769</v>
      </c>
      <c r="B6837" s="120" t="s">
        <v>205</v>
      </c>
      <c r="C6837" s="120" t="s">
        <v>210</v>
      </c>
      <c r="D6837" s="120" t="s">
        <v>79</v>
      </c>
      <c r="E6837" s="120" t="s">
        <v>38</v>
      </c>
      <c r="F6837" s="121">
        <v>0</v>
      </c>
      <c r="G6837" s="121">
        <v>0</v>
      </c>
      <c r="H6837" s="119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19">
        <v>54772</v>
      </c>
      <c r="B6838" s="120" t="s">
        <v>201</v>
      </c>
      <c r="C6838" s="120" t="s">
        <v>206</v>
      </c>
      <c r="D6838" s="120" t="s">
        <v>116</v>
      </c>
      <c r="E6838" s="120" t="s">
        <v>170</v>
      </c>
      <c r="F6838" s="121">
        <v>869512</v>
      </c>
      <c r="G6838" s="121">
        <v>97676</v>
      </c>
      <c r="H6838" s="119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19">
        <v>54775</v>
      </c>
      <c r="B6839" s="120" t="s">
        <v>205</v>
      </c>
      <c r="C6839" s="120" t="s">
        <v>210</v>
      </c>
      <c r="D6839" s="120" t="s">
        <v>79</v>
      </c>
      <c r="E6839" s="120" t="s">
        <v>70</v>
      </c>
      <c r="F6839" s="121">
        <v>81</v>
      </c>
      <c r="G6839" s="121">
        <v>15.731</v>
      </c>
      <c r="H6839" s="119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19">
        <v>54775</v>
      </c>
      <c r="B6840" s="120" t="s">
        <v>205</v>
      </c>
      <c r="C6840" s="120" t="s">
        <v>210</v>
      </c>
      <c r="D6840" s="120" t="s">
        <v>79</v>
      </c>
      <c r="E6840" s="120" t="s">
        <v>38</v>
      </c>
      <c r="F6840" s="121">
        <v>5325</v>
      </c>
      <c r="G6840" s="121">
        <v>1025.029</v>
      </c>
      <c r="H6840" s="119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19">
        <v>54775</v>
      </c>
      <c r="B6841" s="120" t="s">
        <v>205</v>
      </c>
      <c r="C6841" s="120" t="s">
        <v>210</v>
      </c>
      <c r="D6841" s="120" t="s">
        <v>68</v>
      </c>
      <c r="E6841" s="120" t="s">
        <v>54</v>
      </c>
      <c r="F6841" s="121">
        <v>71862</v>
      </c>
      <c r="G6841" s="121">
        <v>13551.259</v>
      </c>
      <c r="H6841" s="119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19">
        <v>54775</v>
      </c>
      <c r="B6842" s="120" t="s">
        <v>205</v>
      </c>
      <c r="C6842" s="120" t="s">
        <v>210</v>
      </c>
      <c r="D6842" s="120" t="s">
        <v>68</v>
      </c>
      <c r="E6842" s="120" t="s">
        <v>38</v>
      </c>
      <c r="F6842" s="121">
        <v>101185</v>
      </c>
      <c r="G6842" s="121">
        <v>19080.492</v>
      </c>
      <c r="H6842" s="119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19">
        <v>54775</v>
      </c>
      <c r="B6843" s="120" t="s">
        <v>205</v>
      </c>
      <c r="C6843" s="120" t="s">
        <v>210</v>
      </c>
      <c r="D6843" s="120" t="s">
        <v>68</v>
      </c>
      <c r="E6843" s="120" t="s">
        <v>137</v>
      </c>
      <c r="F6843" s="121">
        <v>44786</v>
      </c>
      <c r="G6843" s="121">
        <v>8445.241</v>
      </c>
      <c r="H6843" s="119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19">
        <v>54775</v>
      </c>
      <c r="B6844" s="120" t="s">
        <v>205</v>
      </c>
      <c r="C6844" s="120" t="s">
        <v>210</v>
      </c>
      <c r="D6844" s="120" t="s">
        <v>68</v>
      </c>
      <c r="E6844" s="120" t="s">
        <v>176</v>
      </c>
      <c r="F6844" s="121">
        <v>66172</v>
      </c>
      <c r="G6844" s="121">
        <v>12477.979</v>
      </c>
      <c r="H6844" s="119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19">
        <v>54780</v>
      </c>
      <c r="B6845" s="120" t="s">
        <v>205</v>
      </c>
      <c r="C6845" s="120" t="s">
        <v>210</v>
      </c>
      <c r="D6845" s="120" t="s">
        <v>73</v>
      </c>
      <c r="E6845" s="120" t="s">
        <v>70</v>
      </c>
      <c r="F6845" s="121">
        <v>0</v>
      </c>
      <c r="G6845" s="121">
        <v>0</v>
      </c>
      <c r="H6845" s="119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19">
        <v>54780</v>
      </c>
      <c r="B6846" s="120" t="s">
        <v>205</v>
      </c>
      <c r="C6846" s="120" t="s">
        <v>210</v>
      </c>
      <c r="D6846" s="120" t="s">
        <v>73</v>
      </c>
      <c r="E6846" s="120" t="s">
        <v>38</v>
      </c>
      <c r="F6846" s="121">
        <v>631126</v>
      </c>
      <c r="G6846" s="121">
        <v>110576.34</v>
      </c>
      <c r="H6846" s="119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19">
        <v>54780</v>
      </c>
      <c r="B6847" s="120" t="s">
        <v>205</v>
      </c>
      <c r="C6847" s="120" t="s">
        <v>210</v>
      </c>
      <c r="D6847" s="120" t="s">
        <v>68</v>
      </c>
      <c r="E6847" s="120" t="s">
        <v>54</v>
      </c>
      <c r="F6847" s="121">
        <v>28889</v>
      </c>
      <c r="G6847" s="121">
        <v>4810.937</v>
      </c>
      <c r="H6847" s="119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19">
        <v>54780</v>
      </c>
      <c r="B6848" s="120" t="s">
        <v>205</v>
      </c>
      <c r="C6848" s="120" t="s">
        <v>210</v>
      </c>
      <c r="D6848" s="120" t="s">
        <v>68</v>
      </c>
      <c r="E6848" s="120" t="s">
        <v>38</v>
      </c>
      <c r="F6848" s="121">
        <v>310022</v>
      </c>
      <c r="G6848" s="121">
        <v>51629.037</v>
      </c>
      <c r="H6848" s="119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19">
        <v>54781</v>
      </c>
      <c r="B6849" s="120" t="s">
        <v>201</v>
      </c>
      <c r="C6849" s="120" t="s">
        <v>206</v>
      </c>
      <c r="D6849" s="120" t="s">
        <v>79</v>
      </c>
      <c r="E6849" s="120" t="s">
        <v>90</v>
      </c>
      <c r="F6849" s="121">
        <v>286944</v>
      </c>
      <c r="G6849" s="121">
        <v>20410</v>
      </c>
      <c r="H6849" s="119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19">
        <v>54782</v>
      </c>
      <c r="B6850" s="120" t="s">
        <v>201</v>
      </c>
      <c r="C6850" s="120" t="s">
        <v>206</v>
      </c>
      <c r="D6850" s="120" t="s">
        <v>79</v>
      </c>
      <c r="E6850" s="120" t="s">
        <v>90</v>
      </c>
      <c r="F6850" s="121">
        <v>1265544</v>
      </c>
      <c r="G6850" s="121">
        <v>103400</v>
      </c>
      <c r="H6850" s="119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19">
        <v>54785</v>
      </c>
      <c r="B6851" s="120" t="s">
        <v>205</v>
      </c>
      <c r="C6851" s="120" t="s">
        <v>208</v>
      </c>
      <c r="D6851" s="120" t="s">
        <v>73</v>
      </c>
      <c r="E6851" s="120" t="s">
        <v>38</v>
      </c>
      <c r="F6851" s="121">
        <v>3963249</v>
      </c>
      <c r="G6851" s="121">
        <v>762910</v>
      </c>
      <c r="H6851" s="119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19">
        <v>54785</v>
      </c>
      <c r="B6852" s="120" t="s">
        <v>205</v>
      </c>
      <c r="C6852" s="120" t="s">
        <v>208</v>
      </c>
      <c r="D6852" s="120" t="s">
        <v>68</v>
      </c>
      <c r="E6852" s="120" t="s">
        <v>70</v>
      </c>
      <c r="F6852" s="121">
        <v>986</v>
      </c>
      <c r="G6852" s="121">
        <v>189.331</v>
      </c>
      <c r="H6852" s="119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19">
        <v>54785</v>
      </c>
      <c r="B6853" s="120" t="s">
        <v>205</v>
      </c>
      <c r="C6853" s="120" t="s">
        <v>208</v>
      </c>
      <c r="D6853" s="120" t="s">
        <v>68</v>
      </c>
      <c r="E6853" s="120" t="s">
        <v>38</v>
      </c>
      <c r="F6853" s="121">
        <v>1246192</v>
      </c>
      <c r="G6853" s="121">
        <v>239632.67</v>
      </c>
      <c r="H6853" s="119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19">
        <v>54788</v>
      </c>
      <c r="B6854" s="120" t="s">
        <v>201</v>
      </c>
      <c r="C6854" s="120" t="s">
        <v>207</v>
      </c>
      <c r="D6854" s="120" t="s">
        <v>79</v>
      </c>
      <c r="E6854" s="120" t="s">
        <v>38</v>
      </c>
      <c r="F6854" s="121">
        <v>0</v>
      </c>
      <c r="G6854" s="121">
        <v>0</v>
      </c>
      <c r="H6854" s="119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19">
        <v>54790</v>
      </c>
      <c r="B6855" s="120" t="s">
        <v>205</v>
      </c>
      <c r="C6855" s="120" t="s">
        <v>209</v>
      </c>
      <c r="D6855" s="120" t="s">
        <v>73</v>
      </c>
      <c r="E6855" s="120" t="s">
        <v>38</v>
      </c>
      <c r="F6855" s="121">
        <v>464953</v>
      </c>
      <c r="G6855" s="121">
        <v>31342</v>
      </c>
      <c r="H6855" s="119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19">
        <v>54793</v>
      </c>
      <c r="B6856" s="120" t="s">
        <v>201</v>
      </c>
      <c r="C6856" s="120" t="s">
        <v>206</v>
      </c>
      <c r="D6856" s="120" t="s">
        <v>128</v>
      </c>
      <c r="E6856" s="120" t="s">
        <v>180</v>
      </c>
      <c r="F6856" s="121">
        <v>1690419</v>
      </c>
      <c r="G6856" s="121">
        <v>189892</v>
      </c>
      <c r="H6856" s="119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19">
        <v>54795</v>
      </c>
      <c r="B6857" s="120" t="s">
        <v>205</v>
      </c>
      <c r="C6857" s="120" t="s">
        <v>209</v>
      </c>
      <c r="D6857" s="120" t="s">
        <v>68</v>
      </c>
      <c r="E6857" s="120" t="s">
        <v>38</v>
      </c>
      <c r="F6857" s="121">
        <v>226254</v>
      </c>
      <c r="G6857" s="121">
        <v>45848.599</v>
      </c>
      <c r="H6857" s="119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19">
        <v>54795</v>
      </c>
      <c r="B6858" s="120" t="s">
        <v>205</v>
      </c>
      <c r="C6858" s="120" t="s">
        <v>209</v>
      </c>
      <c r="D6858" s="120" t="s">
        <v>68</v>
      </c>
      <c r="E6858" s="120" t="s">
        <v>152</v>
      </c>
      <c r="F6858" s="121">
        <v>1019</v>
      </c>
      <c r="G6858" s="121">
        <v>206.429</v>
      </c>
      <c r="H6858" s="119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19">
        <v>54800</v>
      </c>
      <c r="B6859" s="120" t="s">
        <v>205</v>
      </c>
      <c r="C6859" s="120" t="s">
        <v>210</v>
      </c>
      <c r="D6859" s="120" t="s">
        <v>73</v>
      </c>
      <c r="E6859" s="120" t="s">
        <v>38</v>
      </c>
      <c r="F6859" s="121">
        <v>114690</v>
      </c>
      <c r="G6859" s="121">
        <v>27899</v>
      </c>
      <c r="H6859" s="119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19">
        <v>54801</v>
      </c>
      <c r="B6860" s="120" t="s">
        <v>201</v>
      </c>
      <c r="C6860" s="120" t="s">
        <v>207</v>
      </c>
      <c r="D6860" s="120" t="s">
        <v>116</v>
      </c>
      <c r="E6860" s="120" t="s">
        <v>170</v>
      </c>
      <c r="F6860" s="121">
        <v>50626</v>
      </c>
      <c r="G6860" s="121">
        <v>5687</v>
      </c>
      <c r="H6860" s="119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19">
        <v>54802</v>
      </c>
      <c r="B6861" s="120" t="s">
        <v>205</v>
      </c>
      <c r="C6861" s="120" t="s">
        <v>209</v>
      </c>
      <c r="D6861" s="120" t="s">
        <v>73</v>
      </c>
      <c r="E6861" s="120" t="s">
        <v>38</v>
      </c>
      <c r="F6861" s="121">
        <v>816121</v>
      </c>
      <c r="G6861" s="121">
        <v>174610</v>
      </c>
      <c r="H6861" s="119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19">
        <v>54802</v>
      </c>
      <c r="B6862" s="120" t="s">
        <v>205</v>
      </c>
      <c r="C6862" s="120" t="s">
        <v>209</v>
      </c>
      <c r="D6862" s="120" t="s">
        <v>68</v>
      </c>
      <c r="E6862" s="120" t="s">
        <v>59</v>
      </c>
      <c r="F6862" s="121">
        <v>1379892</v>
      </c>
      <c r="G6862" s="121">
        <v>295228.82</v>
      </c>
      <c r="H6862" s="119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19">
        <v>54802</v>
      </c>
      <c r="B6863" s="120" t="s">
        <v>205</v>
      </c>
      <c r="C6863" s="120" t="s">
        <v>209</v>
      </c>
      <c r="D6863" s="120" t="s">
        <v>68</v>
      </c>
      <c r="E6863" s="120" t="s">
        <v>70</v>
      </c>
      <c r="F6863" s="121">
        <v>0</v>
      </c>
      <c r="G6863" s="121">
        <v>0</v>
      </c>
      <c r="H6863" s="119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19">
        <v>54802</v>
      </c>
      <c r="B6864" s="120" t="s">
        <v>205</v>
      </c>
      <c r="C6864" s="120" t="s">
        <v>209</v>
      </c>
      <c r="D6864" s="120" t="s">
        <v>68</v>
      </c>
      <c r="E6864" s="120" t="s">
        <v>38</v>
      </c>
      <c r="F6864" s="121">
        <v>177332</v>
      </c>
      <c r="G6864" s="121">
        <v>37940.31</v>
      </c>
      <c r="H6864" s="119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19">
        <v>54802</v>
      </c>
      <c r="B6865" s="120" t="s">
        <v>205</v>
      </c>
      <c r="C6865" s="120" t="s">
        <v>209</v>
      </c>
      <c r="D6865" s="120" t="s">
        <v>68</v>
      </c>
      <c r="E6865" s="120" t="s">
        <v>176</v>
      </c>
      <c r="F6865" s="121">
        <v>1247184</v>
      </c>
      <c r="G6865" s="121">
        <v>266835.87</v>
      </c>
      <c r="H6865" s="119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19">
        <v>54803</v>
      </c>
      <c r="B6866" s="120" t="s">
        <v>205</v>
      </c>
      <c r="C6866" s="120" t="s">
        <v>210</v>
      </c>
      <c r="D6866" s="120" t="s">
        <v>79</v>
      </c>
      <c r="E6866" s="120" t="s">
        <v>70</v>
      </c>
      <c r="F6866" s="121">
        <v>0</v>
      </c>
      <c r="G6866" s="121">
        <v>0</v>
      </c>
      <c r="H6866" s="119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19">
        <v>54803</v>
      </c>
      <c r="B6867" s="120" t="s">
        <v>205</v>
      </c>
      <c r="C6867" s="120" t="s">
        <v>210</v>
      </c>
      <c r="D6867" s="120" t="s">
        <v>79</v>
      </c>
      <c r="E6867" s="120" t="s">
        <v>152</v>
      </c>
      <c r="F6867" s="121">
        <v>0</v>
      </c>
      <c r="G6867" s="121">
        <v>0</v>
      </c>
      <c r="H6867" s="119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19">
        <v>54805</v>
      </c>
      <c r="B6868" s="120" t="s">
        <v>201</v>
      </c>
      <c r="C6868" s="120" t="s">
        <v>206</v>
      </c>
      <c r="D6868" s="120" t="s">
        <v>39</v>
      </c>
      <c r="E6868" s="120" t="s">
        <v>38</v>
      </c>
      <c r="F6868" s="121">
        <v>51173</v>
      </c>
      <c r="G6868" s="121">
        <v>67584</v>
      </c>
      <c r="H6868" s="119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19">
        <v>54805</v>
      </c>
      <c r="B6869" s="120" t="s">
        <v>201</v>
      </c>
      <c r="C6869" s="120" t="s">
        <v>206</v>
      </c>
      <c r="D6869" s="120" t="s">
        <v>61</v>
      </c>
      <c r="E6869" s="120" t="s">
        <v>38</v>
      </c>
      <c r="F6869" s="121">
        <v>1818008</v>
      </c>
      <c r="G6869" s="121">
        <v>144488</v>
      </c>
      <c r="H6869" s="119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19">
        <v>54808</v>
      </c>
      <c r="B6870" s="120" t="s">
        <v>205</v>
      </c>
      <c r="C6870" s="120" t="s">
        <v>210</v>
      </c>
      <c r="D6870" s="120" t="s">
        <v>39</v>
      </c>
      <c r="E6870" s="120" t="s">
        <v>70</v>
      </c>
      <c r="F6870" s="121">
        <v>0</v>
      </c>
      <c r="G6870" s="121">
        <v>126.704</v>
      </c>
      <c r="H6870" s="119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19">
        <v>54808</v>
      </c>
      <c r="B6871" s="120" t="s">
        <v>205</v>
      </c>
      <c r="C6871" s="120" t="s">
        <v>210</v>
      </c>
      <c r="D6871" s="120" t="s">
        <v>39</v>
      </c>
      <c r="E6871" s="120" t="s">
        <v>38</v>
      </c>
      <c r="F6871" s="121">
        <v>0</v>
      </c>
      <c r="G6871" s="121">
        <v>7438.296</v>
      </c>
      <c r="H6871" s="119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19">
        <v>54808</v>
      </c>
      <c r="B6872" s="120" t="s">
        <v>205</v>
      </c>
      <c r="C6872" s="120" t="s">
        <v>210</v>
      </c>
      <c r="D6872" s="120" t="s">
        <v>61</v>
      </c>
      <c r="E6872" s="120" t="s">
        <v>70</v>
      </c>
      <c r="F6872" s="121">
        <v>15665</v>
      </c>
      <c r="G6872" s="121">
        <v>1427.36</v>
      </c>
      <c r="H6872" s="119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19">
        <v>54808</v>
      </c>
      <c r="B6873" s="120" t="s">
        <v>205</v>
      </c>
      <c r="C6873" s="120" t="s">
        <v>210</v>
      </c>
      <c r="D6873" s="120" t="s">
        <v>61</v>
      </c>
      <c r="E6873" s="120" t="s">
        <v>38</v>
      </c>
      <c r="F6873" s="121">
        <v>919590</v>
      </c>
      <c r="G6873" s="121">
        <v>83794.64</v>
      </c>
      <c r="H6873" s="119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19">
        <v>54808</v>
      </c>
      <c r="B6874" s="120" t="s">
        <v>205</v>
      </c>
      <c r="C6874" s="120" t="s">
        <v>210</v>
      </c>
      <c r="D6874" s="120" t="s">
        <v>61</v>
      </c>
      <c r="E6874" s="120" t="s">
        <v>152</v>
      </c>
      <c r="F6874" s="121">
        <v>0</v>
      </c>
      <c r="G6874" s="121">
        <v>0</v>
      </c>
      <c r="H6874" s="119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19">
        <v>54808</v>
      </c>
      <c r="B6875" s="120" t="s">
        <v>205</v>
      </c>
      <c r="C6875" s="120" t="s">
        <v>210</v>
      </c>
      <c r="D6875" s="120" t="s">
        <v>79</v>
      </c>
      <c r="E6875" s="120" t="s">
        <v>70</v>
      </c>
      <c r="F6875" s="121">
        <v>0</v>
      </c>
      <c r="G6875" s="121">
        <v>0</v>
      </c>
      <c r="H6875" s="119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19">
        <v>54809</v>
      </c>
      <c r="B6876" s="120" t="s">
        <v>205</v>
      </c>
      <c r="C6876" s="120" t="s">
        <v>210</v>
      </c>
      <c r="D6876" s="120" t="s">
        <v>79</v>
      </c>
      <c r="E6876" s="120" t="s">
        <v>70</v>
      </c>
      <c r="F6876" s="121">
        <v>490</v>
      </c>
      <c r="G6876" s="121">
        <v>112.7</v>
      </c>
      <c r="H6876" s="119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19">
        <v>54809</v>
      </c>
      <c r="B6877" s="120" t="s">
        <v>205</v>
      </c>
      <c r="C6877" s="120" t="s">
        <v>210</v>
      </c>
      <c r="D6877" s="120" t="s">
        <v>68</v>
      </c>
      <c r="E6877" s="120" t="s">
        <v>70</v>
      </c>
      <c r="F6877" s="121">
        <v>0</v>
      </c>
      <c r="G6877" s="121">
        <v>0</v>
      </c>
      <c r="H6877" s="119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19">
        <v>54809</v>
      </c>
      <c r="B6878" s="120" t="s">
        <v>205</v>
      </c>
      <c r="C6878" s="120" t="s">
        <v>210</v>
      </c>
      <c r="D6878" s="120" t="s">
        <v>68</v>
      </c>
      <c r="E6878" s="120" t="s">
        <v>38</v>
      </c>
      <c r="F6878" s="121">
        <v>30345</v>
      </c>
      <c r="G6878" s="121">
        <v>6901.55</v>
      </c>
      <c r="H6878" s="119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19">
        <v>54809</v>
      </c>
      <c r="B6879" s="120" t="s">
        <v>205</v>
      </c>
      <c r="C6879" s="120" t="s">
        <v>210</v>
      </c>
      <c r="D6879" s="120" t="s">
        <v>68</v>
      </c>
      <c r="E6879" s="120" t="s">
        <v>146</v>
      </c>
      <c r="F6879" s="121">
        <v>0</v>
      </c>
      <c r="G6879" s="121">
        <v>0</v>
      </c>
      <c r="H6879" s="119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19">
        <v>54813</v>
      </c>
      <c r="B6880" s="120" t="s">
        <v>201</v>
      </c>
      <c r="C6880" s="120" t="s">
        <v>206</v>
      </c>
      <c r="D6880" s="120" t="s">
        <v>79</v>
      </c>
      <c r="E6880" s="120" t="s">
        <v>70</v>
      </c>
      <c r="F6880" s="121">
        <v>356</v>
      </c>
      <c r="G6880" s="121">
        <v>0</v>
      </c>
      <c r="H6880" s="119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19">
        <v>54818</v>
      </c>
      <c r="B6881" s="120" t="s">
        <v>201</v>
      </c>
      <c r="C6881" s="120" t="s">
        <v>207</v>
      </c>
      <c r="D6881" s="120" t="s">
        <v>79</v>
      </c>
      <c r="E6881" s="120" t="s">
        <v>70</v>
      </c>
      <c r="F6881" s="121">
        <v>28</v>
      </c>
      <c r="G6881" s="121">
        <v>0</v>
      </c>
      <c r="H6881" s="119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19">
        <v>54823</v>
      </c>
      <c r="B6882" s="120" t="s">
        <v>201</v>
      </c>
      <c r="C6882" s="120" t="s">
        <v>211</v>
      </c>
      <c r="D6882" s="120" t="s">
        <v>79</v>
      </c>
      <c r="E6882" s="120" t="s">
        <v>70</v>
      </c>
      <c r="F6882" s="121">
        <v>1398</v>
      </c>
      <c r="G6882" s="121">
        <v>87</v>
      </c>
      <c r="H6882" s="119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19">
        <v>54827</v>
      </c>
      <c r="B6883" s="120" t="s">
        <v>201</v>
      </c>
      <c r="C6883" s="120" t="s">
        <v>206</v>
      </c>
      <c r="D6883" s="120" t="s">
        <v>116</v>
      </c>
      <c r="E6883" s="120" t="s">
        <v>170</v>
      </c>
      <c r="F6883" s="121">
        <v>213212</v>
      </c>
      <c r="G6883" s="121">
        <v>23951</v>
      </c>
      <c r="H6883" s="119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19">
        <v>54829</v>
      </c>
      <c r="B6884" s="120" t="s">
        <v>205</v>
      </c>
      <c r="C6884" s="120" t="s">
        <v>209</v>
      </c>
      <c r="D6884" s="120" t="s">
        <v>73</v>
      </c>
      <c r="E6884" s="120" t="s">
        <v>70</v>
      </c>
      <c r="F6884" s="121">
        <v>239</v>
      </c>
      <c r="G6884" s="121">
        <v>49.459</v>
      </c>
      <c r="H6884" s="119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19">
        <v>54829</v>
      </c>
      <c r="B6885" s="120" t="s">
        <v>205</v>
      </c>
      <c r="C6885" s="120" t="s">
        <v>209</v>
      </c>
      <c r="D6885" s="120" t="s">
        <v>73</v>
      </c>
      <c r="E6885" s="120" t="s">
        <v>38</v>
      </c>
      <c r="F6885" s="121">
        <v>216875</v>
      </c>
      <c r="G6885" s="121">
        <v>44562.541</v>
      </c>
      <c r="H6885" s="119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19">
        <v>54829</v>
      </c>
      <c r="B6886" s="120" t="s">
        <v>205</v>
      </c>
      <c r="C6886" s="120" t="s">
        <v>209</v>
      </c>
      <c r="D6886" s="120" t="s">
        <v>68</v>
      </c>
      <c r="E6886" s="120" t="s">
        <v>70</v>
      </c>
      <c r="F6886" s="121">
        <v>0</v>
      </c>
      <c r="G6886" s="121">
        <v>0</v>
      </c>
      <c r="H6886" s="119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19">
        <v>54829</v>
      </c>
      <c r="B6887" s="120" t="s">
        <v>205</v>
      </c>
      <c r="C6887" s="120" t="s">
        <v>209</v>
      </c>
      <c r="D6887" s="120" t="s">
        <v>68</v>
      </c>
      <c r="E6887" s="120" t="s">
        <v>38</v>
      </c>
      <c r="F6887" s="121">
        <v>130</v>
      </c>
      <c r="G6887" s="121">
        <v>27</v>
      </c>
      <c r="H6887" s="119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19">
        <v>54830</v>
      </c>
      <c r="B6888" s="120" t="s">
        <v>201</v>
      </c>
      <c r="C6888" s="120" t="s">
        <v>207</v>
      </c>
      <c r="D6888" s="120" t="s">
        <v>79</v>
      </c>
      <c r="E6888" s="120" t="s">
        <v>70</v>
      </c>
      <c r="F6888" s="121">
        <v>192</v>
      </c>
      <c r="G6888" s="121">
        <v>20</v>
      </c>
      <c r="H6888" s="119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19">
        <v>54832</v>
      </c>
      <c r="B6889" s="120" t="s">
        <v>205</v>
      </c>
      <c r="C6889" s="120" t="s">
        <v>208</v>
      </c>
      <c r="D6889" s="120" t="s">
        <v>39</v>
      </c>
      <c r="E6889" s="120" t="s">
        <v>70</v>
      </c>
      <c r="F6889" s="121">
        <v>0</v>
      </c>
      <c r="G6889" s="121">
        <v>497.228</v>
      </c>
      <c r="H6889" s="119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19">
        <v>54832</v>
      </c>
      <c r="B6890" s="120" t="s">
        <v>205</v>
      </c>
      <c r="C6890" s="120" t="s">
        <v>208</v>
      </c>
      <c r="D6890" s="120" t="s">
        <v>39</v>
      </c>
      <c r="E6890" s="120" t="s">
        <v>38</v>
      </c>
      <c r="F6890" s="121">
        <v>0</v>
      </c>
      <c r="G6890" s="121">
        <v>282541.77</v>
      </c>
      <c r="H6890" s="119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19">
        <v>54832</v>
      </c>
      <c r="B6891" s="120" t="s">
        <v>205</v>
      </c>
      <c r="C6891" s="120" t="s">
        <v>208</v>
      </c>
      <c r="D6891" s="120" t="s">
        <v>61</v>
      </c>
      <c r="E6891" s="120" t="s">
        <v>70</v>
      </c>
      <c r="F6891" s="121">
        <v>10609</v>
      </c>
      <c r="G6891" s="121">
        <v>743.88</v>
      </c>
      <c r="H6891" s="119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19">
        <v>54832</v>
      </c>
      <c r="B6892" s="120" t="s">
        <v>205</v>
      </c>
      <c r="C6892" s="120" t="s">
        <v>208</v>
      </c>
      <c r="D6892" s="120" t="s">
        <v>61</v>
      </c>
      <c r="E6892" s="120" t="s">
        <v>38</v>
      </c>
      <c r="F6892" s="121">
        <v>6020972</v>
      </c>
      <c r="G6892" s="121">
        <v>422411.12</v>
      </c>
      <c r="H6892" s="119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19">
        <v>54834</v>
      </c>
      <c r="B6893" s="120" t="s">
        <v>201</v>
      </c>
      <c r="C6893" s="120" t="s">
        <v>207</v>
      </c>
      <c r="D6893" s="120" t="s">
        <v>79</v>
      </c>
      <c r="E6893" s="120" t="s">
        <v>70</v>
      </c>
      <c r="F6893" s="121">
        <v>596</v>
      </c>
      <c r="G6893" s="121">
        <v>65.66</v>
      </c>
      <c r="H6893" s="119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19">
        <v>54835</v>
      </c>
      <c r="B6894" s="120" t="s">
        <v>201</v>
      </c>
      <c r="C6894" s="120" t="s">
        <v>211</v>
      </c>
      <c r="D6894" s="120" t="s">
        <v>79</v>
      </c>
      <c r="E6894" s="120" t="s">
        <v>70</v>
      </c>
      <c r="F6894" s="121">
        <v>93</v>
      </c>
      <c r="G6894" s="121">
        <v>0</v>
      </c>
      <c r="H6894" s="119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19">
        <v>54839</v>
      </c>
      <c r="B6895" s="120" t="s">
        <v>201</v>
      </c>
      <c r="C6895" s="120" t="s">
        <v>207</v>
      </c>
      <c r="D6895" s="120" t="s">
        <v>79</v>
      </c>
      <c r="E6895" s="120" t="s">
        <v>70</v>
      </c>
      <c r="F6895" s="121">
        <v>11325</v>
      </c>
      <c r="G6895" s="121">
        <v>0</v>
      </c>
      <c r="H6895" s="119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19">
        <v>54842</v>
      </c>
      <c r="B6896" s="120" t="s">
        <v>205</v>
      </c>
      <c r="C6896" s="120" t="s">
        <v>208</v>
      </c>
      <c r="D6896" s="120" t="s">
        <v>79</v>
      </c>
      <c r="E6896" s="120" t="s">
        <v>90</v>
      </c>
      <c r="F6896" s="121">
        <v>383769</v>
      </c>
      <c r="G6896" s="121">
        <v>43710</v>
      </c>
      <c r="H6896" s="119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19">
        <v>54844</v>
      </c>
      <c r="B6897" s="120" t="s">
        <v>201</v>
      </c>
      <c r="C6897" s="120" t="s">
        <v>202</v>
      </c>
      <c r="D6897" s="120" t="s">
        <v>39</v>
      </c>
      <c r="E6897" s="120" t="s">
        <v>70</v>
      </c>
      <c r="F6897" s="121">
        <v>0</v>
      </c>
      <c r="G6897" s="121">
        <v>0</v>
      </c>
      <c r="H6897" s="119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19">
        <v>54844</v>
      </c>
      <c r="B6898" s="120" t="s">
        <v>201</v>
      </c>
      <c r="C6898" s="120" t="s">
        <v>202</v>
      </c>
      <c r="D6898" s="120" t="s">
        <v>39</v>
      </c>
      <c r="E6898" s="120" t="s">
        <v>38</v>
      </c>
      <c r="F6898" s="121">
        <v>0</v>
      </c>
      <c r="G6898" s="121">
        <v>0</v>
      </c>
      <c r="H6898" s="119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19">
        <v>54844</v>
      </c>
      <c r="B6899" s="120" t="s">
        <v>201</v>
      </c>
      <c r="C6899" s="120" t="s">
        <v>202</v>
      </c>
      <c r="D6899" s="120" t="s">
        <v>61</v>
      </c>
      <c r="E6899" s="120" t="s">
        <v>70</v>
      </c>
      <c r="F6899" s="121">
        <v>36329</v>
      </c>
      <c r="G6899" s="121">
        <v>4403.085</v>
      </c>
      <c r="H6899" s="119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19">
        <v>54844</v>
      </c>
      <c r="B6900" s="120" t="s">
        <v>201</v>
      </c>
      <c r="C6900" s="120" t="s">
        <v>202</v>
      </c>
      <c r="D6900" s="120" t="s">
        <v>61</v>
      </c>
      <c r="E6900" s="120" t="s">
        <v>38</v>
      </c>
      <c r="F6900" s="121">
        <v>9862206</v>
      </c>
      <c r="G6900" s="121">
        <v>1199084.9</v>
      </c>
      <c r="H6900" s="119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19">
        <v>54845</v>
      </c>
      <c r="B6901" s="120" t="s">
        <v>201</v>
      </c>
      <c r="C6901" s="120" t="s">
        <v>207</v>
      </c>
      <c r="D6901" s="120" t="s">
        <v>79</v>
      </c>
      <c r="E6901" s="120" t="s">
        <v>70</v>
      </c>
      <c r="F6901" s="121">
        <v>41</v>
      </c>
      <c r="G6901" s="121">
        <v>17.64</v>
      </c>
      <c r="H6901" s="119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19">
        <v>54848</v>
      </c>
      <c r="B6902" s="120" t="s">
        <v>201</v>
      </c>
      <c r="C6902" s="120" t="s">
        <v>207</v>
      </c>
      <c r="D6902" s="120" t="s">
        <v>79</v>
      </c>
      <c r="E6902" s="120" t="s">
        <v>70</v>
      </c>
      <c r="F6902" s="121">
        <v>0</v>
      </c>
      <c r="G6902" s="121">
        <v>0</v>
      </c>
      <c r="H6902" s="119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19">
        <v>54850</v>
      </c>
      <c r="B6903" s="120" t="s">
        <v>205</v>
      </c>
      <c r="C6903" s="120" t="s">
        <v>209</v>
      </c>
      <c r="D6903" s="120" t="s">
        <v>68</v>
      </c>
      <c r="E6903" s="120" t="s">
        <v>176</v>
      </c>
      <c r="F6903" s="121">
        <v>49907</v>
      </c>
      <c r="G6903" s="121">
        <v>9931.83</v>
      </c>
      <c r="H6903" s="119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19">
        <v>54851</v>
      </c>
      <c r="B6904" s="120" t="s">
        <v>205</v>
      </c>
      <c r="C6904" s="120" t="s">
        <v>210</v>
      </c>
      <c r="D6904" s="120" t="s">
        <v>73</v>
      </c>
      <c r="E6904" s="120" t="s">
        <v>70</v>
      </c>
      <c r="F6904" s="121">
        <v>196</v>
      </c>
      <c r="G6904" s="121">
        <v>37.62</v>
      </c>
      <c r="H6904" s="119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19">
        <v>54851</v>
      </c>
      <c r="B6905" s="120" t="s">
        <v>205</v>
      </c>
      <c r="C6905" s="120" t="s">
        <v>210</v>
      </c>
      <c r="D6905" s="120" t="s">
        <v>73</v>
      </c>
      <c r="E6905" s="120" t="s">
        <v>90</v>
      </c>
      <c r="F6905" s="121">
        <v>164433</v>
      </c>
      <c r="G6905" s="121">
        <v>31384.42</v>
      </c>
      <c r="H6905" s="119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19">
        <v>54851</v>
      </c>
      <c r="B6906" s="120" t="s">
        <v>205</v>
      </c>
      <c r="C6906" s="120" t="s">
        <v>210</v>
      </c>
      <c r="D6906" s="120" t="s">
        <v>73</v>
      </c>
      <c r="E6906" s="120" t="s">
        <v>38</v>
      </c>
      <c r="F6906" s="121">
        <v>299990</v>
      </c>
      <c r="G6906" s="121">
        <v>57325.96</v>
      </c>
      <c r="H6906" s="119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19">
        <v>54854</v>
      </c>
      <c r="B6907" s="120" t="s">
        <v>201</v>
      </c>
      <c r="C6907" s="120" t="s">
        <v>202</v>
      </c>
      <c r="D6907" s="120" t="s">
        <v>73</v>
      </c>
      <c r="E6907" s="120" t="s">
        <v>70</v>
      </c>
      <c r="F6907" s="121">
        <v>0</v>
      </c>
      <c r="G6907" s="121">
        <v>0</v>
      </c>
      <c r="H6907" s="119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19">
        <v>54854</v>
      </c>
      <c r="B6908" s="120" t="s">
        <v>201</v>
      </c>
      <c r="C6908" s="120" t="s">
        <v>202</v>
      </c>
      <c r="D6908" s="120" t="s">
        <v>73</v>
      </c>
      <c r="E6908" s="120" t="s">
        <v>38</v>
      </c>
      <c r="F6908" s="121">
        <v>694740</v>
      </c>
      <c r="G6908" s="121">
        <v>53892</v>
      </c>
      <c r="H6908" s="119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19">
        <v>54855</v>
      </c>
      <c r="B6909" s="120" t="s">
        <v>205</v>
      </c>
      <c r="C6909" s="120" t="s">
        <v>209</v>
      </c>
      <c r="D6909" s="120" t="s">
        <v>73</v>
      </c>
      <c r="E6909" s="120" t="s">
        <v>70</v>
      </c>
      <c r="F6909" s="121">
        <v>0</v>
      </c>
      <c r="G6909" s="121">
        <v>0</v>
      </c>
      <c r="H6909" s="119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19">
        <v>54855</v>
      </c>
      <c r="B6910" s="120" t="s">
        <v>205</v>
      </c>
      <c r="C6910" s="120" t="s">
        <v>209</v>
      </c>
      <c r="D6910" s="120" t="s">
        <v>73</v>
      </c>
      <c r="E6910" s="120" t="s">
        <v>38</v>
      </c>
      <c r="F6910" s="121">
        <v>109444</v>
      </c>
      <c r="G6910" s="121">
        <v>18231.92</v>
      </c>
      <c r="H6910" s="119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19">
        <v>54858</v>
      </c>
      <c r="B6911" s="120" t="s">
        <v>201</v>
      </c>
      <c r="C6911" s="120" t="s">
        <v>207</v>
      </c>
      <c r="D6911" s="120" t="s">
        <v>79</v>
      </c>
      <c r="E6911" s="120" t="s">
        <v>70</v>
      </c>
      <c r="F6911" s="121">
        <v>395</v>
      </c>
      <c r="G6911" s="121">
        <v>24</v>
      </c>
      <c r="H6911" s="119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19">
        <v>54860</v>
      </c>
      <c r="B6912" s="120" t="s">
        <v>201</v>
      </c>
      <c r="C6912" s="120" t="s">
        <v>206</v>
      </c>
      <c r="D6912" s="120" t="s">
        <v>116</v>
      </c>
      <c r="E6912" s="120" t="s">
        <v>170</v>
      </c>
      <c r="F6912" s="121">
        <v>71483</v>
      </c>
      <c r="G6912" s="121">
        <v>8030</v>
      </c>
      <c r="H6912" s="119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19">
        <v>54863</v>
      </c>
      <c r="B6913" s="120" t="s">
        <v>201</v>
      </c>
      <c r="C6913" s="120" t="s">
        <v>207</v>
      </c>
      <c r="D6913" s="120" t="s">
        <v>79</v>
      </c>
      <c r="E6913" s="120" t="s">
        <v>70</v>
      </c>
      <c r="F6913" s="121">
        <v>390</v>
      </c>
      <c r="G6913" s="121">
        <v>38</v>
      </c>
      <c r="H6913" s="119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19">
        <v>54865</v>
      </c>
      <c r="B6914" s="120" t="s">
        <v>201</v>
      </c>
      <c r="C6914" s="120" t="s">
        <v>206</v>
      </c>
      <c r="D6914" s="120" t="s">
        <v>116</v>
      </c>
      <c r="E6914" s="120" t="s">
        <v>170</v>
      </c>
      <c r="F6914" s="121">
        <v>105186</v>
      </c>
      <c r="G6914" s="121">
        <v>11816</v>
      </c>
      <c r="H6914" s="119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19">
        <v>54867</v>
      </c>
      <c r="B6915" s="120" t="s">
        <v>205</v>
      </c>
      <c r="C6915" s="120" t="s">
        <v>209</v>
      </c>
      <c r="D6915" s="120" t="s">
        <v>68</v>
      </c>
      <c r="E6915" s="120" t="s">
        <v>54</v>
      </c>
      <c r="F6915" s="121">
        <v>3247</v>
      </c>
      <c r="G6915" s="121">
        <v>470.919</v>
      </c>
      <c r="H6915" s="119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19">
        <v>54867</v>
      </c>
      <c r="B6916" s="120" t="s">
        <v>205</v>
      </c>
      <c r="C6916" s="120" t="s">
        <v>209</v>
      </c>
      <c r="D6916" s="120" t="s">
        <v>68</v>
      </c>
      <c r="E6916" s="120" t="s">
        <v>38</v>
      </c>
      <c r="F6916" s="121">
        <v>640</v>
      </c>
      <c r="G6916" s="121">
        <v>93.081</v>
      </c>
      <c r="H6916" s="119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19">
        <v>54872</v>
      </c>
      <c r="B6917" s="120" t="s">
        <v>201</v>
      </c>
      <c r="C6917" s="120" t="s">
        <v>206</v>
      </c>
      <c r="D6917" s="120" t="s">
        <v>116</v>
      </c>
      <c r="E6917" s="120" t="s">
        <v>170</v>
      </c>
      <c r="F6917" s="121">
        <v>17189</v>
      </c>
      <c r="G6917" s="121">
        <v>1930.98</v>
      </c>
      <c r="H6917" s="119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19">
        <v>54877</v>
      </c>
      <c r="B6918" s="120" t="s">
        <v>201</v>
      </c>
      <c r="C6918" s="120" t="s">
        <v>207</v>
      </c>
      <c r="D6918" s="120" t="s">
        <v>79</v>
      </c>
      <c r="E6918" s="120" t="s">
        <v>70</v>
      </c>
      <c r="F6918" s="121">
        <v>0</v>
      </c>
      <c r="G6918" s="121">
        <v>0</v>
      </c>
      <c r="H6918" s="119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19">
        <v>54878</v>
      </c>
      <c r="B6919" s="120" t="s">
        <v>201</v>
      </c>
      <c r="C6919" s="120" t="s">
        <v>211</v>
      </c>
      <c r="D6919" s="120" t="s">
        <v>116</v>
      </c>
      <c r="E6919" s="120" t="s">
        <v>170</v>
      </c>
      <c r="F6919" s="121">
        <v>54880</v>
      </c>
      <c r="G6919" s="121">
        <v>6165</v>
      </c>
      <c r="H6919" s="119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19">
        <v>54880</v>
      </c>
      <c r="B6920" s="120" t="s">
        <v>205</v>
      </c>
      <c r="C6920" s="120" t="s">
        <v>209</v>
      </c>
      <c r="D6920" s="120" t="s">
        <v>73</v>
      </c>
      <c r="E6920" s="120" t="s">
        <v>70</v>
      </c>
      <c r="F6920" s="121">
        <v>0</v>
      </c>
      <c r="G6920" s="121">
        <v>0</v>
      </c>
      <c r="H6920" s="119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19">
        <v>54880</v>
      </c>
      <c r="B6921" s="120" t="s">
        <v>205</v>
      </c>
      <c r="C6921" s="120" t="s">
        <v>209</v>
      </c>
      <c r="D6921" s="120" t="s">
        <v>73</v>
      </c>
      <c r="E6921" s="120" t="s">
        <v>38</v>
      </c>
      <c r="F6921" s="121">
        <v>0</v>
      </c>
      <c r="G6921" s="121">
        <v>0</v>
      </c>
      <c r="H6921" s="119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19">
        <v>54882</v>
      </c>
      <c r="B6922" s="120" t="s">
        <v>201</v>
      </c>
      <c r="C6922" s="120" t="s">
        <v>207</v>
      </c>
      <c r="D6922" s="120" t="s">
        <v>79</v>
      </c>
      <c r="E6922" s="120" t="s">
        <v>70</v>
      </c>
      <c r="F6922" s="121">
        <v>0</v>
      </c>
      <c r="G6922" s="121">
        <v>0</v>
      </c>
      <c r="H6922" s="119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19">
        <v>54887</v>
      </c>
      <c r="B6923" s="120" t="s">
        <v>205</v>
      </c>
      <c r="C6923" s="120" t="s">
        <v>209</v>
      </c>
      <c r="D6923" s="120" t="s">
        <v>73</v>
      </c>
      <c r="E6923" s="120" t="s">
        <v>70</v>
      </c>
      <c r="F6923" s="121">
        <v>1226</v>
      </c>
      <c r="G6923" s="121">
        <v>140.607</v>
      </c>
      <c r="H6923" s="119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19">
        <v>54887</v>
      </c>
      <c r="B6924" s="120" t="s">
        <v>205</v>
      </c>
      <c r="C6924" s="120" t="s">
        <v>209</v>
      </c>
      <c r="D6924" s="120" t="s">
        <v>73</v>
      </c>
      <c r="E6924" s="120" t="s">
        <v>38</v>
      </c>
      <c r="F6924" s="121">
        <v>1802</v>
      </c>
      <c r="G6924" s="121">
        <v>206.393</v>
      </c>
      <c r="H6924" s="119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19">
        <v>54887</v>
      </c>
      <c r="B6925" s="120" t="s">
        <v>205</v>
      </c>
      <c r="C6925" s="120" t="s">
        <v>209</v>
      </c>
      <c r="D6925" s="120" t="s">
        <v>79</v>
      </c>
      <c r="E6925" s="120" t="s">
        <v>70</v>
      </c>
      <c r="F6925" s="121">
        <v>6704</v>
      </c>
      <c r="G6925" s="121">
        <v>825</v>
      </c>
      <c r="H6925" s="119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19">
        <v>54887</v>
      </c>
      <c r="B6926" s="120" t="s">
        <v>205</v>
      </c>
      <c r="C6926" s="120" t="s">
        <v>209</v>
      </c>
      <c r="D6926" s="120" t="s">
        <v>79</v>
      </c>
      <c r="E6926" s="120" t="s">
        <v>152</v>
      </c>
      <c r="F6926" s="121">
        <v>0</v>
      </c>
      <c r="G6926" s="121">
        <v>0</v>
      </c>
      <c r="H6926" s="119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19">
        <v>54890</v>
      </c>
      <c r="B6927" s="120" t="s">
        <v>201</v>
      </c>
      <c r="C6927" s="120" t="s">
        <v>206</v>
      </c>
      <c r="D6927" s="120" t="s">
        <v>79</v>
      </c>
      <c r="E6927" s="120" t="s">
        <v>90</v>
      </c>
      <c r="F6927" s="121">
        <v>175129</v>
      </c>
      <c r="G6927" s="121">
        <v>26165</v>
      </c>
      <c r="H6927" s="119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19">
        <v>54894</v>
      </c>
      <c r="B6928" s="120" t="s">
        <v>201</v>
      </c>
      <c r="C6928" s="120" t="s">
        <v>202</v>
      </c>
      <c r="D6928" s="120" t="s">
        <v>116</v>
      </c>
      <c r="E6928" s="120" t="s">
        <v>170</v>
      </c>
      <c r="F6928" s="121">
        <v>5154124</v>
      </c>
      <c r="G6928" s="121">
        <v>578985</v>
      </c>
      <c r="H6928" s="119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19">
        <v>54895</v>
      </c>
      <c r="B6929" s="120" t="s">
        <v>201</v>
      </c>
      <c r="C6929" s="120" t="s">
        <v>202</v>
      </c>
      <c r="D6929" s="120" t="s">
        <v>116</v>
      </c>
      <c r="E6929" s="120" t="s">
        <v>170</v>
      </c>
      <c r="F6929" s="121">
        <v>1395371</v>
      </c>
      <c r="G6929" s="121">
        <v>156748</v>
      </c>
      <c r="H6929" s="119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19">
        <v>54896</v>
      </c>
      <c r="B6930" s="120" t="s">
        <v>201</v>
      </c>
      <c r="C6930" s="120" t="s">
        <v>202</v>
      </c>
      <c r="D6930" s="120" t="s">
        <v>116</v>
      </c>
      <c r="E6930" s="120" t="s">
        <v>170</v>
      </c>
      <c r="F6930" s="121">
        <v>1190525</v>
      </c>
      <c r="G6930" s="121">
        <v>133737</v>
      </c>
      <c r="H6930" s="119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19">
        <v>54897</v>
      </c>
      <c r="B6931" s="120" t="s">
        <v>201</v>
      </c>
      <c r="C6931" s="120" t="s">
        <v>202</v>
      </c>
      <c r="D6931" s="120" t="s">
        <v>116</v>
      </c>
      <c r="E6931" s="120" t="s">
        <v>170</v>
      </c>
      <c r="F6931" s="121">
        <v>1397187</v>
      </c>
      <c r="G6931" s="121">
        <v>156952</v>
      </c>
      <c r="H6931" s="119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19">
        <v>54898</v>
      </c>
      <c r="B6932" s="120" t="s">
        <v>201</v>
      </c>
      <c r="C6932" s="120" t="s">
        <v>202</v>
      </c>
      <c r="D6932" s="120" t="s">
        <v>116</v>
      </c>
      <c r="E6932" s="120" t="s">
        <v>170</v>
      </c>
      <c r="F6932" s="121">
        <v>1567073</v>
      </c>
      <c r="G6932" s="121">
        <v>176036</v>
      </c>
      <c r="H6932" s="119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19">
        <v>54899</v>
      </c>
      <c r="B6933" s="120" t="s">
        <v>201</v>
      </c>
      <c r="C6933" s="120" t="s">
        <v>202</v>
      </c>
      <c r="D6933" s="120" t="s">
        <v>116</v>
      </c>
      <c r="E6933" s="120" t="s">
        <v>170</v>
      </c>
      <c r="F6933" s="121">
        <v>6098521</v>
      </c>
      <c r="G6933" s="121">
        <v>685073</v>
      </c>
      <c r="H6933" s="119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19">
        <v>54900</v>
      </c>
      <c r="B6934" s="120" t="s">
        <v>201</v>
      </c>
      <c r="C6934" s="120" t="s">
        <v>202</v>
      </c>
      <c r="D6934" s="120" t="s">
        <v>116</v>
      </c>
      <c r="E6934" s="120" t="s">
        <v>170</v>
      </c>
      <c r="F6934" s="121">
        <v>6949988</v>
      </c>
      <c r="G6934" s="121">
        <v>780722</v>
      </c>
      <c r="H6934" s="119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19">
        <v>54901</v>
      </c>
      <c r="B6935" s="120" t="s">
        <v>201</v>
      </c>
      <c r="C6935" s="120" t="s">
        <v>202</v>
      </c>
      <c r="D6935" s="120" t="s">
        <v>116</v>
      </c>
      <c r="E6935" s="120" t="s">
        <v>170</v>
      </c>
      <c r="F6935" s="121">
        <v>1956391</v>
      </c>
      <c r="G6935" s="121">
        <v>219770</v>
      </c>
      <c r="H6935" s="119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19">
        <v>54903</v>
      </c>
      <c r="B6936" s="120" t="s">
        <v>201</v>
      </c>
      <c r="C6936" s="120" t="s">
        <v>206</v>
      </c>
      <c r="D6936" s="120" t="s">
        <v>79</v>
      </c>
      <c r="E6936" s="120" t="s">
        <v>90</v>
      </c>
      <c r="F6936" s="121">
        <v>182667</v>
      </c>
      <c r="G6936" s="121">
        <v>13579</v>
      </c>
      <c r="H6936" s="119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19">
        <v>54906</v>
      </c>
      <c r="B6937" s="120" t="s">
        <v>201</v>
      </c>
      <c r="C6937" s="120" t="s">
        <v>207</v>
      </c>
      <c r="D6937" s="120" t="s">
        <v>79</v>
      </c>
      <c r="E6937" s="120" t="s">
        <v>70</v>
      </c>
      <c r="F6937" s="121">
        <v>108</v>
      </c>
      <c r="G6937" s="121">
        <v>0</v>
      </c>
      <c r="H6937" s="119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19">
        <v>54907</v>
      </c>
      <c r="B6938" s="120" t="s">
        <v>205</v>
      </c>
      <c r="C6938" s="120" t="s">
        <v>210</v>
      </c>
      <c r="D6938" s="120" t="s">
        <v>73</v>
      </c>
      <c r="E6938" s="120" t="s">
        <v>70</v>
      </c>
      <c r="F6938" s="121">
        <v>1274</v>
      </c>
      <c r="G6938" s="121">
        <v>278.577</v>
      </c>
      <c r="H6938" s="119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19">
        <v>54907</v>
      </c>
      <c r="B6939" s="120" t="s">
        <v>205</v>
      </c>
      <c r="C6939" s="120" t="s">
        <v>210</v>
      </c>
      <c r="D6939" s="120" t="s">
        <v>73</v>
      </c>
      <c r="E6939" s="120" t="s">
        <v>38</v>
      </c>
      <c r="F6939" s="121">
        <v>427980</v>
      </c>
      <c r="G6939" s="121">
        <v>93423.143</v>
      </c>
      <c r="H6939" s="119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19">
        <v>54908</v>
      </c>
      <c r="B6940" s="120" t="s">
        <v>205</v>
      </c>
      <c r="C6940" s="120" t="s">
        <v>209</v>
      </c>
      <c r="D6940" s="120" t="s">
        <v>68</v>
      </c>
      <c r="E6940" s="120" t="s">
        <v>35</v>
      </c>
      <c r="F6940" s="121">
        <v>1091</v>
      </c>
      <c r="G6940" s="121">
        <v>185</v>
      </c>
      <c r="H6940" s="119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19">
        <v>54908</v>
      </c>
      <c r="B6941" s="120" t="s">
        <v>205</v>
      </c>
      <c r="C6941" s="120" t="s">
        <v>209</v>
      </c>
      <c r="D6941" s="120" t="s">
        <v>68</v>
      </c>
      <c r="E6941" s="120" t="s">
        <v>38</v>
      </c>
      <c r="F6941" s="121">
        <v>0</v>
      </c>
      <c r="G6941" s="121">
        <v>0</v>
      </c>
      <c r="H6941" s="119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19">
        <v>54909</v>
      </c>
      <c r="B6942" s="120" t="s">
        <v>201</v>
      </c>
      <c r="C6942" s="120" t="s">
        <v>206</v>
      </c>
      <c r="D6942" s="120" t="s">
        <v>128</v>
      </c>
      <c r="E6942" s="120" t="s">
        <v>180</v>
      </c>
      <c r="F6942" s="121">
        <v>423903</v>
      </c>
      <c r="G6942" s="121">
        <v>47619</v>
      </c>
      <c r="H6942" s="119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19">
        <v>54910</v>
      </c>
      <c r="B6943" s="120" t="s">
        <v>201</v>
      </c>
      <c r="C6943" s="120" t="s">
        <v>206</v>
      </c>
      <c r="D6943" s="120" t="s">
        <v>79</v>
      </c>
      <c r="E6943" s="120" t="s">
        <v>90</v>
      </c>
      <c r="F6943" s="121">
        <v>550774</v>
      </c>
      <c r="G6943" s="121">
        <v>50647</v>
      </c>
      <c r="H6943" s="119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19">
        <v>54912</v>
      </c>
      <c r="B6944" s="120" t="s">
        <v>205</v>
      </c>
      <c r="C6944" s="120" t="s">
        <v>209</v>
      </c>
      <c r="D6944" s="120" t="s">
        <v>39</v>
      </c>
      <c r="E6944" s="120" t="s">
        <v>38</v>
      </c>
      <c r="F6944" s="121">
        <v>0</v>
      </c>
      <c r="G6944" s="121">
        <v>129969.41</v>
      </c>
      <c r="H6944" s="119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19">
        <v>54912</v>
      </c>
      <c r="B6945" s="120" t="s">
        <v>205</v>
      </c>
      <c r="C6945" s="120" t="s">
        <v>209</v>
      </c>
      <c r="D6945" s="120" t="s">
        <v>39</v>
      </c>
      <c r="E6945" s="120" t="s">
        <v>140</v>
      </c>
      <c r="F6945" s="121">
        <v>234224</v>
      </c>
      <c r="G6945" s="121">
        <v>35696.593</v>
      </c>
      <c r="H6945" s="119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19">
        <v>54912</v>
      </c>
      <c r="B6946" s="120" t="s">
        <v>205</v>
      </c>
      <c r="C6946" s="120" t="s">
        <v>209</v>
      </c>
      <c r="D6946" s="120" t="s">
        <v>61</v>
      </c>
      <c r="E6946" s="120" t="s">
        <v>38</v>
      </c>
      <c r="F6946" s="121">
        <v>5301477</v>
      </c>
      <c r="G6946" s="121">
        <v>661869</v>
      </c>
      <c r="H6946" s="119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19">
        <v>54912</v>
      </c>
      <c r="B6947" s="120" t="s">
        <v>205</v>
      </c>
      <c r="C6947" s="120" t="s">
        <v>209</v>
      </c>
      <c r="D6947" s="120" t="s">
        <v>61</v>
      </c>
      <c r="E6947" s="120" t="s">
        <v>140</v>
      </c>
      <c r="F6947" s="121">
        <v>0</v>
      </c>
      <c r="G6947" s="121">
        <v>0</v>
      </c>
      <c r="H6947" s="119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19">
        <v>54914</v>
      </c>
      <c r="B6948" s="120" t="s">
        <v>205</v>
      </c>
      <c r="C6948" s="120" t="s">
        <v>208</v>
      </c>
      <c r="D6948" s="120" t="s">
        <v>39</v>
      </c>
      <c r="E6948" s="120" t="s">
        <v>70</v>
      </c>
      <c r="F6948" s="121">
        <v>0</v>
      </c>
      <c r="G6948" s="121">
        <v>1473.962</v>
      </c>
      <c r="H6948" s="119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19">
        <v>54914</v>
      </c>
      <c r="B6949" s="120" t="s">
        <v>205</v>
      </c>
      <c r="C6949" s="120" t="s">
        <v>208</v>
      </c>
      <c r="D6949" s="120" t="s">
        <v>39</v>
      </c>
      <c r="E6949" s="120" t="s">
        <v>38</v>
      </c>
      <c r="F6949" s="121">
        <v>0</v>
      </c>
      <c r="G6949" s="121">
        <v>307134.04</v>
      </c>
      <c r="H6949" s="119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19">
        <v>54914</v>
      </c>
      <c r="B6950" s="120" t="s">
        <v>205</v>
      </c>
      <c r="C6950" s="120" t="s">
        <v>208</v>
      </c>
      <c r="D6950" s="120" t="s">
        <v>61</v>
      </c>
      <c r="E6950" s="120" t="s">
        <v>70</v>
      </c>
      <c r="F6950" s="121">
        <v>113949</v>
      </c>
      <c r="G6950" s="121">
        <v>17896.008</v>
      </c>
      <c r="H6950" s="119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19">
        <v>54914</v>
      </c>
      <c r="B6951" s="120" t="s">
        <v>205</v>
      </c>
      <c r="C6951" s="120" t="s">
        <v>208</v>
      </c>
      <c r="D6951" s="120" t="s">
        <v>61</v>
      </c>
      <c r="E6951" s="120" t="s">
        <v>38</v>
      </c>
      <c r="F6951" s="121">
        <v>11020014</v>
      </c>
      <c r="G6951" s="121">
        <v>1565739</v>
      </c>
      <c r="H6951" s="119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19">
        <v>54915</v>
      </c>
      <c r="B6952" s="120" t="s">
        <v>205</v>
      </c>
      <c r="C6952" s="120" t="s">
        <v>208</v>
      </c>
      <c r="D6952" s="120" t="s">
        <v>39</v>
      </c>
      <c r="E6952" s="120" t="s">
        <v>38</v>
      </c>
      <c r="F6952" s="121">
        <v>1171553</v>
      </c>
      <c r="G6952" s="121">
        <v>332790</v>
      </c>
      <c r="H6952" s="119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19">
        <v>54915</v>
      </c>
      <c r="B6953" s="120" t="s">
        <v>205</v>
      </c>
      <c r="C6953" s="120" t="s">
        <v>208</v>
      </c>
      <c r="D6953" s="120" t="s">
        <v>61</v>
      </c>
      <c r="E6953" s="120" t="s">
        <v>38</v>
      </c>
      <c r="F6953" s="121">
        <v>5045818</v>
      </c>
      <c r="G6953" s="121">
        <v>687646</v>
      </c>
      <c r="H6953" s="119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19">
        <v>54918</v>
      </c>
      <c r="B6954" s="120" t="s">
        <v>205</v>
      </c>
      <c r="C6954" s="120" t="s">
        <v>209</v>
      </c>
      <c r="D6954" s="120" t="s">
        <v>73</v>
      </c>
      <c r="E6954" s="120" t="s">
        <v>38</v>
      </c>
      <c r="F6954" s="121">
        <v>182802</v>
      </c>
      <c r="G6954" s="121">
        <v>39563</v>
      </c>
      <c r="H6954" s="119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19">
        <v>54925</v>
      </c>
      <c r="B6955" s="120" t="s">
        <v>201</v>
      </c>
      <c r="C6955" s="120" t="s">
        <v>202</v>
      </c>
      <c r="D6955" s="120" t="s">
        <v>79</v>
      </c>
      <c r="E6955" s="120" t="s">
        <v>90</v>
      </c>
      <c r="F6955" s="121">
        <v>928419</v>
      </c>
      <c r="G6955" s="121">
        <v>78416</v>
      </c>
      <c r="H6955" s="119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19">
        <v>54926</v>
      </c>
      <c r="B6956" s="120" t="s">
        <v>201</v>
      </c>
      <c r="C6956" s="120" t="s">
        <v>202</v>
      </c>
      <c r="D6956" s="120" t="s">
        <v>79</v>
      </c>
      <c r="E6956" s="120" t="s">
        <v>90</v>
      </c>
      <c r="F6956" s="121">
        <v>560910</v>
      </c>
      <c r="G6956" s="121">
        <v>45326</v>
      </c>
      <c r="H6956" s="119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19">
        <v>54927</v>
      </c>
      <c r="B6957" s="120" t="s">
        <v>201</v>
      </c>
      <c r="C6957" s="120" t="s">
        <v>211</v>
      </c>
      <c r="D6957" s="120" t="s">
        <v>79</v>
      </c>
      <c r="E6957" s="120" t="s">
        <v>38</v>
      </c>
      <c r="F6957" s="121">
        <v>57943</v>
      </c>
      <c r="G6957" s="121">
        <v>4723.6</v>
      </c>
      <c r="H6957" s="119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19">
        <v>54929</v>
      </c>
      <c r="B6958" s="120" t="s">
        <v>201</v>
      </c>
      <c r="C6958" s="120" t="s">
        <v>206</v>
      </c>
      <c r="D6958" s="120" t="s">
        <v>79</v>
      </c>
      <c r="E6958" s="120" t="s">
        <v>70</v>
      </c>
      <c r="F6958" s="121">
        <v>204</v>
      </c>
      <c r="G6958" s="121">
        <v>12.74</v>
      </c>
      <c r="H6958" s="119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19">
        <v>54931</v>
      </c>
      <c r="B6959" s="120" t="s">
        <v>201</v>
      </c>
      <c r="C6959" s="120" t="s">
        <v>206</v>
      </c>
      <c r="D6959" s="120" t="s">
        <v>128</v>
      </c>
      <c r="E6959" s="120" t="s">
        <v>180</v>
      </c>
      <c r="F6959" s="121">
        <v>1191729</v>
      </c>
      <c r="G6959" s="121">
        <v>133872</v>
      </c>
      <c r="H6959" s="119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19">
        <v>54934</v>
      </c>
      <c r="B6960" s="120" t="s">
        <v>201</v>
      </c>
      <c r="C6960" s="120" t="s">
        <v>206</v>
      </c>
      <c r="D6960" s="120" t="s">
        <v>79</v>
      </c>
      <c r="E6960" s="120" t="s">
        <v>90</v>
      </c>
      <c r="F6960" s="121">
        <v>601077</v>
      </c>
      <c r="G6960" s="121">
        <v>40073</v>
      </c>
      <c r="H6960" s="119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19">
        <v>54936</v>
      </c>
      <c r="B6961" s="120" t="s">
        <v>205</v>
      </c>
      <c r="C6961" s="120" t="s">
        <v>210</v>
      </c>
      <c r="D6961" s="120" t="s">
        <v>73</v>
      </c>
      <c r="E6961" s="120" t="s">
        <v>38</v>
      </c>
      <c r="F6961" s="121">
        <v>1532</v>
      </c>
      <c r="G6961" s="121">
        <v>350</v>
      </c>
      <c r="H6961" s="119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19">
        <v>54937</v>
      </c>
      <c r="B6962" s="120" t="s">
        <v>205</v>
      </c>
      <c r="C6962" s="120" t="s">
        <v>210</v>
      </c>
      <c r="D6962" s="120" t="s">
        <v>79</v>
      </c>
      <c r="E6962" s="120" t="s">
        <v>38</v>
      </c>
      <c r="F6962" s="121">
        <v>79842</v>
      </c>
      <c r="G6962" s="121">
        <v>10778.04</v>
      </c>
      <c r="H6962" s="119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19">
        <v>54939</v>
      </c>
      <c r="B6963" s="120" t="s">
        <v>201</v>
      </c>
      <c r="C6963" s="120" t="s">
        <v>206</v>
      </c>
      <c r="D6963" s="120" t="s">
        <v>79</v>
      </c>
      <c r="E6963" s="120" t="s">
        <v>90</v>
      </c>
      <c r="F6963" s="121">
        <v>400230</v>
      </c>
      <c r="G6963" s="121">
        <v>32869</v>
      </c>
      <c r="H6963" s="119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19">
        <v>54945</v>
      </c>
      <c r="B6964" s="120" t="s">
        <v>201</v>
      </c>
      <c r="C6964" s="120" t="s">
        <v>206</v>
      </c>
      <c r="D6964" s="120" t="s">
        <v>68</v>
      </c>
      <c r="E6964" s="120" t="s">
        <v>54</v>
      </c>
      <c r="F6964" s="121">
        <v>0</v>
      </c>
      <c r="G6964" s="121">
        <v>0</v>
      </c>
      <c r="H6964" s="119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19">
        <v>54945</v>
      </c>
      <c r="B6965" s="120" t="s">
        <v>201</v>
      </c>
      <c r="C6965" s="120" t="s">
        <v>206</v>
      </c>
      <c r="D6965" s="120" t="s">
        <v>68</v>
      </c>
      <c r="E6965" s="120" t="s">
        <v>105</v>
      </c>
      <c r="F6965" s="121">
        <v>2434159</v>
      </c>
      <c r="G6965" s="121">
        <v>112703.76</v>
      </c>
      <c r="H6965" s="119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19">
        <v>54945</v>
      </c>
      <c r="B6966" s="120" t="s">
        <v>201</v>
      </c>
      <c r="C6966" s="120" t="s">
        <v>206</v>
      </c>
      <c r="D6966" s="120" t="s">
        <v>68</v>
      </c>
      <c r="E6966" s="120" t="s">
        <v>110</v>
      </c>
      <c r="F6966" s="121">
        <v>2975104</v>
      </c>
      <c r="G6966" s="121">
        <v>137749.82</v>
      </c>
      <c r="H6966" s="119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19">
        <v>54945</v>
      </c>
      <c r="B6967" s="120" t="s">
        <v>201</v>
      </c>
      <c r="C6967" s="120" t="s">
        <v>206</v>
      </c>
      <c r="D6967" s="120" t="s">
        <v>68</v>
      </c>
      <c r="E6967" s="120" t="s">
        <v>38</v>
      </c>
      <c r="F6967" s="121">
        <v>54963</v>
      </c>
      <c r="G6967" s="121">
        <v>2471.423</v>
      </c>
      <c r="H6967" s="119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19">
        <v>54950</v>
      </c>
      <c r="B6968" s="120" t="s">
        <v>205</v>
      </c>
      <c r="C6968" s="120" t="s">
        <v>210</v>
      </c>
      <c r="D6968" s="120" t="s">
        <v>39</v>
      </c>
      <c r="E6968" s="120" t="s">
        <v>70</v>
      </c>
      <c r="F6968" s="121">
        <v>0</v>
      </c>
      <c r="G6968" s="121">
        <v>0</v>
      </c>
      <c r="H6968" s="119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19">
        <v>54950</v>
      </c>
      <c r="B6969" s="120" t="s">
        <v>205</v>
      </c>
      <c r="C6969" s="120" t="s">
        <v>210</v>
      </c>
      <c r="D6969" s="120" t="s">
        <v>39</v>
      </c>
      <c r="E6969" s="120" t="s">
        <v>38</v>
      </c>
      <c r="F6969" s="121">
        <v>0</v>
      </c>
      <c r="G6969" s="121">
        <v>0</v>
      </c>
      <c r="H6969" s="119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19">
        <v>54950</v>
      </c>
      <c r="B6970" s="120" t="s">
        <v>205</v>
      </c>
      <c r="C6970" s="120" t="s">
        <v>210</v>
      </c>
      <c r="D6970" s="120" t="s">
        <v>61</v>
      </c>
      <c r="E6970" s="120" t="s">
        <v>70</v>
      </c>
      <c r="F6970" s="121">
        <v>1060</v>
      </c>
      <c r="G6970" s="121">
        <v>99.53</v>
      </c>
      <c r="H6970" s="119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19">
        <v>54950</v>
      </c>
      <c r="B6971" s="120" t="s">
        <v>205</v>
      </c>
      <c r="C6971" s="120" t="s">
        <v>210</v>
      </c>
      <c r="D6971" s="120" t="s">
        <v>61</v>
      </c>
      <c r="E6971" s="120" t="s">
        <v>38</v>
      </c>
      <c r="F6971" s="121">
        <v>7293</v>
      </c>
      <c r="G6971" s="121">
        <v>684.23</v>
      </c>
      <c r="H6971" s="119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19">
        <v>54951</v>
      </c>
      <c r="B6972" s="120" t="s">
        <v>205</v>
      </c>
      <c r="C6972" s="120" t="s">
        <v>210</v>
      </c>
      <c r="D6972" s="120" t="s">
        <v>79</v>
      </c>
      <c r="E6972" s="120" t="s">
        <v>38</v>
      </c>
      <c r="F6972" s="121">
        <v>15132</v>
      </c>
      <c r="G6972" s="121">
        <v>2749.678</v>
      </c>
      <c r="H6972" s="119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19">
        <v>54951</v>
      </c>
      <c r="B6973" s="120" t="s">
        <v>205</v>
      </c>
      <c r="C6973" s="120" t="s">
        <v>210</v>
      </c>
      <c r="D6973" s="120" t="s">
        <v>79</v>
      </c>
      <c r="E6973" s="120" t="s">
        <v>130</v>
      </c>
      <c r="F6973" s="121">
        <v>29697</v>
      </c>
      <c r="G6973" s="121">
        <v>5396.322</v>
      </c>
      <c r="H6973" s="119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19">
        <v>54953</v>
      </c>
      <c r="B6974" s="120" t="s">
        <v>201</v>
      </c>
      <c r="C6974" s="120" t="s">
        <v>206</v>
      </c>
      <c r="D6974" s="120" t="s">
        <v>116</v>
      </c>
      <c r="E6974" s="120" t="s">
        <v>170</v>
      </c>
      <c r="F6974" s="121">
        <v>2287672</v>
      </c>
      <c r="G6974" s="121">
        <v>256984</v>
      </c>
      <c r="H6974" s="119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19">
        <v>54956</v>
      </c>
      <c r="B6975" s="120" t="s">
        <v>201</v>
      </c>
      <c r="C6975" s="120" t="s">
        <v>202</v>
      </c>
      <c r="D6975" s="120" t="s">
        <v>79</v>
      </c>
      <c r="E6975" s="120" t="s">
        <v>90</v>
      </c>
      <c r="F6975" s="121">
        <v>271875</v>
      </c>
      <c r="G6975" s="121">
        <v>21970</v>
      </c>
      <c r="H6975" s="119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19">
        <v>54965</v>
      </c>
      <c r="B6976" s="120" t="s">
        <v>205</v>
      </c>
      <c r="C6976" s="120" t="s">
        <v>209</v>
      </c>
      <c r="D6976" s="120" t="s">
        <v>68</v>
      </c>
      <c r="E6976" s="120" t="s">
        <v>54</v>
      </c>
      <c r="F6976" s="121">
        <v>0</v>
      </c>
      <c r="G6976" s="121">
        <v>0</v>
      </c>
      <c r="H6976" s="119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19">
        <v>54965</v>
      </c>
      <c r="B6977" s="120" t="s">
        <v>205</v>
      </c>
      <c r="C6977" s="120" t="s">
        <v>209</v>
      </c>
      <c r="D6977" s="120" t="s">
        <v>68</v>
      </c>
      <c r="E6977" s="120" t="s">
        <v>38</v>
      </c>
      <c r="F6977" s="121">
        <v>35128</v>
      </c>
      <c r="G6977" s="121">
        <v>6191.51</v>
      </c>
      <c r="H6977" s="119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19">
        <v>54967</v>
      </c>
      <c r="B6978" s="120" t="s">
        <v>201</v>
      </c>
      <c r="C6978" s="120" t="s">
        <v>206</v>
      </c>
      <c r="D6978" s="120" t="s">
        <v>79</v>
      </c>
      <c r="E6978" s="120" t="s">
        <v>70</v>
      </c>
      <c r="F6978" s="121">
        <v>41</v>
      </c>
      <c r="G6978" s="121">
        <v>2.94</v>
      </c>
      <c r="H6978" s="119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19">
        <v>54968</v>
      </c>
      <c r="B6979" s="120" t="s">
        <v>201</v>
      </c>
      <c r="C6979" s="120" t="s">
        <v>206</v>
      </c>
      <c r="D6979" s="120" t="s">
        <v>79</v>
      </c>
      <c r="E6979" s="120" t="s">
        <v>70</v>
      </c>
      <c r="F6979" s="121">
        <v>2278</v>
      </c>
      <c r="G6979" s="121">
        <v>147.98</v>
      </c>
      <c r="H6979" s="119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19">
        <v>54969</v>
      </c>
      <c r="B6980" s="120" t="s">
        <v>201</v>
      </c>
      <c r="C6980" s="120" t="s">
        <v>206</v>
      </c>
      <c r="D6980" s="120" t="s">
        <v>116</v>
      </c>
      <c r="E6980" s="120" t="s">
        <v>170</v>
      </c>
      <c r="F6980" s="121">
        <v>111418</v>
      </c>
      <c r="G6980" s="121">
        <v>12516</v>
      </c>
      <c r="H6980" s="119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19">
        <v>54974</v>
      </c>
      <c r="B6981" s="120" t="s">
        <v>205</v>
      </c>
      <c r="C6981" s="120" t="s">
        <v>208</v>
      </c>
      <c r="D6981" s="120" t="s">
        <v>68</v>
      </c>
      <c r="E6981" s="120" t="s">
        <v>38</v>
      </c>
      <c r="F6981" s="121">
        <v>684</v>
      </c>
      <c r="G6981" s="121">
        <v>126.984</v>
      </c>
      <c r="H6981" s="119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19">
        <v>54974</v>
      </c>
      <c r="B6982" s="120" t="s">
        <v>205</v>
      </c>
      <c r="C6982" s="120" t="s">
        <v>208</v>
      </c>
      <c r="D6982" s="120" t="s">
        <v>68</v>
      </c>
      <c r="E6982" s="120" t="s">
        <v>176</v>
      </c>
      <c r="F6982" s="121">
        <v>131244</v>
      </c>
      <c r="G6982" s="121">
        <v>24642.016</v>
      </c>
      <c r="H6982" s="119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19">
        <v>54975</v>
      </c>
      <c r="B6983" s="120" t="s">
        <v>205</v>
      </c>
      <c r="C6983" s="120" t="s">
        <v>210</v>
      </c>
      <c r="D6983" s="120" t="s">
        <v>73</v>
      </c>
      <c r="E6983" s="120" t="s">
        <v>38</v>
      </c>
      <c r="F6983" s="121">
        <v>237710</v>
      </c>
      <c r="G6983" s="121">
        <v>36228</v>
      </c>
      <c r="H6983" s="119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19">
        <v>54979</v>
      </c>
      <c r="B6984" s="120" t="s">
        <v>201</v>
      </c>
      <c r="C6984" s="120" t="s">
        <v>206</v>
      </c>
      <c r="D6984" s="120" t="s">
        <v>128</v>
      </c>
      <c r="E6984" s="120" t="s">
        <v>180</v>
      </c>
      <c r="F6984" s="121">
        <v>579708</v>
      </c>
      <c r="G6984" s="121">
        <v>65121</v>
      </c>
      <c r="H6984" s="119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19">
        <v>54980</v>
      </c>
      <c r="B6985" s="120" t="s">
        <v>201</v>
      </c>
      <c r="C6985" s="120" t="s">
        <v>206</v>
      </c>
      <c r="D6985" s="120" t="s">
        <v>79</v>
      </c>
      <c r="E6985" s="120" t="s">
        <v>90</v>
      </c>
      <c r="F6985" s="121">
        <v>1133332</v>
      </c>
      <c r="G6985" s="121">
        <v>99303</v>
      </c>
      <c r="H6985" s="119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19">
        <v>54981</v>
      </c>
      <c r="B6986" s="120" t="s">
        <v>201</v>
      </c>
      <c r="C6986" s="120" t="s">
        <v>202</v>
      </c>
      <c r="D6986" s="120" t="s">
        <v>116</v>
      </c>
      <c r="E6986" s="120" t="s">
        <v>170</v>
      </c>
      <c r="F6986" s="121">
        <v>0</v>
      </c>
      <c r="G6986" s="121">
        <v>0</v>
      </c>
      <c r="H6986" s="119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19">
        <v>54984</v>
      </c>
      <c r="B6987" s="120" t="s">
        <v>201</v>
      </c>
      <c r="C6987" s="120" t="s">
        <v>206</v>
      </c>
      <c r="D6987" s="120" t="s">
        <v>73</v>
      </c>
      <c r="E6987" s="120" t="s">
        <v>70</v>
      </c>
      <c r="F6987" s="121">
        <v>0</v>
      </c>
      <c r="G6987" s="121">
        <v>0</v>
      </c>
      <c r="H6987" s="119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19">
        <v>54984</v>
      </c>
      <c r="B6988" s="120" t="s">
        <v>201</v>
      </c>
      <c r="C6988" s="120" t="s">
        <v>206</v>
      </c>
      <c r="D6988" s="120" t="s">
        <v>73</v>
      </c>
      <c r="E6988" s="120" t="s">
        <v>90</v>
      </c>
      <c r="F6988" s="121">
        <v>461378</v>
      </c>
      <c r="G6988" s="121">
        <v>29818</v>
      </c>
      <c r="H6988" s="119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19">
        <v>54985</v>
      </c>
      <c r="B6989" s="120" t="s">
        <v>201</v>
      </c>
      <c r="C6989" s="120" t="s">
        <v>206</v>
      </c>
      <c r="D6989" s="120" t="s">
        <v>79</v>
      </c>
      <c r="E6989" s="120" t="s">
        <v>70</v>
      </c>
      <c r="F6989" s="121">
        <v>12346</v>
      </c>
      <c r="G6989" s="121">
        <v>979</v>
      </c>
      <c r="H6989" s="119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19">
        <v>54985</v>
      </c>
      <c r="B6990" s="120" t="s">
        <v>201</v>
      </c>
      <c r="C6990" s="120" t="s">
        <v>206</v>
      </c>
      <c r="D6990" s="120" t="s">
        <v>79</v>
      </c>
      <c r="E6990" s="120" t="s">
        <v>38</v>
      </c>
      <c r="F6990" s="121">
        <v>0</v>
      </c>
      <c r="G6990" s="121">
        <v>0</v>
      </c>
      <c r="H6990" s="119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19">
        <v>54987</v>
      </c>
      <c r="B6991" s="120" t="s">
        <v>205</v>
      </c>
      <c r="C6991" s="120" t="s">
        <v>210</v>
      </c>
      <c r="D6991" s="120" t="s">
        <v>79</v>
      </c>
      <c r="E6991" s="120" t="s">
        <v>70</v>
      </c>
      <c r="F6991" s="121">
        <v>0</v>
      </c>
      <c r="G6991" s="121">
        <v>0</v>
      </c>
      <c r="H6991" s="119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19">
        <v>54987</v>
      </c>
      <c r="B6992" s="120" t="s">
        <v>205</v>
      </c>
      <c r="C6992" s="120" t="s">
        <v>210</v>
      </c>
      <c r="D6992" s="120" t="s">
        <v>79</v>
      </c>
      <c r="E6992" s="120" t="s">
        <v>38</v>
      </c>
      <c r="F6992" s="121">
        <v>0</v>
      </c>
      <c r="G6992" s="121">
        <v>0</v>
      </c>
      <c r="H6992" s="119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19">
        <v>54987</v>
      </c>
      <c r="B6993" s="120" t="s">
        <v>205</v>
      </c>
      <c r="C6993" s="120" t="s">
        <v>210</v>
      </c>
      <c r="D6993" s="120" t="s">
        <v>79</v>
      </c>
      <c r="E6993" s="120" t="s">
        <v>130</v>
      </c>
      <c r="F6993" s="121">
        <v>0</v>
      </c>
      <c r="G6993" s="121">
        <v>0</v>
      </c>
      <c r="H6993" s="119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19">
        <v>54989</v>
      </c>
      <c r="B6994" s="120" t="s">
        <v>201</v>
      </c>
      <c r="C6994" s="120" t="s">
        <v>206</v>
      </c>
      <c r="D6994" s="120" t="s">
        <v>79</v>
      </c>
      <c r="E6994" s="120" t="s">
        <v>90</v>
      </c>
      <c r="F6994" s="121">
        <v>748267</v>
      </c>
      <c r="G6994" s="121">
        <v>71891</v>
      </c>
      <c r="H6994" s="119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19">
        <v>54995</v>
      </c>
      <c r="B6995" s="120" t="s">
        <v>205</v>
      </c>
      <c r="C6995" s="120" t="s">
        <v>209</v>
      </c>
      <c r="D6995" s="120" t="s">
        <v>68</v>
      </c>
      <c r="E6995" s="120" t="s">
        <v>49</v>
      </c>
      <c r="F6995" s="121">
        <v>2220222</v>
      </c>
      <c r="G6995" s="121">
        <v>538004.68</v>
      </c>
      <c r="H6995" s="119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19">
        <v>54995</v>
      </c>
      <c r="B6996" s="120" t="s">
        <v>205</v>
      </c>
      <c r="C6996" s="120" t="s">
        <v>209</v>
      </c>
      <c r="D6996" s="120" t="s">
        <v>68</v>
      </c>
      <c r="E6996" s="120" t="s">
        <v>38</v>
      </c>
      <c r="F6996" s="121">
        <v>354194</v>
      </c>
      <c r="G6996" s="121">
        <v>85816.318</v>
      </c>
      <c r="H6996" s="119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19">
        <v>54996</v>
      </c>
      <c r="B6997" s="120" t="s">
        <v>201</v>
      </c>
      <c r="C6997" s="120" t="s">
        <v>206</v>
      </c>
      <c r="D6997" s="120" t="s">
        <v>68</v>
      </c>
      <c r="E6997" s="120" t="s">
        <v>76</v>
      </c>
      <c r="F6997" s="121">
        <v>2583351</v>
      </c>
      <c r="G6997" s="121">
        <v>290199</v>
      </c>
      <c r="H6997" s="119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19">
        <v>54998</v>
      </c>
      <c r="B6998" s="120" t="s">
        <v>205</v>
      </c>
      <c r="C6998" s="120" t="s">
        <v>210</v>
      </c>
      <c r="D6998" s="120" t="s">
        <v>68</v>
      </c>
      <c r="E6998" s="120" t="s">
        <v>70</v>
      </c>
      <c r="F6998" s="121">
        <v>796402</v>
      </c>
      <c r="G6998" s="121">
        <v>39429.486</v>
      </c>
      <c r="H6998" s="119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19">
        <v>54998</v>
      </c>
      <c r="B6999" s="120" t="s">
        <v>205</v>
      </c>
      <c r="C6999" s="120" t="s">
        <v>210</v>
      </c>
      <c r="D6999" s="120" t="s">
        <v>68</v>
      </c>
      <c r="E6999" s="120" t="s">
        <v>105</v>
      </c>
      <c r="F6999" s="121">
        <v>1424163</v>
      </c>
      <c r="G6999" s="121">
        <v>70699.799</v>
      </c>
      <c r="H6999" s="119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19">
        <v>54998</v>
      </c>
      <c r="B7000" s="120" t="s">
        <v>205</v>
      </c>
      <c r="C7000" s="120" t="s">
        <v>210</v>
      </c>
      <c r="D7000" s="120" t="s">
        <v>68</v>
      </c>
      <c r="E7000" s="120" t="s">
        <v>110</v>
      </c>
      <c r="F7000" s="121">
        <v>1740622</v>
      </c>
      <c r="G7000" s="121">
        <v>86409.715</v>
      </c>
      <c r="H7000" s="119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19">
        <v>55002</v>
      </c>
      <c r="B7001" s="120" t="s">
        <v>201</v>
      </c>
      <c r="C7001" s="120" t="s">
        <v>211</v>
      </c>
      <c r="D7001" s="120" t="s">
        <v>79</v>
      </c>
      <c r="E7001" s="120" t="s">
        <v>70</v>
      </c>
      <c r="F7001" s="121">
        <v>92</v>
      </c>
      <c r="G7001" s="121">
        <v>0</v>
      </c>
      <c r="H7001" s="119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19">
        <v>55004</v>
      </c>
      <c r="B7002" s="120" t="s">
        <v>201</v>
      </c>
      <c r="C7002" s="120" t="s">
        <v>207</v>
      </c>
      <c r="D7002" s="120" t="s">
        <v>79</v>
      </c>
      <c r="E7002" s="120" t="s">
        <v>38</v>
      </c>
      <c r="F7002" s="121">
        <v>0</v>
      </c>
      <c r="G7002" s="121">
        <v>0</v>
      </c>
      <c r="H7002" s="119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19">
        <v>55005</v>
      </c>
      <c r="B7003" s="120" t="s">
        <v>201</v>
      </c>
      <c r="C7003" s="120" t="s">
        <v>207</v>
      </c>
      <c r="D7003" s="120" t="s">
        <v>79</v>
      </c>
      <c r="E7003" s="120" t="s">
        <v>38</v>
      </c>
      <c r="F7003" s="121">
        <v>0</v>
      </c>
      <c r="G7003" s="121">
        <v>0</v>
      </c>
      <c r="H7003" s="119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19">
        <v>55006</v>
      </c>
      <c r="B7004" s="120" t="s">
        <v>201</v>
      </c>
      <c r="C7004" s="120" t="s">
        <v>206</v>
      </c>
      <c r="D7004" s="120" t="s">
        <v>79</v>
      </c>
      <c r="E7004" s="120" t="s">
        <v>90</v>
      </c>
      <c r="F7004" s="121">
        <v>160161</v>
      </c>
      <c r="G7004" s="121">
        <v>14935</v>
      </c>
      <c r="H7004" s="119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19">
        <v>55009</v>
      </c>
      <c r="B7005" s="120" t="s">
        <v>201</v>
      </c>
      <c r="C7005" s="120" t="s">
        <v>206</v>
      </c>
      <c r="D7005" s="120" t="s">
        <v>116</v>
      </c>
      <c r="E7005" s="120" t="s">
        <v>170</v>
      </c>
      <c r="F7005" s="121">
        <v>88762</v>
      </c>
      <c r="G7005" s="121">
        <v>9971</v>
      </c>
      <c r="H7005" s="119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19">
        <v>55010</v>
      </c>
      <c r="B7006" s="120" t="s">
        <v>205</v>
      </c>
      <c r="C7006" s="120" t="s">
        <v>208</v>
      </c>
      <c r="D7006" s="120" t="s">
        <v>39</v>
      </c>
      <c r="E7006" s="120" t="s">
        <v>70</v>
      </c>
      <c r="F7006" s="121">
        <v>0</v>
      </c>
      <c r="G7006" s="121">
        <v>0</v>
      </c>
      <c r="H7006" s="119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19">
        <v>55010</v>
      </c>
      <c r="B7007" s="120" t="s">
        <v>205</v>
      </c>
      <c r="C7007" s="120" t="s">
        <v>208</v>
      </c>
      <c r="D7007" s="120" t="s">
        <v>39</v>
      </c>
      <c r="E7007" s="120" t="s">
        <v>38</v>
      </c>
      <c r="F7007" s="121">
        <v>117779</v>
      </c>
      <c r="G7007" s="121">
        <v>162075</v>
      </c>
      <c r="H7007" s="119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19">
        <v>55010</v>
      </c>
      <c r="B7008" s="120" t="s">
        <v>205</v>
      </c>
      <c r="C7008" s="120" t="s">
        <v>208</v>
      </c>
      <c r="D7008" s="120" t="s">
        <v>61</v>
      </c>
      <c r="E7008" s="120" t="s">
        <v>70</v>
      </c>
      <c r="F7008" s="121">
        <v>0</v>
      </c>
      <c r="G7008" s="121">
        <v>0</v>
      </c>
      <c r="H7008" s="119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19">
        <v>55010</v>
      </c>
      <c r="B7009" s="120" t="s">
        <v>205</v>
      </c>
      <c r="C7009" s="120" t="s">
        <v>208</v>
      </c>
      <c r="D7009" s="120" t="s">
        <v>61</v>
      </c>
      <c r="E7009" s="120" t="s">
        <v>38</v>
      </c>
      <c r="F7009" s="121">
        <v>3511639</v>
      </c>
      <c r="G7009" s="121">
        <v>336929</v>
      </c>
      <c r="H7009" s="119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19">
        <v>55011</v>
      </c>
      <c r="B7010" s="120" t="s">
        <v>205</v>
      </c>
      <c r="C7010" s="120" t="s">
        <v>208</v>
      </c>
      <c r="D7010" s="120" t="s">
        <v>39</v>
      </c>
      <c r="E7010" s="120" t="s">
        <v>70</v>
      </c>
      <c r="F7010" s="121">
        <v>0</v>
      </c>
      <c r="G7010" s="121">
        <v>1589.556</v>
      </c>
      <c r="H7010" s="119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19">
        <v>55011</v>
      </c>
      <c r="B7011" s="120" t="s">
        <v>205</v>
      </c>
      <c r="C7011" s="120" t="s">
        <v>208</v>
      </c>
      <c r="D7011" s="120" t="s">
        <v>39</v>
      </c>
      <c r="E7011" s="120" t="s">
        <v>38</v>
      </c>
      <c r="F7011" s="121">
        <v>541862</v>
      </c>
      <c r="G7011" s="121">
        <v>293311.78</v>
      </c>
      <c r="H7011" s="119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19">
        <v>55011</v>
      </c>
      <c r="B7012" s="120" t="s">
        <v>205</v>
      </c>
      <c r="C7012" s="120" t="s">
        <v>208</v>
      </c>
      <c r="D7012" s="120" t="s">
        <v>61</v>
      </c>
      <c r="E7012" s="120" t="s">
        <v>70</v>
      </c>
      <c r="F7012" s="121">
        <v>34259</v>
      </c>
      <c r="G7012" s="121">
        <v>6675.902</v>
      </c>
      <c r="H7012" s="119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19">
        <v>55011</v>
      </c>
      <c r="B7013" s="120" t="s">
        <v>205</v>
      </c>
      <c r="C7013" s="120" t="s">
        <v>208</v>
      </c>
      <c r="D7013" s="120" t="s">
        <v>61</v>
      </c>
      <c r="E7013" s="120" t="s">
        <v>38</v>
      </c>
      <c r="F7013" s="121">
        <v>5006776</v>
      </c>
      <c r="G7013" s="121">
        <v>521263.09</v>
      </c>
      <c r="H7013" s="119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19">
        <v>55014</v>
      </c>
      <c r="B7014" s="120" t="s">
        <v>201</v>
      </c>
      <c r="C7014" s="120" t="s">
        <v>206</v>
      </c>
      <c r="D7014" s="120" t="s">
        <v>73</v>
      </c>
      <c r="E7014" s="120" t="s">
        <v>90</v>
      </c>
      <c r="F7014" s="121">
        <v>682579</v>
      </c>
      <c r="G7014" s="121">
        <v>35393</v>
      </c>
      <c r="H7014" s="119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19">
        <v>55015</v>
      </c>
      <c r="B7015" s="120" t="s">
        <v>205</v>
      </c>
      <c r="C7015" s="120" t="s">
        <v>208</v>
      </c>
      <c r="D7015" s="120" t="s">
        <v>73</v>
      </c>
      <c r="E7015" s="120" t="s">
        <v>38</v>
      </c>
      <c r="F7015" s="121">
        <v>8430252</v>
      </c>
      <c r="G7015" s="121">
        <v>1704181</v>
      </c>
      <c r="H7015" s="119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19">
        <v>55015</v>
      </c>
      <c r="B7016" s="120" t="s">
        <v>205</v>
      </c>
      <c r="C7016" s="120" t="s">
        <v>208</v>
      </c>
      <c r="D7016" s="120" t="s">
        <v>73</v>
      </c>
      <c r="E7016" s="120" t="s">
        <v>140</v>
      </c>
      <c r="F7016" s="121">
        <v>5224987</v>
      </c>
      <c r="G7016" s="121">
        <v>1057059</v>
      </c>
      <c r="H7016" s="119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19">
        <v>55025</v>
      </c>
      <c r="B7017" s="120" t="s">
        <v>205</v>
      </c>
      <c r="C7017" s="120" t="s">
        <v>209</v>
      </c>
      <c r="D7017" s="120" t="s">
        <v>73</v>
      </c>
      <c r="E7017" s="120" t="s">
        <v>38</v>
      </c>
      <c r="F7017" s="121">
        <v>53003</v>
      </c>
      <c r="G7017" s="121">
        <v>10351.74</v>
      </c>
      <c r="H7017" s="119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19">
        <v>55026</v>
      </c>
      <c r="B7018" s="120" t="s">
        <v>201</v>
      </c>
      <c r="C7018" s="120" t="s">
        <v>206</v>
      </c>
      <c r="D7018" s="120" t="s">
        <v>56</v>
      </c>
      <c r="E7018" s="120" t="s">
        <v>38</v>
      </c>
      <c r="F7018" s="121">
        <v>2164844</v>
      </c>
      <c r="G7018" s="121">
        <v>269815</v>
      </c>
      <c r="H7018" s="119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19">
        <v>55027</v>
      </c>
      <c r="B7019" s="120" t="s">
        <v>205</v>
      </c>
      <c r="C7019" s="120" t="s">
        <v>210</v>
      </c>
      <c r="D7019" s="120" t="s">
        <v>79</v>
      </c>
      <c r="E7019" s="120" t="s">
        <v>38</v>
      </c>
      <c r="F7019" s="121">
        <v>24935</v>
      </c>
      <c r="G7019" s="121">
        <v>2996.308</v>
      </c>
      <c r="H7019" s="119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19">
        <v>55027</v>
      </c>
      <c r="B7020" s="120" t="s">
        <v>205</v>
      </c>
      <c r="C7020" s="120" t="s">
        <v>210</v>
      </c>
      <c r="D7020" s="120" t="s">
        <v>79</v>
      </c>
      <c r="E7020" s="120" t="s">
        <v>130</v>
      </c>
      <c r="F7020" s="121">
        <v>31854</v>
      </c>
      <c r="G7020" s="121">
        <v>3827.692</v>
      </c>
      <c r="H7020" s="119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19">
        <v>55029</v>
      </c>
      <c r="B7021" s="120" t="s">
        <v>201</v>
      </c>
      <c r="C7021" s="120" t="s">
        <v>202</v>
      </c>
      <c r="D7021" s="120" t="s">
        <v>73</v>
      </c>
      <c r="E7021" s="120" t="s">
        <v>70</v>
      </c>
      <c r="F7021" s="121">
        <v>46185</v>
      </c>
      <c r="G7021" s="121">
        <v>3731.948</v>
      </c>
      <c r="H7021" s="119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19">
        <v>55029</v>
      </c>
      <c r="B7022" s="120" t="s">
        <v>201</v>
      </c>
      <c r="C7022" s="120" t="s">
        <v>202</v>
      </c>
      <c r="D7022" s="120" t="s">
        <v>73</v>
      </c>
      <c r="E7022" s="120" t="s">
        <v>38</v>
      </c>
      <c r="F7022" s="121">
        <v>1416384</v>
      </c>
      <c r="G7022" s="121">
        <v>114453.05</v>
      </c>
      <c r="H7022" s="119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19">
        <v>55031</v>
      </c>
      <c r="B7023" s="120" t="s">
        <v>205</v>
      </c>
      <c r="C7023" s="120" t="s">
        <v>209</v>
      </c>
      <c r="D7023" s="120" t="s">
        <v>73</v>
      </c>
      <c r="E7023" s="120" t="s">
        <v>70</v>
      </c>
      <c r="F7023" s="121">
        <v>0</v>
      </c>
      <c r="G7023" s="121">
        <v>0</v>
      </c>
      <c r="H7023" s="119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19">
        <v>55031</v>
      </c>
      <c r="B7024" s="120" t="s">
        <v>205</v>
      </c>
      <c r="C7024" s="120" t="s">
        <v>209</v>
      </c>
      <c r="D7024" s="120" t="s">
        <v>73</v>
      </c>
      <c r="E7024" s="120" t="s">
        <v>86</v>
      </c>
      <c r="F7024" s="121">
        <v>12964</v>
      </c>
      <c r="G7024" s="121">
        <v>2731.639</v>
      </c>
      <c r="H7024" s="119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19">
        <v>55031</v>
      </c>
      <c r="B7025" s="120" t="s">
        <v>205</v>
      </c>
      <c r="C7025" s="120" t="s">
        <v>209</v>
      </c>
      <c r="D7025" s="120" t="s">
        <v>73</v>
      </c>
      <c r="E7025" s="120" t="s">
        <v>38</v>
      </c>
      <c r="F7025" s="121">
        <v>1712571</v>
      </c>
      <c r="G7025" s="121">
        <v>360835.36</v>
      </c>
      <c r="H7025" s="119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19">
        <v>55033</v>
      </c>
      <c r="B7026" s="120" t="s">
        <v>205</v>
      </c>
      <c r="C7026" s="120" t="s">
        <v>210</v>
      </c>
      <c r="D7026" s="120" t="s">
        <v>79</v>
      </c>
      <c r="E7026" s="120" t="s">
        <v>38</v>
      </c>
      <c r="F7026" s="121">
        <v>13549</v>
      </c>
      <c r="G7026" s="121">
        <v>1191.313</v>
      </c>
      <c r="H7026" s="119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19">
        <v>55033</v>
      </c>
      <c r="B7027" s="120" t="s">
        <v>205</v>
      </c>
      <c r="C7027" s="120" t="s">
        <v>210</v>
      </c>
      <c r="D7027" s="120" t="s">
        <v>79</v>
      </c>
      <c r="E7027" s="120" t="s">
        <v>130</v>
      </c>
      <c r="F7027" s="121">
        <v>108100</v>
      </c>
      <c r="G7027" s="121">
        <v>9504.687</v>
      </c>
      <c r="H7027" s="119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19">
        <v>55035</v>
      </c>
      <c r="B7028" s="120" t="s">
        <v>205</v>
      </c>
      <c r="C7028" s="120" t="s">
        <v>210</v>
      </c>
      <c r="D7028" s="120" t="s">
        <v>79</v>
      </c>
      <c r="E7028" s="120" t="s">
        <v>38</v>
      </c>
      <c r="F7028" s="121">
        <v>36988</v>
      </c>
      <c r="G7028" s="121">
        <v>6373.891</v>
      </c>
      <c r="H7028" s="119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19">
        <v>55035</v>
      </c>
      <c r="B7029" s="120" t="s">
        <v>205</v>
      </c>
      <c r="C7029" s="120" t="s">
        <v>210</v>
      </c>
      <c r="D7029" s="120" t="s">
        <v>79</v>
      </c>
      <c r="E7029" s="120" t="s">
        <v>130</v>
      </c>
      <c r="F7029" s="121">
        <v>2867</v>
      </c>
      <c r="G7029" s="121">
        <v>493.949</v>
      </c>
      <c r="H7029" s="119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19">
        <v>55036</v>
      </c>
      <c r="B7030" s="120" t="s">
        <v>205</v>
      </c>
      <c r="C7030" s="120" t="s">
        <v>210</v>
      </c>
      <c r="D7030" s="120" t="s">
        <v>73</v>
      </c>
      <c r="E7030" s="120" t="s">
        <v>38</v>
      </c>
      <c r="F7030" s="121">
        <v>165981</v>
      </c>
      <c r="G7030" s="121">
        <v>31620</v>
      </c>
      <c r="H7030" s="119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19">
        <v>55037</v>
      </c>
      <c r="B7031" s="120" t="s">
        <v>205</v>
      </c>
      <c r="C7031" s="120" t="s">
        <v>210</v>
      </c>
      <c r="D7031" s="120" t="s">
        <v>73</v>
      </c>
      <c r="E7031" s="120" t="s">
        <v>38</v>
      </c>
      <c r="F7031" s="121">
        <v>149523</v>
      </c>
      <c r="G7031" s="121">
        <v>32653</v>
      </c>
      <c r="H7031" s="119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19">
        <v>55039</v>
      </c>
      <c r="B7032" s="120" t="s">
        <v>201</v>
      </c>
      <c r="C7032" s="120" t="s">
        <v>202</v>
      </c>
      <c r="D7032" s="120" t="s">
        <v>73</v>
      </c>
      <c r="E7032" s="120" t="s">
        <v>70</v>
      </c>
      <c r="F7032" s="121">
        <v>7726</v>
      </c>
      <c r="G7032" s="121">
        <v>646.557</v>
      </c>
      <c r="H7032" s="119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19">
        <v>55039</v>
      </c>
      <c r="B7033" s="120" t="s">
        <v>201</v>
      </c>
      <c r="C7033" s="120" t="s">
        <v>202</v>
      </c>
      <c r="D7033" s="120" t="s">
        <v>73</v>
      </c>
      <c r="E7033" s="120" t="s">
        <v>38</v>
      </c>
      <c r="F7033" s="121">
        <v>3212461</v>
      </c>
      <c r="G7033" s="121">
        <v>268836.44</v>
      </c>
      <c r="H7033" s="119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19">
        <v>55040</v>
      </c>
      <c r="B7034" s="120" t="s">
        <v>205</v>
      </c>
      <c r="C7034" s="120" t="s">
        <v>208</v>
      </c>
      <c r="D7034" s="120" t="s">
        <v>39</v>
      </c>
      <c r="E7034" s="120" t="s">
        <v>70</v>
      </c>
      <c r="F7034" s="121">
        <v>0</v>
      </c>
      <c r="G7034" s="121">
        <v>44.465</v>
      </c>
      <c r="H7034" s="119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19">
        <v>55040</v>
      </c>
      <c r="B7035" s="120" t="s">
        <v>205</v>
      </c>
      <c r="C7035" s="120" t="s">
        <v>208</v>
      </c>
      <c r="D7035" s="120" t="s">
        <v>39</v>
      </c>
      <c r="E7035" s="120" t="s">
        <v>38</v>
      </c>
      <c r="F7035" s="121">
        <v>0</v>
      </c>
      <c r="G7035" s="121">
        <v>71220.535</v>
      </c>
      <c r="H7035" s="119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19">
        <v>55040</v>
      </c>
      <c r="B7036" s="120" t="s">
        <v>205</v>
      </c>
      <c r="C7036" s="120" t="s">
        <v>208</v>
      </c>
      <c r="D7036" s="120" t="s">
        <v>61</v>
      </c>
      <c r="E7036" s="120" t="s">
        <v>70</v>
      </c>
      <c r="F7036" s="121">
        <v>1518</v>
      </c>
      <c r="G7036" s="121">
        <v>180.145</v>
      </c>
      <c r="H7036" s="119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19">
        <v>55040</v>
      </c>
      <c r="B7037" s="120" t="s">
        <v>205</v>
      </c>
      <c r="C7037" s="120" t="s">
        <v>208</v>
      </c>
      <c r="D7037" s="120" t="s">
        <v>61</v>
      </c>
      <c r="E7037" s="120" t="s">
        <v>38</v>
      </c>
      <c r="F7037" s="121">
        <v>1513332</v>
      </c>
      <c r="G7037" s="121">
        <v>158571.86</v>
      </c>
      <c r="H7037" s="119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19">
        <v>55041</v>
      </c>
      <c r="B7038" s="120" t="s">
        <v>201</v>
      </c>
      <c r="C7038" s="120" t="s">
        <v>206</v>
      </c>
      <c r="D7038" s="120" t="s">
        <v>56</v>
      </c>
      <c r="E7038" s="120" t="s">
        <v>38</v>
      </c>
      <c r="F7038" s="121">
        <v>2745892</v>
      </c>
      <c r="G7038" s="121">
        <v>367488</v>
      </c>
      <c r="H7038" s="119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19">
        <v>55042</v>
      </c>
      <c r="B7039" s="120" t="s">
        <v>201</v>
      </c>
      <c r="C7039" s="120" t="s">
        <v>206</v>
      </c>
      <c r="D7039" s="120" t="s">
        <v>39</v>
      </c>
      <c r="E7039" s="120" t="s">
        <v>38</v>
      </c>
      <c r="F7039" s="121">
        <v>0</v>
      </c>
      <c r="G7039" s="121">
        <v>842165</v>
      </c>
      <c r="H7039" s="119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19">
        <v>55042</v>
      </c>
      <c r="B7040" s="120" t="s">
        <v>201</v>
      </c>
      <c r="C7040" s="120" t="s">
        <v>206</v>
      </c>
      <c r="D7040" s="120" t="s">
        <v>61</v>
      </c>
      <c r="E7040" s="120" t="s">
        <v>38</v>
      </c>
      <c r="F7040" s="121">
        <v>17418883</v>
      </c>
      <c r="G7040" s="121">
        <v>1620769</v>
      </c>
      <c r="H7040" s="119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19">
        <v>55043</v>
      </c>
      <c r="B7041" s="120" t="s">
        <v>205</v>
      </c>
      <c r="C7041" s="120" t="s">
        <v>208</v>
      </c>
      <c r="D7041" s="120" t="s">
        <v>39</v>
      </c>
      <c r="E7041" s="120" t="s">
        <v>38</v>
      </c>
      <c r="F7041" s="121">
        <v>0</v>
      </c>
      <c r="G7041" s="121">
        <v>193929.19</v>
      </c>
      <c r="H7041" s="119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19">
        <v>55043</v>
      </c>
      <c r="B7042" s="120" t="s">
        <v>205</v>
      </c>
      <c r="C7042" s="120" t="s">
        <v>208</v>
      </c>
      <c r="D7042" s="120" t="s">
        <v>61</v>
      </c>
      <c r="E7042" s="120" t="s">
        <v>38</v>
      </c>
      <c r="F7042" s="121">
        <v>4325617</v>
      </c>
      <c r="G7042" s="121">
        <v>371747.65</v>
      </c>
      <c r="H7042" s="119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19">
        <v>55044</v>
      </c>
      <c r="B7043" s="120" t="s">
        <v>205</v>
      </c>
      <c r="C7043" s="120" t="s">
        <v>209</v>
      </c>
      <c r="D7043" s="120" t="s">
        <v>68</v>
      </c>
      <c r="E7043" s="120" t="s">
        <v>59</v>
      </c>
      <c r="F7043" s="121">
        <v>449233</v>
      </c>
      <c r="G7043" s="121">
        <v>82183.269</v>
      </c>
      <c r="H7043" s="119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19">
        <v>55044</v>
      </c>
      <c r="B7044" s="120" t="s">
        <v>205</v>
      </c>
      <c r="C7044" s="120" t="s">
        <v>209</v>
      </c>
      <c r="D7044" s="120" t="s">
        <v>68</v>
      </c>
      <c r="E7044" s="120" t="s">
        <v>70</v>
      </c>
      <c r="F7044" s="121">
        <v>1666</v>
      </c>
      <c r="G7044" s="121">
        <v>304.482</v>
      </c>
      <c r="H7044" s="119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19">
        <v>55044</v>
      </c>
      <c r="B7045" s="120" t="s">
        <v>205</v>
      </c>
      <c r="C7045" s="120" t="s">
        <v>209</v>
      </c>
      <c r="D7045" s="120" t="s">
        <v>68</v>
      </c>
      <c r="E7045" s="120" t="s">
        <v>38</v>
      </c>
      <c r="F7045" s="121">
        <v>222231</v>
      </c>
      <c r="G7045" s="121">
        <v>40655.358</v>
      </c>
      <c r="H7045" s="119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19">
        <v>55047</v>
      </c>
      <c r="B7046" s="120" t="s">
        <v>205</v>
      </c>
      <c r="C7046" s="120" t="s">
        <v>208</v>
      </c>
      <c r="D7046" s="120" t="s">
        <v>39</v>
      </c>
      <c r="E7046" s="120" t="s">
        <v>38</v>
      </c>
      <c r="F7046" s="121">
        <v>0</v>
      </c>
      <c r="G7046" s="121">
        <v>1410577</v>
      </c>
      <c r="H7046" s="119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19">
        <v>55047</v>
      </c>
      <c r="B7047" s="120" t="s">
        <v>205</v>
      </c>
      <c r="C7047" s="120" t="s">
        <v>208</v>
      </c>
      <c r="D7047" s="120" t="s">
        <v>61</v>
      </c>
      <c r="E7047" s="120" t="s">
        <v>38</v>
      </c>
      <c r="F7047" s="121">
        <v>30254651</v>
      </c>
      <c r="G7047" s="121">
        <v>2844716</v>
      </c>
      <c r="H7047" s="119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19">
        <v>55051</v>
      </c>
      <c r="B7048" s="120" t="s">
        <v>205</v>
      </c>
      <c r="C7048" s="120" t="s">
        <v>209</v>
      </c>
      <c r="D7048" s="120" t="s">
        <v>73</v>
      </c>
      <c r="E7048" s="120" t="s">
        <v>38</v>
      </c>
      <c r="F7048" s="121">
        <v>6704687</v>
      </c>
      <c r="G7048" s="121">
        <v>1462476.9</v>
      </c>
      <c r="H7048" s="119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19">
        <v>55051</v>
      </c>
      <c r="B7049" s="120" t="s">
        <v>205</v>
      </c>
      <c r="C7049" s="120" t="s">
        <v>209</v>
      </c>
      <c r="D7049" s="120" t="s">
        <v>73</v>
      </c>
      <c r="E7049" s="120" t="s">
        <v>140</v>
      </c>
      <c r="F7049" s="121">
        <v>325151</v>
      </c>
      <c r="G7049" s="121">
        <v>70877.094</v>
      </c>
      <c r="H7049" s="119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19">
        <v>55052</v>
      </c>
      <c r="B7050" s="120" t="s">
        <v>201</v>
      </c>
      <c r="C7050" s="120" t="s">
        <v>211</v>
      </c>
      <c r="D7050" s="120" t="s">
        <v>79</v>
      </c>
      <c r="E7050" s="120" t="s">
        <v>38</v>
      </c>
      <c r="F7050" s="121">
        <v>132735</v>
      </c>
      <c r="G7050" s="121">
        <v>15244</v>
      </c>
      <c r="H7050" s="119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19">
        <v>55053</v>
      </c>
      <c r="B7051" s="120" t="s">
        <v>201</v>
      </c>
      <c r="C7051" s="120" t="s">
        <v>211</v>
      </c>
      <c r="D7051" s="120" t="s">
        <v>79</v>
      </c>
      <c r="E7051" s="120" t="s">
        <v>38</v>
      </c>
      <c r="F7051" s="121">
        <v>523894</v>
      </c>
      <c r="G7051" s="121">
        <v>51409.82</v>
      </c>
      <c r="H7051" s="119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19">
        <v>55054</v>
      </c>
      <c r="B7052" s="120" t="s">
        <v>201</v>
      </c>
      <c r="C7052" s="120" t="s">
        <v>202</v>
      </c>
      <c r="D7052" s="120" t="s">
        <v>73</v>
      </c>
      <c r="E7052" s="120" t="s">
        <v>90</v>
      </c>
      <c r="F7052" s="121">
        <v>1341276</v>
      </c>
      <c r="G7052" s="121">
        <v>77901</v>
      </c>
      <c r="H7052" s="119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19">
        <v>55061</v>
      </c>
      <c r="B7053" s="120" t="s">
        <v>201</v>
      </c>
      <c r="C7053" s="120" t="s">
        <v>206</v>
      </c>
      <c r="D7053" s="120" t="s">
        <v>73</v>
      </c>
      <c r="E7053" s="120" t="s">
        <v>70</v>
      </c>
      <c r="F7053" s="121">
        <v>25502</v>
      </c>
      <c r="G7053" s="121">
        <v>1954.824</v>
      </c>
      <c r="H7053" s="119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19">
        <v>55061</v>
      </c>
      <c r="B7054" s="120" t="s">
        <v>201</v>
      </c>
      <c r="C7054" s="120" t="s">
        <v>206</v>
      </c>
      <c r="D7054" s="120" t="s">
        <v>73</v>
      </c>
      <c r="E7054" s="120" t="s">
        <v>38</v>
      </c>
      <c r="F7054" s="121">
        <v>1338362</v>
      </c>
      <c r="G7054" s="121">
        <v>125184.18</v>
      </c>
      <c r="H7054" s="119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19">
        <v>55062</v>
      </c>
      <c r="B7055" s="120" t="s">
        <v>201</v>
      </c>
      <c r="C7055" s="120" t="s">
        <v>206</v>
      </c>
      <c r="D7055" s="120" t="s">
        <v>39</v>
      </c>
      <c r="E7055" s="120" t="s">
        <v>70</v>
      </c>
      <c r="F7055" s="121">
        <v>0</v>
      </c>
      <c r="G7055" s="121">
        <v>0</v>
      </c>
      <c r="H7055" s="119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19">
        <v>55062</v>
      </c>
      <c r="B7056" s="120" t="s">
        <v>201</v>
      </c>
      <c r="C7056" s="120" t="s">
        <v>206</v>
      </c>
      <c r="D7056" s="120" t="s">
        <v>39</v>
      </c>
      <c r="E7056" s="120" t="s">
        <v>38</v>
      </c>
      <c r="F7056" s="121">
        <v>2651928</v>
      </c>
      <c r="G7056" s="121">
        <v>1670651</v>
      </c>
      <c r="H7056" s="119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19">
        <v>55062</v>
      </c>
      <c r="B7057" s="120" t="s">
        <v>201</v>
      </c>
      <c r="C7057" s="120" t="s">
        <v>206</v>
      </c>
      <c r="D7057" s="120" t="s">
        <v>61</v>
      </c>
      <c r="E7057" s="120" t="s">
        <v>70</v>
      </c>
      <c r="F7057" s="121">
        <v>0</v>
      </c>
      <c r="G7057" s="121">
        <v>0</v>
      </c>
      <c r="H7057" s="119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19">
        <v>55062</v>
      </c>
      <c r="B7058" s="120" t="s">
        <v>201</v>
      </c>
      <c r="C7058" s="120" t="s">
        <v>206</v>
      </c>
      <c r="D7058" s="120" t="s">
        <v>61</v>
      </c>
      <c r="E7058" s="120" t="s">
        <v>38</v>
      </c>
      <c r="F7058" s="121">
        <v>25439335</v>
      </c>
      <c r="G7058" s="121">
        <v>2322770</v>
      </c>
      <c r="H7058" s="119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19">
        <v>55063</v>
      </c>
      <c r="B7059" s="120" t="s">
        <v>201</v>
      </c>
      <c r="C7059" s="120" t="s">
        <v>202</v>
      </c>
      <c r="D7059" s="120" t="s">
        <v>39</v>
      </c>
      <c r="E7059" s="120" t="s">
        <v>38</v>
      </c>
      <c r="F7059" s="121">
        <v>1351857</v>
      </c>
      <c r="G7059" s="121">
        <v>1534153</v>
      </c>
      <c r="H7059" s="119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19">
        <v>55063</v>
      </c>
      <c r="B7060" s="120" t="s">
        <v>201</v>
      </c>
      <c r="C7060" s="120" t="s">
        <v>202</v>
      </c>
      <c r="D7060" s="120" t="s">
        <v>61</v>
      </c>
      <c r="E7060" s="120" t="s">
        <v>38</v>
      </c>
      <c r="F7060" s="121">
        <v>28830232</v>
      </c>
      <c r="G7060" s="121">
        <v>2599850</v>
      </c>
      <c r="H7060" s="119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19">
        <v>55064</v>
      </c>
      <c r="B7061" s="120" t="s">
        <v>205</v>
      </c>
      <c r="C7061" s="120" t="s">
        <v>208</v>
      </c>
      <c r="D7061" s="120" t="s">
        <v>73</v>
      </c>
      <c r="E7061" s="120" t="s">
        <v>38</v>
      </c>
      <c r="F7061" s="121">
        <v>5475496</v>
      </c>
      <c r="G7061" s="121">
        <v>1244967.7</v>
      </c>
      <c r="H7061" s="119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19">
        <v>55064</v>
      </c>
      <c r="B7062" s="120" t="s">
        <v>205</v>
      </c>
      <c r="C7062" s="120" t="s">
        <v>208</v>
      </c>
      <c r="D7062" s="120" t="s">
        <v>73</v>
      </c>
      <c r="E7062" s="120" t="s">
        <v>140</v>
      </c>
      <c r="F7062" s="121">
        <v>833636</v>
      </c>
      <c r="G7062" s="121">
        <v>189309.28</v>
      </c>
      <c r="H7062" s="119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19">
        <v>55065</v>
      </c>
      <c r="B7063" s="120" t="s">
        <v>201</v>
      </c>
      <c r="C7063" s="120" t="s">
        <v>202</v>
      </c>
      <c r="D7063" s="120" t="s">
        <v>39</v>
      </c>
      <c r="E7063" s="120" t="s">
        <v>38</v>
      </c>
      <c r="F7063" s="121">
        <v>17404</v>
      </c>
      <c r="G7063" s="121">
        <v>711052</v>
      </c>
      <c r="H7063" s="119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19">
        <v>55065</v>
      </c>
      <c r="B7064" s="120" t="s">
        <v>201</v>
      </c>
      <c r="C7064" s="120" t="s">
        <v>202</v>
      </c>
      <c r="D7064" s="120" t="s">
        <v>61</v>
      </c>
      <c r="E7064" s="120" t="s">
        <v>38</v>
      </c>
      <c r="F7064" s="121">
        <v>18948379</v>
      </c>
      <c r="G7064" s="121">
        <v>1708741</v>
      </c>
      <c r="H7064" s="119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19">
        <v>55066</v>
      </c>
      <c r="B7065" s="120" t="s">
        <v>201</v>
      </c>
      <c r="C7065" s="120" t="s">
        <v>211</v>
      </c>
      <c r="D7065" s="120" t="s">
        <v>68</v>
      </c>
      <c r="E7065" s="120" t="s">
        <v>178</v>
      </c>
      <c r="F7065" s="121">
        <v>2756280</v>
      </c>
      <c r="G7065" s="121">
        <v>309625</v>
      </c>
      <c r="H7065" s="119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19">
        <v>55067</v>
      </c>
      <c r="B7066" s="120" t="s">
        <v>201</v>
      </c>
      <c r="C7066" s="120" t="s">
        <v>206</v>
      </c>
      <c r="D7066" s="120" t="s">
        <v>73</v>
      </c>
      <c r="E7066" s="120" t="s">
        <v>38</v>
      </c>
      <c r="F7066" s="121">
        <v>0</v>
      </c>
      <c r="G7066" s="121">
        <v>0</v>
      </c>
      <c r="H7066" s="119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19">
        <v>55067</v>
      </c>
      <c r="B7067" s="120" t="s">
        <v>201</v>
      </c>
      <c r="C7067" s="120" t="s">
        <v>206</v>
      </c>
      <c r="D7067" s="120" t="s">
        <v>79</v>
      </c>
      <c r="E7067" s="120" t="s">
        <v>70</v>
      </c>
      <c r="F7067" s="121">
        <v>0</v>
      </c>
      <c r="G7067" s="121">
        <v>0</v>
      </c>
      <c r="H7067" s="119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19">
        <v>55068</v>
      </c>
      <c r="B7068" s="120" t="s">
        <v>201</v>
      </c>
      <c r="C7068" s="120" t="s">
        <v>206</v>
      </c>
      <c r="D7068" s="120" t="s">
        <v>39</v>
      </c>
      <c r="E7068" s="120" t="s">
        <v>38</v>
      </c>
      <c r="F7068" s="121">
        <v>0</v>
      </c>
      <c r="G7068" s="121">
        <v>109999</v>
      </c>
      <c r="H7068" s="119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19">
        <v>55068</v>
      </c>
      <c r="B7069" s="120" t="s">
        <v>201</v>
      </c>
      <c r="C7069" s="120" t="s">
        <v>206</v>
      </c>
      <c r="D7069" s="120" t="s">
        <v>61</v>
      </c>
      <c r="E7069" s="120" t="s">
        <v>38</v>
      </c>
      <c r="F7069" s="121">
        <v>2147510</v>
      </c>
      <c r="G7069" s="121">
        <v>163977</v>
      </c>
      <c r="H7069" s="119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19">
        <v>55074</v>
      </c>
      <c r="B7070" s="120" t="s">
        <v>201</v>
      </c>
      <c r="C7070" s="120" t="s">
        <v>206</v>
      </c>
      <c r="D7070" s="120" t="s">
        <v>79</v>
      </c>
      <c r="E7070" s="120" t="s">
        <v>90</v>
      </c>
      <c r="F7070" s="121">
        <v>418079</v>
      </c>
      <c r="G7070" s="121">
        <v>34285</v>
      </c>
      <c r="H7070" s="119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19">
        <v>55075</v>
      </c>
      <c r="B7071" s="120" t="s">
        <v>205</v>
      </c>
      <c r="C7071" s="120" t="s">
        <v>208</v>
      </c>
      <c r="D7071" s="120" t="s">
        <v>39</v>
      </c>
      <c r="E7071" s="120" t="s">
        <v>70</v>
      </c>
      <c r="F7071" s="121">
        <v>0</v>
      </c>
      <c r="G7071" s="121">
        <v>0</v>
      </c>
      <c r="H7071" s="119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19">
        <v>55075</v>
      </c>
      <c r="B7072" s="120" t="s">
        <v>205</v>
      </c>
      <c r="C7072" s="120" t="s">
        <v>208</v>
      </c>
      <c r="D7072" s="120" t="s">
        <v>39</v>
      </c>
      <c r="E7072" s="120" t="s">
        <v>38</v>
      </c>
      <c r="F7072" s="121">
        <v>505791</v>
      </c>
      <c r="G7072" s="121">
        <v>190459</v>
      </c>
      <c r="H7072" s="119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19">
        <v>55075</v>
      </c>
      <c r="B7073" s="120" t="s">
        <v>205</v>
      </c>
      <c r="C7073" s="120" t="s">
        <v>208</v>
      </c>
      <c r="D7073" s="120" t="s">
        <v>61</v>
      </c>
      <c r="E7073" s="120" t="s">
        <v>70</v>
      </c>
      <c r="F7073" s="121">
        <v>0</v>
      </c>
      <c r="G7073" s="121">
        <v>0</v>
      </c>
      <c r="H7073" s="119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19">
        <v>55075</v>
      </c>
      <c r="B7074" s="120" t="s">
        <v>205</v>
      </c>
      <c r="C7074" s="120" t="s">
        <v>208</v>
      </c>
      <c r="D7074" s="120" t="s">
        <v>61</v>
      </c>
      <c r="E7074" s="120" t="s">
        <v>38</v>
      </c>
      <c r="F7074" s="121">
        <v>6066951</v>
      </c>
      <c r="G7074" s="121">
        <v>978799</v>
      </c>
      <c r="H7074" s="119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19">
        <v>55076</v>
      </c>
      <c r="B7075" s="120" t="s">
        <v>201</v>
      </c>
      <c r="C7075" s="120" t="s">
        <v>206</v>
      </c>
      <c r="D7075" s="120" t="s">
        <v>68</v>
      </c>
      <c r="E7075" s="120" t="s">
        <v>95</v>
      </c>
      <c r="F7075" s="121">
        <v>11342043</v>
      </c>
      <c r="G7075" s="121">
        <v>970091.93</v>
      </c>
      <c r="H7075" s="119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19">
        <v>55076</v>
      </c>
      <c r="B7076" s="120" t="s">
        <v>201</v>
      </c>
      <c r="C7076" s="120" t="s">
        <v>206</v>
      </c>
      <c r="D7076" s="120" t="s">
        <v>68</v>
      </c>
      <c r="E7076" s="120" t="s">
        <v>38</v>
      </c>
      <c r="F7076" s="121">
        <v>52637</v>
      </c>
      <c r="G7076" s="121">
        <v>4326.799</v>
      </c>
      <c r="H7076" s="119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19">
        <v>55076</v>
      </c>
      <c r="B7077" s="120" t="s">
        <v>201</v>
      </c>
      <c r="C7077" s="120" t="s">
        <v>206</v>
      </c>
      <c r="D7077" s="120" t="s">
        <v>68</v>
      </c>
      <c r="E7077" s="120" t="s">
        <v>150</v>
      </c>
      <c r="F7077" s="121">
        <v>15661662</v>
      </c>
      <c r="G7077" s="121">
        <v>1392447.3</v>
      </c>
      <c r="H7077" s="119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19">
        <v>55077</v>
      </c>
      <c r="B7078" s="120" t="s">
        <v>201</v>
      </c>
      <c r="C7078" s="120" t="s">
        <v>202</v>
      </c>
      <c r="D7078" s="120" t="s">
        <v>39</v>
      </c>
      <c r="E7078" s="120" t="s">
        <v>38</v>
      </c>
      <c r="F7078" s="121">
        <v>110385</v>
      </c>
      <c r="G7078" s="121">
        <v>486350</v>
      </c>
      <c r="H7078" s="119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19">
        <v>55077</v>
      </c>
      <c r="B7079" s="120" t="s">
        <v>201</v>
      </c>
      <c r="C7079" s="120" t="s">
        <v>202</v>
      </c>
      <c r="D7079" s="120" t="s">
        <v>61</v>
      </c>
      <c r="E7079" s="120" t="s">
        <v>38</v>
      </c>
      <c r="F7079" s="121">
        <v>9979585</v>
      </c>
      <c r="G7079" s="121">
        <v>828152</v>
      </c>
      <c r="H7079" s="119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19">
        <v>55079</v>
      </c>
      <c r="B7080" s="120" t="s">
        <v>201</v>
      </c>
      <c r="C7080" s="120" t="s">
        <v>206</v>
      </c>
      <c r="D7080" s="120" t="s">
        <v>39</v>
      </c>
      <c r="E7080" s="120" t="s">
        <v>70</v>
      </c>
      <c r="F7080" s="121">
        <v>0</v>
      </c>
      <c r="G7080" s="121">
        <v>0</v>
      </c>
      <c r="H7080" s="119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19">
        <v>55079</v>
      </c>
      <c r="B7081" s="120" t="s">
        <v>201</v>
      </c>
      <c r="C7081" s="120" t="s">
        <v>206</v>
      </c>
      <c r="D7081" s="120" t="s">
        <v>39</v>
      </c>
      <c r="E7081" s="120" t="s">
        <v>38</v>
      </c>
      <c r="F7081" s="121">
        <v>0</v>
      </c>
      <c r="G7081" s="121">
        <v>329064</v>
      </c>
      <c r="H7081" s="119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19">
        <v>55079</v>
      </c>
      <c r="B7082" s="120" t="s">
        <v>201</v>
      </c>
      <c r="C7082" s="120" t="s">
        <v>206</v>
      </c>
      <c r="D7082" s="120" t="s">
        <v>61</v>
      </c>
      <c r="E7082" s="120" t="s">
        <v>70</v>
      </c>
      <c r="F7082" s="121">
        <v>0</v>
      </c>
      <c r="G7082" s="121">
        <v>0</v>
      </c>
      <c r="H7082" s="119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19">
        <v>55079</v>
      </c>
      <c r="B7083" s="120" t="s">
        <v>201</v>
      </c>
      <c r="C7083" s="120" t="s">
        <v>206</v>
      </c>
      <c r="D7083" s="120" t="s">
        <v>61</v>
      </c>
      <c r="E7083" s="120" t="s">
        <v>38</v>
      </c>
      <c r="F7083" s="121">
        <v>6617170</v>
      </c>
      <c r="G7083" s="121">
        <v>573761</v>
      </c>
      <c r="H7083" s="119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19">
        <v>55081</v>
      </c>
      <c r="B7084" s="120" t="s">
        <v>201</v>
      </c>
      <c r="C7084" s="120" t="s">
        <v>202</v>
      </c>
      <c r="D7084" s="120" t="s">
        <v>73</v>
      </c>
      <c r="E7084" s="120" t="s">
        <v>38</v>
      </c>
      <c r="F7084" s="121">
        <v>7002427</v>
      </c>
      <c r="G7084" s="121">
        <v>489287</v>
      </c>
      <c r="H7084" s="119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19">
        <v>55084</v>
      </c>
      <c r="B7085" s="120" t="s">
        <v>205</v>
      </c>
      <c r="C7085" s="120" t="s">
        <v>208</v>
      </c>
      <c r="D7085" s="120" t="s">
        <v>56</v>
      </c>
      <c r="E7085" s="120" t="s">
        <v>38</v>
      </c>
      <c r="F7085" s="121">
        <v>9498183</v>
      </c>
      <c r="G7085" s="121">
        <v>1529666</v>
      </c>
      <c r="H7085" s="119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19">
        <v>55086</v>
      </c>
      <c r="B7086" s="120" t="s">
        <v>201</v>
      </c>
      <c r="C7086" s="120" t="s">
        <v>206</v>
      </c>
      <c r="D7086" s="120" t="s">
        <v>39</v>
      </c>
      <c r="E7086" s="120" t="s">
        <v>38</v>
      </c>
      <c r="F7086" s="121">
        <v>3081</v>
      </c>
      <c r="G7086" s="121">
        <v>80665</v>
      </c>
      <c r="H7086" s="119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19">
        <v>55086</v>
      </c>
      <c r="B7087" s="120" t="s">
        <v>201</v>
      </c>
      <c r="C7087" s="120" t="s">
        <v>206</v>
      </c>
      <c r="D7087" s="120" t="s">
        <v>61</v>
      </c>
      <c r="E7087" s="120" t="s">
        <v>38</v>
      </c>
      <c r="F7087" s="121">
        <v>3504096</v>
      </c>
      <c r="G7087" s="121">
        <v>286588</v>
      </c>
      <c r="H7087" s="119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19">
        <v>55087</v>
      </c>
      <c r="B7088" s="120" t="s">
        <v>201</v>
      </c>
      <c r="C7088" s="120" t="s">
        <v>202</v>
      </c>
      <c r="D7088" s="120" t="s">
        <v>39</v>
      </c>
      <c r="E7088" s="120" t="s">
        <v>38</v>
      </c>
      <c r="F7088" s="121">
        <v>1019495</v>
      </c>
      <c r="G7088" s="121">
        <v>1321836</v>
      </c>
      <c r="H7088" s="119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19">
        <v>55087</v>
      </c>
      <c r="B7089" s="120" t="s">
        <v>201</v>
      </c>
      <c r="C7089" s="120" t="s">
        <v>202</v>
      </c>
      <c r="D7089" s="120" t="s">
        <v>61</v>
      </c>
      <c r="E7089" s="120" t="s">
        <v>38</v>
      </c>
      <c r="F7089" s="121">
        <v>26456505</v>
      </c>
      <c r="G7089" s="121">
        <v>2418640</v>
      </c>
      <c r="H7089" s="119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19">
        <v>55087</v>
      </c>
      <c r="B7090" s="120" t="s">
        <v>201</v>
      </c>
      <c r="C7090" s="120" t="s">
        <v>202</v>
      </c>
      <c r="D7090" s="120" t="s">
        <v>73</v>
      </c>
      <c r="E7090" s="120" t="s">
        <v>38</v>
      </c>
      <c r="F7090" s="121">
        <v>3890249</v>
      </c>
      <c r="G7090" s="121">
        <v>335185</v>
      </c>
      <c r="H7090" s="119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19">
        <v>55088</v>
      </c>
      <c r="B7091" s="120" t="s">
        <v>205</v>
      </c>
      <c r="C7091" s="120" t="s">
        <v>208</v>
      </c>
      <c r="D7091" s="120" t="s">
        <v>73</v>
      </c>
      <c r="E7091" s="120" t="s">
        <v>38</v>
      </c>
      <c r="F7091" s="121">
        <v>27607258</v>
      </c>
      <c r="G7091" s="121">
        <v>3716290.1</v>
      </c>
      <c r="H7091" s="119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19">
        <v>55088</v>
      </c>
      <c r="B7092" s="120" t="s">
        <v>205</v>
      </c>
      <c r="C7092" s="120" t="s">
        <v>208</v>
      </c>
      <c r="D7092" s="120" t="s">
        <v>68</v>
      </c>
      <c r="E7092" s="120" t="s">
        <v>49</v>
      </c>
      <c r="F7092" s="121">
        <v>7255308</v>
      </c>
      <c r="G7092" s="121">
        <v>1542941.1</v>
      </c>
      <c r="H7092" s="119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19">
        <v>55088</v>
      </c>
      <c r="B7093" s="120" t="s">
        <v>205</v>
      </c>
      <c r="C7093" s="120" t="s">
        <v>208</v>
      </c>
      <c r="D7093" s="120" t="s">
        <v>68</v>
      </c>
      <c r="E7093" s="120" t="s">
        <v>38</v>
      </c>
      <c r="F7093" s="121">
        <v>1044040</v>
      </c>
      <c r="G7093" s="121">
        <v>223485.85</v>
      </c>
      <c r="H7093" s="119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19">
        <v>55089</v>
      </c>
      <c r="B7094" s="120" t="s">
        <v>205</v>
      </c>
      <c r="C7094" s="120" t="s">
        <v>209</v>
      </c>
      <c r="D7094" s="120" t="s">
        <v>39</v>
      </c>
      <c r="E7094" s="120" t="s">
        <v>38</v>
      </c>
      <c r="F7094" s="121">
        <v>762012</v>
      </c>
      <c r="G7094" s="121">
        <v>1995395.8</v>
      </c>
      <c r="H7094" s="119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19">
        <v>55089</v>
      </c>
      <c r="B7095" s="120" t="s">
        <v>205</v>
      </c>
      <c r="C7095" s="120" t="s">
        <v>209</v>
      </c>
      <c r="D7095" s="120" t="s">
        <v>39</v>
      </c>
      <c r="E7095" s="120" t="s">
        <v>140</v>
      </c>
      <c r="F7095" s="121">
        <v>254210</v>
      </c>
      <c r="G7095" s="121">
        <v>38445.193</v>
      </c>
      <c r="H7095" s="119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19">
        <v>55089</v>
      </c>
      <c r="B7096" s="120" t="s">
        <v>205</v>
      </c>
      <c r="C7096" s="120" t="s">
        <v>209</v>
      </c>
      <c r="D7096" s="120" t="s">
        <v>61</v>
      </c>
      <c r="E7096" s="120" t="s">
        <v>38</v>
      </c>
      <c r="F7096" s="121">
        <v>37845447</v>
      </c>
      <c r="G7096" s="121">
        <v>3739935</v>
      </c>
      <c r="H7096" s="119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19">
        <v>55089</v>
      </c>
      <c r="B7097" s="120" t="s">
        <v>205</v>
      </c>
      <c r="C7097" s="120" t="s">
        <v>209</v>
      </c>
      <c r="D7097" s="120" t="s">
        <v>61</v>
      </c>
      <c r="E7097" s="120" t="s">
        <v>140</v>
      </c>
      <c r="F7097" s="121">
        <v>0</v>
      </c>
      <c r="G7097" s="121">
        <v>0</v>
      </c>
      <c r="H7097" s="119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19">
        <v>55090</v>
      </c>
      <c r="B7098" s="120" t="s">
        <v>205</v>
      </c>
      <c r="C7098" s="120" t="s">
        <v>208</v>
      </c>
      <c r="D7098" s="120" t="s">
        <v>68</v>
      </c>
      <c r="E7098" s="120" t="s">
        <v>176</v>
      </c>
      <c r="F7098" s="121">
        <v>201946</v>
      </c>
      <c r="G7098" s="121">
        <v>37288</v>
      </c>
      <c r="H7098" s="119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19">
        <v>55091</v>
      </c>
      <c r="B7099" s="120" t="s">
        <v>201</v>
      </c>
      <c r="C7099" s="120" t="s">
        <v>206</v>
      </c>
      <c r="D7099" s="120" t="s">
        <v>56</v>
      </c>
      <c r="E7099" s="120" t="s">
        <v>38</v>
      </c>
      <c r="F7099" s="121">
        <v>42382315</v>
      </c>
      <c r="G7099" s="121">
        <v>5536838</v>
      </c>
      <c r="H7099" s="119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19">
        <v>55093</v>
      </c>
      <c r="B7100" s="120" t="s">
        <v>201</v>
      </c>
      <c r="C7100" s="120" t="s">
        <v>206</v>
      </c>
      <c r="D7100" s="120" t="s">
        <v>79</v>
      </c>
      <c r="E7100" s="120" t="s">
        <v>90</v>
      </c>
      <c r="F7100" s="121">
        <v>176410</v>
      </c>
      <c r="G7100" s="121">
        <v>13996</v>
      </c>
      <c r="H7100" s="119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19">
        <v>55094</v>
      </c>
      <c r="B7101" s="120" t="s">
        <v>205</v>
      </c>
      <c r="C7101" s="120" t="s">
        <v>208</v>
      </c>
      <c r="D7101" s="120" t="s">
        <v>79</v>
      </c>
      <c r="E7101" s="120" t="s">
        <v>90</v>
      </c>
      <c r="F7101" s="121">
        <v>441228</v>
      </c>
      <c r="G7101" s="121">
        <v>43105.481</v>
      </c>
      <c r="H7101" s="119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19">
        <v>55094</v>
      </c>
      <c r="B7102" s="120" t="s">
        <v>205</v>
      </c>
      <c r="C7102" s="120" t="s">
        <v>208</v>
      </c>
      <c r="D7102" s="120" t="s">
        <v>79</v>
      </c>
      <c r="E7102" s="120" t="s">
        <v>130</v>
      </c>
      <c r="F7102" s="121">
        <v>55793</v>
      </c>
      <c r="G7102" s="121">
        <v>5450.519</v>
      </c>
      <c r="H7102" s="119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19">
        <v>55096</v>
      </c>
      <c r="B7103" s="120" t="s">
        <v>205</v>
      </c>
      <c r="C7103" s="120" t="s">
        <v>208</v>
      </c>
      <c r="D7103" s="120" t="s">
        <v>73</v>
      </c>
      <c r="E7103" s="120" t="s">
        <v>38</v>
      </c>
      <c r="F7103" s="121">
        <v>900900</v>
      </c>
      <c r="G7103" s="121">
        <v>214236</v>
      </c>
      <c r="H7103" s="119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19">
        <v>55096</v>
      </c>
      <c r="B7104" s="120" t="s">
        <v>205</v>
      </c>
      <c r="C7104" s="120" t="s">
        <v>208</v>
      </c>
      <c r="D7104" s="120" t="s">
        <v>68</v>
      </c>
      <c r="E7104" s="120" t="s">
        <v>38</v>
      </c>
      <c r="F7104" s="121">
        <v>137567</v>
      </c>
      <c r="G7104" s="121">
        <v>32736</v>
      </c>
      <c r="H7104" s="119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19">
        <v>55097</v>
      </c>
      <c r="B7105" s="120" t="s">
        <v>201</v>
      </c>
      <c r="C7105" s="120" t="s">
        <v>206</v>
      </c>
      <c r="D7105" s="120" t="s">
        <v>39</v>
      </c>
      <c r="E7105" s="120" t="s">
        <v>38</v>
      </c>
      <c r="F7105" s="121">
        <v>1787855</v>
      </c>
      <c r="G7105" s="121">
        <v>2597492</v>
      </c>
      <c r="H7105" s="119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19">
        <v>55097</v>
      </c>
      <c r="B7106" s="120" t="s">
        <v>201</v>
      </c>
      <c r="C7106" s="120" t="s">
        <v>206</v>
      </c>
      <c r="D7106" s="120" t="s">
        <v>61</v>
      </c>
      <c r="E7106" s="120" t="s">
        <v>38</v>
      </c>
      <c r="F7106" s="121">
        <v>48322067</v>
      </c>
      <c r="G7106" s="121">
        <v>4406795</v>
      </c>
      <c r="H7106" s="119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19">
        <v>55099</v>
      </c>
      <c r="B7107" s="120" t="s">
        <v>201</v>
      </c>
      <c r="C7107" s="120" t="s">
        <v>206</v>
      </c>
      <c r="D7107" s="120" t="s">
        <v>73</v>
      </c>
      <c r="E7107" s="120" t="s">
        <v>38</v>
      </c>
      <c r="F7107" s="121">
        <v>47547</v>
      </c>
      <c r="G7107" s="121">
        <v>2570</v>
      </c>
      <c r="H7107" s="119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19">
        <v>55100</v>
      </c>
      <c r="B7108" s="120" t="s">
        <v>201</v>
      </c>
      <c r="C7108" s="120" t="s">
        <v>206</v>
      </c>
      <c r="D7108" s="120" t="s">
        <v>39</v>
      </c>
      <c r="E7108" s="120" t="s">
        <v>38</v>
      </c>
      <c r="F7108" s="121">
        <v>0</v>
      </c>
      <c r="G7108" s="121">
        <v>23905</v>
      </c>
      <c r="H7108" s="119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19">
        <v>55100</v>
      </c>
      <c r="B7109" s="120" t="s">
        <v>201</v>
      </c>
      <c r="C7109" s="120" t="s">
        <v>206</v>
      </c>
      <c r="D7109" s="120" t="s">
        <v>61</v>
      </c>
      <c r="E7109" s="120" t="s">
        <v>38</v>
      </c>
      <c r="F7109" s="121">
        <v>497842</v>
      </c>
      <c r="G7109" s="121">
        <v>38511</v>
      </c>
      <c r="H7109" s="119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19">
        <v>55101</v>
      </c>
      <c r="B7110" s="120" t="s">
        <v>201</v>
      </c>
      <c r="C7110" s="120" t="s">
        <v>206</v>
      </c>
      <c r="D7110" s="120" t="s">
        <v>73</v>
      </c>
      <c r="E7110" s="120" t="s">
        <v>38</v>
      </c>
      <c r="F7110" s="121">
        <v>741237</v>
      </c>
      <c r="G7110" s="121">
        <v>60651</v>
      </c>
      <c r="H7110" s="119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19">
        <v>55102</v>
      </c>
      <c r="B7111" s="120" t="s">
        <v>201</v>
      </c>
      <c r="C7111" s="120" t="s">
        <v>206</v>
      </c>
      <c r="D7111" s="120" t="s">
        <v>73</v>
      </c>
      <c r="E7111" s="120" t="s">
        <v>38</v>
      </c>
      <c r="F7111" s="121">
        <v>216021</v>
      </c>
      <c r="G7111" s="121">
        <v>11461</v>
      </c>
      <c r="H7111" s="119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19">
        <v>55103</v>
      </c>
      <c r="B7112" s="120" t="s">
        <v>205</v>
      </c>
      <c r="C7112" s="120" t="s">
        <v>208</v>
      </c>
      <c r="D7112" s="120" t="s">
        <v>39</v>
      </c>
      <c r="E7112" s="120" t="s">
        <v>38</v>
      </c>
      <c r="F7112" s="121">
        <v>299908</v>
      </c>
      <c r="G7112" s="121">
        <v>1148635.2</v>
      </c>
      <c r="H7112" s="119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19">
        <v>55103</v>
      </c>
      <c r="B7113" s="120" t="s">
        <v>205</v>
      </c>
      <c r="C7113" s="120" t="s">
        <v>208</v>
      </c>
      <c r="D7113" s="120" t="s">
        <v>61</v>
      </c>
      <c r="E7113" s="120" t="s">
        <v>38</v>
      </c>
      <c r="F7113" s="121">
        <v>23639874</v>
      </c>
      <c r="G7113" s="121">
        <v>2163022.4</v>
      </c>
      <c r="H7113" s="119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19">
        <v>55104</v>
      </c>
      <c r="B7114" s="120" t="s">
        <v>205</v>
      </c>
      <c r="C7114" s="120" t="s">
        <v>208</v>
      </c>
      <c r="D7114" s="120" t="s">
        <v>39</v>
      </c>
      <c r="E7114" s="120" t="s">
        <v>38</v>
      </c>
      <c r="F7114" s="121">
        <v>736748</v>
      </c>
      <c r="G7114" s="121">
        <v>85147</v>
      </c>
      <c r="H7114" s="119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19">
        <v>55104</v>
      </c>
      <c r="B7115" s="120" t="s">
        <v>205</v>
      </c>
      <c r="C7115" s="120" t="s">
        <v>208</v>
      </c>
      <c r="D7115" s="120" t="s">
        <v>61</v>
      </c>
      <c r="E7115" s="120" t="s">
        <v>38</v>
      </c>
      <c r="F7115" s="121">
        <v>6250755</v>
      </c>
      <c r="G7115" s="121">
        <v>511143</v>
      </c>
      <c r="H7115" s="119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19">
        <v>55107</v>
      </c>
      <c r="B7116" s="120" t="s">
        <v>201</v>
      </c>
      <c r="C7116" s="120" t="s">
        <v>206</v>
      </c>
      <c r="D7116" s="120" t="s">
        <v>39</v>
      </c>
      <c r="E7116" s="120" t="s">
        <v>38</v>
      </c>
      <c r="F7116" s="121">
        <v>225123</v>
      </c>
      <c r="G7116" s="121">
        <v>1109767</v>
      </c>
      <c r="H7116" s="119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19">
        <v>55107</v>
      </c>
      <c r="B7117" s="120" t="s">
        <v>201</v>
      </c>
      <c r="C7117" s="120" t="s">
        <v>206</v>
      </c>
      <c r="D7117" s="120" t="s">
        <v>61</v>
      </c>
      <c r="E7117" s="120" t="s">
        <v>38</v>
      </c>
      <c r="F7117" s="121">
        <v>21654035</v>
      </c>
      <c r="G7117" s="121">
        <v>1969240</v>
      </c>
      <c r="H7117" s="119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19">
        <v>55109</v>
      </c>
      <c r="B7118" s="120" t="s">
        <v>201</v>
      </c>
      <c r="C7118" s="120" t="s">
        <v>206</v>
      </c>
      <c r="D7118" s="120" t="s">
        <v>73</v>
      </c>
      <c r="E7118" s="120" t="s">
        <v>38</v>
      </c>
      <c r="F7118" s="121">
        <v>598818</v>
      </c>
      <c r="G7118" s="121">
        <v>47908</v>
      </c>
      <c r="H7118" s="119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19">
        <v>55110</v>
      </c>
      <c r="B7119" s="120" t="s">
        <v>201</v>
      </c>
      <c r="C7119" s="120" t="s">
        <v>202</v>
      </c>
      <c r="D7119" s="120" t="s">
        <v>73</v>
      </c>
      <c r="E7119" s="120" t="s">
        <v>38</v>
      </c>
      <c r="F7119" s="121">
        <v>4724385</v>
      </c>
      <c r="G7119" s="121">
        <v>334086</v>
      </c>
      <c r="H7119" s="119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19">
        <v>55112</v>
      </c>
      <c r="B7120" s="120" t="s">
        <v>201</v>
      </c>
      <c r="C7120" s="120" t="s">
        <v>206</v>
      </c>
      <c r="D7120" s="120" t="s">
        <v>39</v>
      </c>
      <c r="E7120" s="120" t="s">
        <v>38</v>
      </c>
      <c r="F7120" s="121">
        <v>61274</v>
      </c>
      <c r="G7120" s="121">
        <v>219616</v>
      </c>
      <c r="H7120" s="119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19">
        <v>55112</v>
      </c>
      <c r="B7121" s="120" t="s">
        <v>201</v>
      </c>
      <c r="C7121" s="120" t="s">
        <v>206</v>
      </c>
      <c r="D7121" s="120" t="s">
        <v>61</v>
      </c>
      <c r="E7121" s="120" t="s">
        <v>38</v>
      </c>
      <c r="F7121" s="121">
        <v>4988735</v>
      </c>
      <c r="G7121" s="121">
        <v>433457</v>
      </c>
      <c r="H7121" s="119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19">
        <v>55116</v>
      </c>
      <c r="B7122" s="120" t="s">
        <v>201</v>
      </c>
      <c r="C7122" s="120" t="s">
        <v>202</v>
      </c>
      <c r="D7122" s="120" t="s">
        <v>73</v>
      </c>
      <c r="E7122" s="120" t="s">
        <v>70</v>
      </c>
      <c r="F7122" s="121">
        <v>14364</v>
      </c>
      <c r="G7122" s="121">
        <v>1319.637</v>
      </c>
      <c r="H7122" s="119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19">
        <v>55116</v>
      </c>
      <c r="B7123" s="120" t="s">
        <v>201</v>
      </c>
      <c r="C7123" s="120" t="s">
        <v>202</v>
      </c>
      <c r="D7123" s="120" t="s">
        <v>73</v>
      </c>
      <c r="E7123" s="120" t="s">
        <v>38</v>
      </c>
      <c r="F7123" s="121">
        <v>10607280</v>
      </c>
      <c r="G7123" s="121">
        <v>958164.36</v>
      </c>
      <c r="H7123" s="119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19">
        <v>55117</v>
      </c>
      <c r="B7124" s="120" t="s">
        <v>205</v>
      </c>
      <c r="C7124" s="120" t="s">
        <v>209</v>
      </c>
      <c r="D7124" s="120" t="s">
        <v>39</v>
      </c>
      <c r="E7124" s="120" t="s">
        <v>38</v>
      </c>
      <c r="F7124" s="121">
        <v>0</v>
      </c>
      <c r="G7124" s="121">
        <v>565337.29</v>
      </c>
      <c r="H7124" s="119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19">
        <v>55117</v>
      </c>
      <c r="B7125" s="120" t="s">
        <v>205</v>
      </c>
      <c r="C7125" s="120" t="s">
        <v>209</v>
      </c>
      <c r="D7125" s="120" t="s">
        <v>61</v>
      </c>
      <c r="E7125" s="120" t="s">
        <v>38</v>
      </c>
      <c r="F7125" s="121">
        <v>20601504</v>
      </c>
      <c r="G7125" s="121">
        <v>2348125.3</v>
      </c>
      <c r="H7125" s="119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19">
        <v>55122</v>
      </c>
      <c r="B7126" s="120" t="s">
        <v>205</v>
      </c>
      <c r="C7126" s="120" t="s">
        <v>209</v>
      </c>
      <c r="D7126" s="120" t="s">
        <v>73</v>
      </c>
      <c r="E7126" s="120" t="s">
        <v>38</v>
      </c>
      <c r="F7126" s="121">
        <v>1938010</v>
      </c>
      <c r="G7126" s="121">
        <v>389647.02</v>
      </c>
      <c r="H7126" s="119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19">
        <v>55123</v>
      </c>
      <c r="B7127" s="120" t="s">
        <v>201</v>
      </c>
      <c r="C7127" s="120" t="s">
        <v>206</v>
      </c>
      <c r="D7127" s="120" t="s">
        <v>39</v>
      </c>
      <c r="E7127" s="120" t="s">
        <v>38</v>
      </c>
      <c r="F7127" s="121">
        <v>165394</v>
      </c>
      <c r="G7127" s="121">
        <v>1040032</v>
      </c>
      <c r="H7127" s="119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19">
        <v>55123</v>
      </c>
      <c r="B7128" s="120" t="s">
        <v>201</v>
      </c>
      <c r="C7128" s="120" t="s">
        <v>206</v>
      </c>
      <c r="D7128" s="120" t="s">
        <v>61</v>
      </c>
      <c r="E7128" s="120" t="s">
        <v>38</v>
      </c>
      <c r="F7128" s="121">
        <v>20525211</v>
      </c>
      <c r="G7128" s="121">
        <v>1810006</v>
      </c>
      <c r="H7128" s="119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19">
        <v>55124</v>
      </c>
      <c r="B7129" s="120" t="s">
        <v>201</v>
      </c>
      <c r="C7129" s="120" t="s">
        <v>206</v>
      </c>
      <c r="D7129" s="120" t="s">
        <v>39</v>
      </c>
      <c r="E7129" s="120" t="s">
        <v>38</v>
      </c>
      <c r="F7129" s="121">
        <v>3853786</v>
      </c>
      <c r="G7129" s="121">
        <v>1197097</v>
      </c>
      <c r="H7129" s="119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19">
        <v>55124</v>
      </c>
      <c r="B7130" s="120" t="s">
        <v>201</v>
      </c>
      <c r="C7130" s="120" t="s">
        <v>206</v>
      </c>
      <c r="D7130" s="120" t="s">
        <v>61</v>
      </c>
      <c r="E7130" s="120" t="s">
        <v>38</v>
      </c>
      <c r="F7130" s="121">
        <v>17766763</v>
      </c>
      <c r="G7130" s="121">
        <v>1784120</v>
      </c>
      <c r="H7130" s="119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19">
        <v>55125</v>
      </c>
      <c r="B7131" s="120" t="s">
        <v>201</v>
      </c>
      <c r="C7131" s="120" t="s">
        <v>206</v>
      </c>
      <c r="D7131" s="120" t="s">
        <v>128</v>
      </c>
      <c r="E7131" s="120" t="s">
        <v>180</v>
      </c>
      <c r="F7131" s="121">
        <v>512123</v>
      </c>
      <c r="G7131" s="121">
        <v>57529</v>
      </c>
      <c r="H7131" s="119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19">
        <v>55126</v>
      </c>
      <c r="B7132" s="120" t="s">
        <v>201</v>
      </c>
      <c r="C7132" s="120" t="s">
        <v>206</v>
      </c>
      <c r="D7132" s="120" t="s">
        <v>56</v>
      </c>
      <c r="E7132" s="120" t="s">
        <v>38</v>
      </c>
      <c r="F7132" s="121">
        <v>27178978</v>
      </c>
      <c r="G7132" s="121">
        <v>3713789</v>
      </c>
      <c r="H7132" s="119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19">
        <v>55126</v>
      </c>
      <c r="B7133" s="120" t="s">
        <v>201</v>
      </c>
      <c r="C7133" s="120" t="s">
        <v>206</v>
      </c>
      <c r="D7133" s="120" t="s">
        <v>56</v>
      </c>
      <c r="E7133" s="120" t="s">
        <v>146</v>
      </c>
      <c r="F7133" s="121">
        <v>0</v>
      </c>
      <c r="G7133" s="121">
        <v>0</v>
      </c>
      <c r="H7133" s="119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19">
        <v>55127</v>
      </c>
      <c r="B7134" s="120" t="s">
        <v>201</v>
      </c>
      <c r="C7134" s="120" t="s">
        <v>206</v>
      </c>
      <c r="D7134" s="120" t="s">
        <v>73</v>
      </c>
      <c r="E7134" s="120" t="s">
        <v>38</v>
      </c>
      <c r="F7134" s="121">
        <v>3530297</v>
      </c>
      <c r="G7134" s="121">
        <v>332776</v>
      </c>
      <c r="H7134" s="119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19">
        <v>55128</v>
      </c>
      <c r="B7135" s="120" t="s">
        <v>201</v>
      </c>
      <c r="C7135" s="120" t="s">
        <v>206</v>
      </c>
      <c r="D7135" s="120" t="s">
        <v>73</v>
      </c>
      <c r="E7135" s="120" t="s">
        <v>38</v>
      </c>
      <c r="F7135" s="121">
        <v>4740129</v>
      </c>
      <c r="G7135" s="121">
        <v>458156</v>
      </c>
      <c r="H7135" s="119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19">
        <v>55129</v>
      </c>
      <c r="B7136" s="120" t="s">
        <v>201</v>
      </c>
      <c r="C7136" s="120" t="s">
        <v>202</v>
      </c>
      <c r="D7136" s="120" t="s">
        <v>39</v>
      </c>
      <c r="E7136" s="120" t="s">
        <v>38</v>
      </c>
      <c r="F7136" s="121">
        <v>1189930</v>
      </c>
      <c r="G7136" s="121">
        <v>908984</v>
      </c>
      <c r="H7136" s="119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19">
        <v>55129</v>
      </c>
      <c r="B7137" s="120" t="s">
        <v>201</v>
      </c>
      <c r="C7137" s="120" t="s">
        <v>202</v>
      </c>
      <c r="D7137" s="120" t="s">
        <v>61</v>
      </c>
      <c r="E7137" s="120" t="s">
        <v>38</v>
      </c>
      <c r="F7137" s="121">
        <v>15271678</v>
      </c>
      <c r="G7137" s="121">
        <v>1311095</v>
      </c>
      <c r="H7137" s="119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19">
        <v>55131</v>
      </c>
      <c r="B7138" s="120" t="s">
        <v>201</v>
      </c>
      <c r="C7138" s="120" t="s">
        <v>206</v>
      </c>
      <c r="D7138" s="120" t="s">
        <v>39</v>
      </c>
      <c r="E7138" s="120" t="s">
        <v>38</v>
      </c>
      <c r="F7138" s="121">
        <v>3618276</v>
      </c>
      <c r="G7138" s="121">
        <v>2272233</v>
      </c>
      <c r="H7138" s="119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19">
        <v>55131</v>
      </c>
      <c r="B7139" s="120" t="s">
        <v>201</v>
      </c>
      <c r="C7139" s="120" t="s">
        <v>206</v>
      </c>
      <c r="D7139" s="120" t="s">
        <v>61</v>
      </c>
      <c r="E7139" s="120" t="s">
        <v>38</v>
      </c>
      <c r="F7139" s="121">
        <v>47143691</v>
      </c>
      <c r="G7139" s="121">
        <v>4333141</v>
      </c>
      <c r="H7139" s="119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19">
        <v>55132</v>
      </c>
      <c r="B7140" s="120" t="s">
        <v>201</v>
      </c>
      <c r="C7140" s="120" t="s">
        <v>206</v>
      </c>
      <c r="D7140" s="120" t="s">
        <v>39</v>
      </c>
      <c r="E7140" s="120" t="s">
        <v>70</v>
      </c>
      <c r="F7140" s="121">
        <v>0</v>
      </c>
      <c r="G7140" s="121">
        <v>0</v>
      </c>
      <c r="H7140" s="119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19">
        <v>55132</v>
      </c>
      <c r="B7141" s="120" t="s">
        <v>201</v>
      </c>
      <c r="C7141" s="120" t="s">
        <v>206</v>
      </c>
      <c r="D7141" s="120" t="s">
        <v>39</v>
      </c>
      <c r="E7141" s="120" t="s">
        <v>38</v>
      </c>
      <c r="F7141" s="121">
        <v>2555673</v>
      </c>
      <c r="G7141" s="121">
        <v>1614617</v>
      </c>
      <c r="H7141" s="119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19">
        <v>55132</v>
      </c>
      <c r="B7142" s="120" t="s">
        <v>201</v>
      </c>
      <c r="C7142" s="120" t="s">
        <v>206</v>
      </c>
      <c r="D7142" s="120" t="s">
        <v>61</v>
      </c>
      <c r="E7142" s="120" t="s">
        <v>70</v>
      </c>
      <c r="F7142" s="121">
        <v>0</v>
      </c>
      <c r="G7142" s="121">
        <v>0</v>
      </c>
      <c r="H7142" s="119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19">
        <v>55132</v>
      </c>
      <c r="B7143" s="120" t="s">
        <v>201</v>
      </c>
      <c r="C7143" s="120" t="s">
        <v>206</v>
      </c>
      <c r="D7143" s="120" t="s">
        <v>61</v>
      </c>
      <c r="E7143" s="120" t="s">
        <v>38</v>
      </c>
      <c r="F7143" s="121">
        <v>26165986</v>
      </c>
      <c r="G7143" s="121">
        <v>2289140</v>
      </c>
      <c r="H7143" s="119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19">
        <v>55133</v>
      </c>
      <c r="B7144" s="120" t="s">
        <v>201</v>
      </c>
      <c r="C7144" s="120" t="s">
        <v>211</v>
      </c>
      <c r="D7144" s="120" t="s">
        <v>79</v>
      </c>
      <c r="E7144" s="120" t="s">
        <v>70</v>
      </c>
      <c r="F7144" s="121">
        <v>1553</v>
      </c>
      <c r="G7144" s="121">
        <v>242</v>
      </c>
      <c r="H7144" s="119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19">
        <v>55133</v>
      </c>
      <c r="B7145" s="120" t="s">
        <v>201</v>
      </c>
      <c r="C7145" s="120" t="s">
        <v>211</v>
      </c>
      <c r="D7145" s="120" t="s">
        <v>79</v>
      </c>
      <c r="E7145" s="120" t="s">
        <v>38</v>
      </c>
      <c r="F7145" s="121">
        <v>0</v>
      </c>
      <c r="G7145" s="121">
        <v>0</v>
      </c>
      <c r="H7145" s="119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19">
        <v>55137</v>
      </c>
      <c r="B7146" s="120" t="s">
        <v>201</v>
      </c>
      <c r="C7146" s="120" t="s">
        <v>202</v>
      </c>
      <c r="D7146" s="120" t="s">
        <v>39</v>
      </c>
      <c r="E7146" s="120" t="s">
        <v>38</v>
      </c>
      <c r="F7146" s="121">
        <v>1001672</v>
      </c>
      <c r="G7146" s="121">
        <v>1547373</v>
      </c>
      <c r="H7146" s="119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19">
        <v>55137</v>
      </c>
      <c r="B7147" s="120" t="s">
        <v>201</v>
      </c>
      <c r="C7147" s="120" t="s">
        <v>202</v>
      </c>
      <c r="D7147" s="120" t="s">
        <v>61</v>
      </c>
      <c r="E7147" s="120" t="s">
        <v>38</v>
      </c>
      <c r="F7147" s="121">
        <v>28717958</v>
      </c>
      <c r="G7147" s="121">
        <v>2534868</v>
      </c>
      <c r="H7147" s="119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19">
        <v>55138</v>
      </c>
      <c r="B7148" s="120" t="s">
        <v>201</v>
      </c>
      <c r="C7148" s="120" t="s">
        <v>206</v>
      </c>
      <c r="D7148" s="120" t="s">
        <v>73</v>
      </c>
      <c r="E7148" s="120" t="s">
        <v>38</v>
      </c>
      <c r="F7148" s="121">
        <v>112329</v>
      </c>
      <c r="G7148" s="121">
        <v>8937</v>
      </c>
      <c r="H7148" s="119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19">
        <v>55139</v>
      </c>
      <c r="B7149" s="120" t="s">
        <v>201</v>
      </c>
      <c r="C7149" s="120" t="s">
        <v>206</v>
      </c>
      <c r="D7149" s="120" t="s">
        <v>39</v>
      </c>
      <c r="E7149" s="120" t="s">
        <v>38</v>
      </c>
      <c r="F7149" s="121">
        <v>200040</v>
      </c>
      <c r="G7149" s="121">
        <v>825125</v>
      </c>
      <c r="H7149" s="119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19">
        <v>55139</v>
      </c>
      <c r="B7150" s="120" t="s">
        <v>201</v>
      </c>
      <c r="C7150" s="120" t="s">
        <v>206</v>
      </c>
      <c r="D7150" s="120" t="s">
        <v>61</v>
      </c>
      <c r="E7150" s="120" t="s">
        <v>38</v>
      </c>
      <c r="F7150" s="121">
        <v>16060912</v>
      </c>
      <c r="G7150" s="121">
        <v>1467009</v>
      </c>
      <c r="H7150" s="119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19">
        <v>55141</v>
      </c>
      <c r="B7151" s="120" t="s">
        <v>201</v>
      </c>
      <c r="C7151" s="120" t="s">
        <v>202</v>
      </c>
      <c r="D7151" s="120" t="s">
        <v>73</v>
      </c>
      <c r="E7151" s="120" t="s">
        <v>38</v>
      </c>
      <c r="F7151" s="121">
        <v>6322294</v>
      </c>
      <c r="G7151" s="121">
        <v>561904</v>
      </c>
      <c r="H7151" s="119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19">
        <v>55144</v>
      </c>
      <c r="B7152" s="120" t="s">
        <v>201</v>
      </c>
      <c r="C7152" s="120" t="s">
        <v>206</v>
      </c>
      <c r="D7152" s="120" t="s">
        <v>56</v>
      </c>
      <c r="E7152" s="120" t="s">
        <v>38</v>
      </c>
      <c r="F7152" s="121">
        <v>23989759</v>
      </c>
      <c r="G7152" s="121">
        <v>3119338</v>
      </c>
      <c r="H7152" s="119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19">
        <v>55146</v>
      </c>
      <c r="B7153" s="120" t="s">
        <v>201</v>
      </c>
      <c r="C7153" s="120" t="s">
        <v>206</v>
      </c>
      <c r="D7153" s="120" t="s">
        <v>39</v>
      </c>
      <c r="E7153" s="120" t="s">
        <v>38</v>
      </c>
      <c r="F7153" s="121">
        <v>2367396</v>
      </c>
      <c r="G7153" s="121">
        <v>1853134</v>
      </c>
      <c r="H7153" s="119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19">
        <v>55146</v>
      </c>
      <c r="B7154" s="120" t="s">
        <v>201</v>
      </c>
      <c r="C7154" s="120" t="s">
        <v>206</v>
      </c>
      <c r="D7154" s="120" t="s">
        <v>61</v>
      </c>
      <c r="E7154" s="120" t="s">
        <v>38</v>
      </c>
      <c r="F7154" s="121">
        <v>31984238</v>
      </c>
      <c r="G7154" s="121">
        <v>2872663</v>
      </c>
      <c r="H7154" s="119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19">
        <v>55148</v>
      </c>
      <c r="B7155" s="120" t="s">
        <v>201</v>
      </c>
      <c r="C7155" s="120" t="s">
        <v>202</v>
      </c>
      <c r="D7155" s="120" t="s">
        <v>73</v>
      </c>
      <c r="E7155" s="120" t="s">
        <v>38</v>
      </c>
      <c r="F7155" s="121">
        <v>662634</v>
      </c>
      <c r="G7155" s="121">
        <v>60793</v>
      </c>
      <c r="H7155" s="119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19">
        <v>55149</v>
      </c>
      <c r="B7156" s="120" t="s">
        <v>201</v>
      </c>
      <c r="C7156" s="120" t="s">
        <v>206</v>
      </c>
      <c r="D7156" s="120" t="s">
        <v>56</v>
      </c>
      <c r="E7156" s="120" t="s">
        <v>38</v>
      </c>
      <c r="F7156" s="121">
        <v>39730213</v>
      </c>
      <c r="G7156" s="121">
        <v>5322170</v>
      </c>
      <c r="H7156" s="119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19">
        <v>55149</v>
      </c>
      <c r="B7157" s="120" t="s">
        <v>201</v>
      </c>
      <c r="C7157" s="120" t="s">
        <v>206</v>
      </c>
      <c r="D7157" s="120" t="s">
        <v>56</v>
      </c>
      <c r="E7157" s="120" t="s">
        <v>146</v>
      </c>
      <c r="F7157" s="121">
        <v>0</v>
      </c>
      <c r="G7157" s="121">
        <v>0</v>
      </c>
      <c r="H7157" s="119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19">
        <v>55151</v>
      </c>
      <c r="B7158" s="120" t="s">
        <v>201</v>
      </c>
      <c r="C7158" s="120" t="s">
        <v>206</v>
      </c>
      <c r="D7158" s="120" t="s">
        <v>56</v>
      </c>
      <c r="E7158" s="120" t="s">
        <v>38</v>
      </c>
      <c r="F7158" s="121">
        <v>7723341</v>
      </c>
      <c r="G7158" s="121">
        <v>1036441</v>
      </c>
      <c r="H7158" s="119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19">
        <v>55153</v>
      </c>
      <c r="B7159" s="120" t="s">
        <v>201</v>
      </c>
      <c r="C7159" s="120" t="s">
        <v>206</v>
      </c>
      <c r="D7159" s="120" t="s">
        <v>39</v>
      </c>
      <c r="E7159" s="120" t="s">
        <v>38</v>
      </c>
      <c r="F7159" s="121">
        <v>1120112</v>
      </c>
      <c r="G7159" s="121">
        <v>2073969</v>
      </c>
      <c r="H7159" s="119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19">
        <v>55153</v>
      </c>
      <c r="B7160" s="120" t="s">
        <v>201</v>
      </c>
      <c r="C7160" s="120" t="s">
        <v>206</v>
      </c>
      <c r="D7160" s="120" t="s">
        <v>61</v>
      </c>
      <c r="E7160" s="120" t="s">
        <v>38</v>
      </c>
      <c r="F7160" s="121">
        <v>37706205</v>
      </c>
      <c r="G7160" s="121">
        <v>3429152</v>
      </c>
      <c r="H7160" s="119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19">
        <v>55154</v>
      </c>
      <c r="B7161" s="120" t="s">
        <v>201</v>
      </c>
      <c r="C7161" s="120" t="s">
        <v>202</v>
      </c>
      <c r="D7161" s="120" t="s">
        <v>39</v>
      </c>
      <c r="E7161" s="120" t="s">
        <v>38</v>
      </c>
      <c r="F7161" s="121">
        <v>0</v>
      </c>
      <c r="G7161" s="121">
        <v>882023</v>
      </c>
      <c r="H7161" s="119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19">
        <v>55154</v>
      </c>
      <c r="B7162" s="120" t="s">
        <v>201</v>
      </c>
      <c r="C7162" s="120" t="s">
        <v>202</v>
      </c>
      <c r="D7162" s="120" t="s">
        <v>61</v>
      </c>
      <c r="E7162" s="120" t="s">
        <v>38</v>
      </c>
      <c r="F7162" s="121">
        <v>17730938</v>
      </c>
      <c r="G7162" s="121">
        <v>1556483</v>
      </c>
      <c r="H7162" s="119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19">
        <v>55155</v>
      </c>
      <c r="B7163" s="120" t="s">
        <v>201</v>
      </c>
      <c r="C7163" s="120" t="s">
        <v>206</v>
      </c>
      <c r="D7163" s="120" t="s">
        <v>79</v>
      </c>
      <c r="E7163" s="120" t="s">
        <v>90</v>
      </c>
      <c r="F7163" s="121">
        <v>132850</v>
      </c>
      <c r="G7163" s="121">
        <v>11921</v>
      </c>
      <c r="H7163" s="119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19">
        <v>55156</v>
      </c>
      <c r="B7164" s="120" t="s">
        <v>201</v>
      </c>
      <c r="C7164" s="120" t="s">
        <v>206</v>
      </c>
      <c r="D7164" s="120" t="s">
        <v>79</v>
      </c>
      <c r="E7164" s="120" t="s">
        <v>90</v>
      </c>
      <c r="F7164" s="121">
        <v>608394</v>
      </c>
      <c r="G7164" s="121">
        <v>51893</v>
      </c>
      <c r="H7164" s="119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19">
        <v>55161</v>
      </c>
      <c r="B7165" s="120" t="s">
        <v>201</v>
      </c>
      <c r="C7165" s="120" t="s">
        <v>206</v>
      </c>
      <c r="D7165" s="120" t="s">
        <v>79</v>
      </c>
      <c r="E7165" s="120" t="s">
        <v>90</v>
      </c>
      <c r="F7165" s="121">
        <v>206811</v>
      </c>
      <c r="G7165" s="121">
        <v>22541</v>
      </c>
      <c r="H7165" s="119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19">
        <v>55164</v>
      </c>
      <c r="B7166" s="120" t="s">
        <v>201</v>
      </c>
      <c r="C7166" s="120" t="s">
        <v>202</v>
      </c>
      <c r="D7166" s="120" t="s">
        <v>73</v>
      </c>
      <c r="E7166" s="120" t="s">
        <v>38</v>
      </c>
      <c r="F7166" s="121">
        <v>1607313</v>
      </c>
      <c r="G7166" s="121">
        <v>145829</v>
      </c>
      <c r="H7166" s="119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19">
        <v>55165</v>
      </c>
      <c r="B7167" s="120" t="s">
        <v>201</v>
      </c>
      <c r="C7167" s="120" t="s">
        <v>202</v>
      </c>
      <c r="D7167" s="120" t="s">
        <v>73</v>
      </c>
      <c r="E7167" s="120" t="s">
        <v>38</v>
      </c>
      <c r="F7167" s="121">
        <v>1326908</v>
      </c>
      <c r="G7167" s="121">
        <v>117899</v>
      </c>
      <c r="H7167" s="119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19">
        <v>55166</v>
      </c>
      <c r="B7168" s="120" t="s">
        <v>201</v>
      </c>
      <c r="C7168" s="120" t="s">
        <v>206</v>
      </c>
      <c r="D7168" s="120" t="s">
        <v>73</v>
      </c>
      <c r="E7168" s="120" t="s">
        <v>70</v>
      </c>
      <c r="F7168" s="121">
        <v>21771</v>
      </c>
      <c r="G7168" s="121">
        <v>1981.767</v>
      </c>
      <c r="H7168" s="119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19">
        <v>55166</v>
      </c>
      <c r="B7169" s="120" t="s">
        <v>201</v>
      </c>
      <c r="C7169" s="120" t="s">
        <v>206</v>
      </c>
      <c r="D7169" s="120" t="s">
        <v>73</v>
      </c>
      <c r="E7169" s="120" t="s">
        <v>38</v>
      </c>
      <c r="F7169" s="121">
        <v>4671400</v>
      </c>
      <c r="G7169" s="121">
        <v>423174.23</v>
      </c>
      <c r="H7169" s="119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19">
        <v>55168</v>
      </c>
      <c r="B7170" s="120" t="s">
        <v>201</v>
      </c>
      <c r="C7170" s="120" t="s">
        <v>206</v>
      </c>
      <c r="D7170" s="120" t="s">
        <v>39</v>
      </c>
      <c r="E7170" s="120" t="s">
        <v>38</v>
      </c>
      <c r="F7170" s="121">
        <v>1442117</v>
      </c>
      <c r="G7170" s="121">
        <v>736242</v>
      </c>
      <c r="H7170" s="119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19">
        <v>55168</v>
      </c>
      <c r="B7171" s="120" t="s">
        <v>201</v>
      </c>
      <c r="C7171" s="120" t="s">
        <v>206</v>
      </c>
      <c r="D7171" s="120" t="s">
        <v>61</v>
      </c>
      <c r="E7171" s="120" t="s">
        <v>38</v>
      </c>
      <c r="F7171" s="121">
        <v>16854049</v>
      </c>
      <c r="G7171" s="121">
        <v>1574786</v>
      </c>
      <c r="H7171" s="119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19">
        <v>55170</v>
      </c>
      <c r="B7172" s="120" t="s">
        <v>201</v>
      </c>
      <c r="C7172" s="120" t="s">
        <v>206</v>
      </c>
      <c r="D7172" s="120" t="s">
        <v>39</v>
      </c>
      <c r="E7172" s="120" t="s">
        <v>38</v>
      </c>
      <c r="F7172" s="121">
        <v>0</v>
      </c>
      <c r="G7172" s="121">
        <v>1081501</v>
      </c>
      <c r="H7172" s="119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19">
        <v>55170</v>
      </c>
      <c r="B7173" s="120" t="s">
        <v>201</v>
      </c>
      <c r="C7173" s="120" t="s">
        <v>206</v>
      </c>
      <c r="D7173" s="120" t="s">
        <v>61</v>
      </c>
      <c r="E7173" s="120" t="s">
        <v>38</v>
      </c>
      <c r="F7173" s="121">
        <v>22340025</v>
      </c>
      <c r="G7173" s="121">
        <v>1944094</v>
      </c>
      <c r="H7173" s="119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19">
        <v>55172</v>
      </c>
      <c r="B7174" s="120" t="s">
        <v>201</v>
      </c>
      <c r="C7174" s="120" t="s">
        <v>206</v>
      </c>
      <c r="D7174" s="120" t="s">
        <v>39</v>
      </c>
      <c r="E7174" s="120" t="s">
        <v>38</v>
      </c>
      <c r="F7174" s="121">
        <v>613682</v>
      </c>
      <c r="G7174" s="121">
        <v>1523067</v>
      </c>
      <c r="H7174" s="119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19">
        <v>55172</v>
      </c>
      <c r="B7175" s="120" t="s">
        <v>201</v>
      </c>
      <c r="C7175" s="120" t="s">
        <v>206</v>
      </c>
      <c r="D7175" s="120" t="s">
        <v>61</v>
      </c>
      <c r="E7175" s="120" t="s">
        <v>38</v>
      </c>
      <c r="F7175" s="121">
        <v>29097922</v>
      </c>
      <c r="G7175" s="121">
        <v>2733832</v>
      </c>
      <c r="H7175" s="119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19">
        <v>55173</v>
      </c>
      <c r="B7176" s="120" t="s">
        <v>201</v>
      </c>
      <c r="C7176" s="120" t="s">
        <v>202</v>
      </c>
      <c r="D7176" s="120" t="s">
        <v>39</v>
      </c>
      <c r="E7176" s="120" t="s">
        <v>38</v>
      </c>
      <c r="F7176" s="121">
        <v>207410</v>
      </c>
      <c r="G7176" s="121">
        <v>1831493</v>
      </c>
      <c r="H7176" s="119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19">
        <v>55173</v>
      </c>
      <c r="B7177" s="120" t="s">
        <v>201</v>
      </c>
      <c r="C7177" s="120" t="s">
        <v>202</v>
      </c>
      <c r="D7177" s="120" t="s">
        <v>61</v>
      </c>
      <c r="E7177" s="120" t="s">
        <v>38</v>
      </c>
      <c r="F7177" s="121">
        <v>35811105</v>
      </c>
      <c r="G7177" s="121">
        <v>2985308</v>
      </c>
      <c r="H7177" s="119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19">
        <v>55176</v>
      </c>
      <c r="B7178" s="120" t="s">
        <v>205</v>
      </c>
      <c r="C7178" s="120" t="s">
        <v>208</v>
      </c>
      <c r="D7178" s="120" t="s">
        <v>39</v>
      </c>
      <c r="E7178" s="120" t="s">
        <v>38</v>
      </c>
      <c r="F7178" s="121">
        <v>1606370</v>
      </c>
      <c r="G7178" s="121">
        <v>526567.41</v>
      </c>
      <c r="H7178" s="119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19">
        <v>55176</v>
      </c>
      <c r="B7179" s="120" t="s">
        <v>205</v>
      </c>
      <c r="C7179" s="120" t="s">
        <v>208</v>
      </c>
      <c r="D7179" s="120" t="s">
        <v>39</v>
      </c>
      <c r="E7179" s="120" t="s">
        <v>140</v>
      </c>
      <c r="F7179" s="121">
        <v>0</v>
      </c>
      <c r="G7179" s="121">
        <v>0</v>
      </c>
      <c r="H7179" s="119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19">
        <v>55176</v>
      </c>
      <c r="B7180" s="120" t="s">
        <v>205</v>
      </c>
      <c r="C7180" s="120" t="s">
        <v>208</v>
      </c>
      <c r="D7180" s="120" t="s">
        <v>61</v>
      </c>
      <c r="E7180" s="120" t="s">
        <v>38</v>
      </c>
      <c r="F7180" s="121">
        <v>12420632</v>
      </c>
      <c r="G7180" s="121">
        <v>1945835.5</v>
      </c>
      <c r="H7180" s="119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19">
        <v>55176</v>
      </c>
      <c r="B7181" s="120" t="s">
        <v>205</v>
      </c>
      <c r="C7181" s="120" t="s">
        <v>208</v>
      </c>
      <c r="D7181" s="120" t="s">
        <v>61</v>
      </c>
      <c r="E7181" s="120" t="s">
        <v>140</v>
      </c>
      <c r="F7181" s="121">
        <v>0</v>
      </c>
      <c r="G7181" s="121">
        <v>0</v>
      </c>
      <c r="H7181" s="119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19">
        <v>55177</v>
      </c>
      <c r="B7182" s="120" t="s">
        <v>201</v>
      </c>
      <c r="C7182" s="120" t="s">
        <v>206</v>
      </c>
      <c r="D7182" s="120" t="s">
        <v>39</v>
      </c>
      <c r="E7182" s="120" t="s">
        <v>38</v>
      </c>
      <c r="F7182" s="121">
        <v>27454</v>
      </c>
      <c r="G7182" s="121">
        <v>609588</v>
      </c>
      <c r="H7182" s="119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19">
        <v>55177</v>
      </c>
      <c r="B7183" s="120" t="s">
        <v>201</v>
      </c>
      <c r="C7183" s="120" t="s">
        <v>206</v>
      </c>
      <c r="D7183" s="120" t="s">
        <v>61</v>
      </c>
      <c r="E7183" s="120" t="s">
        <v>38</v>
      </c>
      <c r="F7183" s="121">
        <v>14963757</v>
      </c>
      <c r="G7183" s="121">
        <v>1276628</v>
      </c>
      <c r="H7183" s="119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19">
        <v>55178</v>
      </c>
      <c r="B7184" s="120" t="s">
        <v>201</v>
      </c>
      <c r="C7184" s="120" t="s">
        <v>206</v>
      </c>
      <c r="D7184" s="120" t="s">
        <v>39</v>
      </c>
      <c r="E7184" s="120" t="s">
        <v>38</v>
      </c>
      <c r="F7184" s="121">
        <v>1379751</v>
      </c>
      <c r="G7184" s="121">
        <v>964837</v>
      </c>
      <c r="H7184" s="119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19">
        <v>55178</v>
      </c>
      <c r="B7185" s="120" t="s">
        <v>201</v>
      </c>
      <c r="C7185" s="120" t="s">
        <v>206</v>
      </c>
      <c r="D7185" s="120" t="s">
        <v>61</v>
      </c>
      <c r="E7185" s="120" t="s">
        <v>38</v>
      </c>
      <c r="F7185" s="121">
        <v>19192253</v>
      </c>
      <c r="G7185" s="121">
        <v>1455686</v>
      </c>
      <c r="H7185" s="119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19">
        <v>55179</v>
      </c>
      <c r="B7186" s="120" t="s">
        <v>201</v>
      </c>
      <c r="C7186" s="120" t="s">
        <v>206</v>
      </c>
      <c r="D7186" s="120" t="s">
        <v>39</v>
      </c>
      <c r="E7186" s="120" t="s">
        <v>38</v>
      </c>
      <c r="F7186" s="121">
        <v>252042</v>
      </c>
      <c r="G7186" s="121">
        <v>632494</v>
      </c>
      <c r="H7186" s="119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19">
        <v>55179</v>
      </c>
      <c r="B7187" s="120" t="s">
        <v>201</v>
      </c>
      <c r="C7187" s="120" t="s">
        <v>206</v>
      </c>
      <c r="D7187" s="120" t="s">
        <v>61</v>
      </c>
      <c r="E7187" s="120" t="s">
        <v>38</v>
      </c>
      <c r="F7187" s="121">
        <v>12495167</v>
      </c>
      <c r="G7187" s="121">
        <v>1168875</v>
      </c>
      <c r="H7187" s="119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19">
        <v>55182</v>
      </c>
      <c r="B7188" s="120" t="s">
        <v>201</v>
      </c>
      <c r="C7188" s="120" t="s">
        <v>206</v>
      </c>
      <c r="D7188" s="120" t="s">
        <v>39</v>
      </c>
      <c r="E7188" s="120" t="s">
        <v>38</v>
      </c>
      <c r="F7188" s="121">
        <v>1259367</v>
      </c>
      <c r="G7188" s="121">
        <v>904666</v>
      </c>
      <c r="H7188" s="119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19">
        <v>55182</v>
      </c>
      <c r="B7189" s="120" t="s">
        <v>201</v>
      </c>
      <c r="C7189" s="120" t="s">
        <v>206</v>
      </c>
      <c r="D7189" s="120" t="s">
        <v>61</v>
      </c>
      <c r="E7189" s="120" t="s">
        <v>38</v>
      </c>
      <c r="F7189" s="121">
        <v>14274800</v>
      </c>
      <c r="G7189" s="121">
        <v>1283948</v>
      </c>
      <c r="H7189" s="119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19">
        <v>55183</v>
      </c>
      <c r="B7190" s="120" t="s">
        <v>201</v>
      </c>
      <c r="C7190" s="120" t="s">
        <v>206</v>
      </c>
      <c r="D7190" s="120" t="s">
        <v>39</v>
      </c>
      <c r="E7190" s="120" t="s">
        <v>38</v>
      </c>
      <c r="F7190" s="121">
        <v>0</v>
      </c>
      <c r="G7190" s="121">
        <v>0</v>
      </c>
      <c r="H7190" s="119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19">
        <v>55183</v>
      </c>
      <c r="B7191" s="120" t="s">
        <v>201</v>
      </c>
      <c r="C7191" s="120" t="s">
        <v>206</v>
      </c>
      <c r="D7191" s="120" t="s">
        <v>61</v>
      </c>
      <c r="E7191" s="120" t="s">
        <v>38</v>
      </c>
      <c r="F7191" s="121">
        <v>28309202</v>
      </c>
      <c r="G7191" s="121">
        <v>4090946</v>
      </c>
      <c r="H7191" s="119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19">
        <v>55184</v>
      </c>
      <c r="B7192" s="120" t="s">
        <v>205</v>
      </c>
      <c r="C7192" s="120" t="s">
        <v>209</v>
      </c>
      <c r="D7192" s="120" t="s">
        <v>73</v>
      </c>
      <c r="E7192" s="120" t="s">
        <v>38</v>
      </c>
      <c r="F7192" s="121">
        <v>244986</v>
      </c>
      <c r="G7192" s="121">
        <v>47904</v>
      </c>
      <c r="H7192" s="119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19">
        <v>55187</v>
      </c>
      <c r="B7193" s="120" t="s">
        <v>205</v>
      </c>
      <c r="C7193" s="120" t="s">
        <v>208</v>
      </c>
      <c r="D7193" s="120" t="s">
        <v>39</v>
      </c>
      <c r="E7193" s="120" t="s">
        <v>38</v>
      </c>
      <c r="F7193" s="121">
        <v>2844757</v>
      </c>
      <c r="G7193" s="121">
        <v>783851</v>
      </c>
      <c r="H7193" s="119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19">
        <v>55187</v>
      </c>
      <c r="B7194" s="120" t="s">
        <v>205</v>
      </c>
      <c r="C7194" s="120" t="s">
        <v>208</v>
      </c>
      <c r="D7194" s="120" t="s">
        <v>61</v>
      </c>
      <c r="E7194" s="120" t="s">
        <v>38</v>
      </c>
      <c r="F7194" s="121">
        <v>31106876</v>
      </c>
      <c r="G7194" s="121">
        <v>4753132</v>
      </c>
      <c r="H7194" s="119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19">
        <v>55188</v>
      </c>
      <c r="B7195" s="120" t="s">
        <v>201</v>
      </c>
      <c r="C7195" s="120" t="s">
        <v>206</v>
      </c>
      <c r="D7195" s="120" t="s">
        <v>39</v>
      </c>
      <c r="E7195" s="120" t="s">
        <v>38</v>
      </c>
      <c r="F7195" s="121">
        <v>0</v>
      </c>
      <c r="G7195" s="121">
        <v>603695</v>
      </c>
      <c r="H7195" s="119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19">
        <v>55188</v>
      </c>
      <c r="B7196" s="120" t="s">
        <v>201</v>
      </c>
      <c r="C7196" s="120" t="s">
        <v>206</v>
      </c>
      <c r="D7196" s="120" t="s">
        <v>61</v>
      </c>
      <c r="E7196" s="120" t="s">
        <v>38</v>
      </c>
      <c r="F7196" s="121">
        <v>11357544</v>
      </c>
      <c r="G7196" s="121">
        <v>1072183</v>
      </c>
      <c r="H7196" s="119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19">
        <v>55193</v>
      </c>
      <c r="B7197" s="120" t="s">
        <v>201</v>
      </c>
      <c r="C7197" s="120" t="s">
        <v>206</v>
      </c>
      <c r="D7197" s="120" t="s">
        <v>39</v>
      </c>
      <c r="E7197" s="120" t="s">
        <v>38</v>
      </c>
      <c r="F7197" s="121">
        <v>0</v>
      </c>
      <c r="G7197" s="121">
        <v>1406608</v>
      </c>
      <c r="H7197" s="119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19">
        <v>55193</v>
      </c>
      <c r="B7198" s="120" t="s">
        <v>201</v>
      </c>
      <c r="C7198" s="120" t="s">
        <v>206</v>
      </c>
      <c r="D7198" s="120" t="s">
        <v>61</v>
      </c>
      <c r="E7198" s="120" t="s">
        <v>38</v>
      </c>
      <c r="F7198" s="121">
        <v>27447752</v>
      </c>
      <c r="G7198" s="121">
        <v>2524335</v>
      </c>
      <c r="H7198" s="119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19">
        <v>55196</v>
      </c>
      <c r="B7199" s="120" t="s">
        <v>201</v>
      </c>
      <c r="C7199" s="120" t="s">
        <v>206</v>
      </c>
      <c r="D7199" s="120" t="s">
        <v>73</v>
      </c>
      <c r="E7199" s="120" t="s">
        <v>70</v>
      </c>
      <c r="F7199" s="121">
        <v>0</v>
      </c>
      <c r="G7199" s="121">
        <v>0</v>
      </c>
      <c r="H7199" s="119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19">
        <v>55196</v>
      </c>
      <c r="B7200" s="120" t="s">
        <v>201</v>
      </c>
      <c r="C7200" s="120" t="s">
        <v>206</v>
      </c>
      <c r="D7200" s="120" t="s">
        <v>73</v>
      </c>
      <c r="E7200" s="120" t="s">
        <v>38</v>
      </c>
      <c r="F7200" s="121">
        <v>1225642</v>
      </c>
      <c r="G7200" s="121">
        <v>122276</v>
      </c>
      <c r="H7200" s="119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19">
        <v>55197</v>
      </c>
      <c r="B7201" s="120" t="s">
        <v>201</v>
      </c>
      <c r="C7201" s="120" t="s">
        <v>202</v>
      </c>
      <c r="D7201" s="120" t="s">
        <v>39</v>
      </c>
      <c r="E7201" s="120" t="s">
        <v>38</v>
      </c>
      <c r="F7201" s="121">
        <v>10640957</v>
      </c>
      <c r="G7201" s="121">
        <v>1423257</v>
      </c>
      <c r="H7201" s="119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19">
        <v>55197</v>
      </c>
      <c r="B7202" s="120" t="s">
        <v>201</v>
      </c>
      <c r="C7202" s="120" t="s">
        <v>202</v>
      </c>
      <c r="D7202" s="120" t="s">
        <v>61</v>
      </c>
      <c r="E7202" s="120" t="s">
        <v>38</v>
      </c>
      <c r="F7202" s="121">
        <v>16769757</v>
      </c>
      <c r="G7202" s="121">
        <v>2534826</v>
      </c>
      <c r="H7202" s="119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19">
        <v>55198</v>
      </c>
      <c r="B7203" s="120" t="s">
        <v>201</v>
      </c>
      <c r="C7203" s="120" t="s">
        <v>206</v>
      </c>
      <c r="D7203" s="120" t="s">
        <v>73</v>
      </c>
      <c r="E7203" s="120" t="s">
        <v>38</v>
      </c>
      <c r="F7203" s="121">
        <v>4762833</v>
      </c>
      <c r="G7203" s="121">
        <v>376501</v>
      </c>
      <c r="H7203" s="119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19">
        <v>55199</v>
      </c>
      <c r="B7204" s="120" t="s">
        <v>201</v>
      </c>
      <c r="C7204" s="120" t="s">
        <v>206</v>
      </c>
      <c r="D7204" s="120" t="s">
        <v>73</v>
      </c>
      <c r="E7204" s="120" t="s">
        <v>38</v>
      </c>
      <c r="F7204" s="121">
        <v>3068322</v>
      </c>
      <c r="G7204" s="121">
        <v>249066</v>
      </c>
      <c r="H7204" s="119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19">
        <v>55200</v>
      </c>
      <c r="B7205" s="120" t="s">
        <v>201</v>
      </c>
      <c r="C7205" s="120" t="s">
        <v>206</v>
      </c>
      <c r="D7205" s="120" t="s">
        <v>39</v>
      </c>
      <c r="E7205" s="120" t="s">
        <v>38</v>
      </c>
      <c r="F7205" s="121">
        <v>44620</v>
      </c>
      <c r="G7205" s="121">
        <v>43424</v>
      </c>
      <c r="H7205" s="119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19">
        <v>55200</v>
      </c>
      <c r="B7206" s="120" t="s">
        <v>201</v>
      </c>
      <c r="C7206" s="120" t="s">
        <v>206</v>
      </c>
      <c r="D7206" s="120" t="s">
        <v>61</v>
      </c>
      <c r="E7206" s="120" t="s">
        <v>38</v>
      </c>
      <c r="F7206" s="121">
        <v>1832015</v>
      </c>
      <c r="G7206" s="121">
        <v>164937</v>
      </c>
      <c r="H7206" s="119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19">
        <v>55201</v>
      </c>
      <c r="B7207" s="120" t="s">
        <v>201</v>
      </c>
      <c r="C7207" s="120" t="s">
        <v>206</v>
      </c>
      <c r="D7207" s="120" t="s">
        <v>73</v>
      </c>
      <c r="E7207" s="120" t="s">
        <v>70</v>
      </c>
      <c r="F7207" s="121">
        <v>0</v>
      </c>
      <c r="G7207" s="121">
        <v>0</v>
      </c>
      <c r="H7207" s="119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19">
        <v>55201</v>
      </c>
      <c r="B7208" s="120" t="s">
        <v>201</v>
      </c>
      <c r="C7208" s="120" t="s">
        <v>206</v>
      </c>
      <c r="D7208" s="120" t="s">
        <v>73</v>
      </c>
      <c r="E7208" s="120" t="s">
        <v>38</v>
      </c>
      <c r="F7208" s="121">
        <v>882270</v>
      </c>
      <c r="G7208" s="121">
        <v>75048</v>
      </c>
      <c r="H7208" s="119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19">
        <v>55202</v>
      </c>
      <c r="B7209" s="120" t="s">
        <v>201</v>
      </c>
      <c r="C7209" s="120" t="s">
        <v>202</v>
      </c>
      <c r="D7209" s="120" t="s">
        <v>73</v>
      </c>
      <c r="E7209" s="120" t="s">
        <v>38</v>
      </c>
      <c r="F7209" s="121">
        <v>786269</v>
      </c>
      <c r="G7209" s="121">
        <v>77350</v>
      </c>
      <c r="H7209" s="119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19">
        <v>55204</v>
      </c>
      <c r="B7210" s="120" t="s">
        <v>201</v>
      </c>
      <c r="C7210" s="120" t="s">
        <v>202</v>
      </c>
      <c r="D7210" s="120" t="s">
        <v>73</v>
      </c>
      <c r="E7210" s="120" t="s">
        <v>70</v>
      </c>
      <c r="F7210" s="121">
        <v>0</v>
      </c>
      <c r="G7210" s="121">
        <v>0</v>
      </c>
      <c r="H7210" s="119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19">
        <v>55204</v>
      </c>
      <c r="B7211" s="120" t="s">
        <v>201</v>
      </c>
      <c r="C7211" s="120" t="s">
        <v>202</v>
      </c>
      <c r="D7211" s="120" t="s">
        <v>73</v>
      </c>
      <c r="E7211" s="120" t="s">
        <v>38</v>
      </c>
      <c r="F7211" s="121">
        <v>33363</v>
      </c>
      <c r="G7211" s="121">
        <v>150</v>
      </c>
      <c r="H7211" s="119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19">
        <v>55206</v>
      </c>
      <c r="B7212" s="120" t="s">
        <v>205</v>
      </c>
      <c r="C7212" s="120" t="s">
        <v>208</v>
      </c>
      <c r="D7212" s="120" t="s">
        <v>39</v>
      </c>
      <c r="E7212" s="120" t="s">
        <v>38</v>
      </c>
      <c r="F7212" s="121">
        <v>732331</v>
      </c>
      <c r="G7212" s="121">
        <v>337022</v>
      </c>
      <c r="H7212" s="119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19">
        <v>55206</v>
      </c>
      <c r="B7213" s="120" t="s">
        <v>205</v>
      </c>
      <c r="C7213" s="120" t="s">
        <v>208</v>
      </c>
      <c r="D7213" s="120" t="s">
        <v>39</v>
      </c>
      <c r="E7213" s="120" t="s">
        <v>140</v>
      </c>
      <c r="F7213" s="121">
        <v>0</v>
      </c>
      <c r="G7213" s="121">
        <v>0</v>
      </c>
      <c r="H7213" s="119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19">
        <v>55206</v>
      </c>
      <c r="B7214" s="120" t="s">
        <v>205</v>
      </c>
      <c r="C7214" s="120" t="s">
        <v>208</v>
      </c>
      <c r="D7214" s="120" t="s">
        <v>61</v>
      </c>
      <c r="E7214" s="120" t="s">
        <v>38</v>
      </c>
      <c r="F7214" s="121">
        <v>10409388</v>
      </c>
      <c r="G7214" s="121">
        <v>1654852</v>
      </c>
      <c r="H7214" s="119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19">
        <v>55206</v>
      </c>
      <c r="B7215" s="120" t="s">
        <v>205</v>
      </c>
      <c r="C7215" s="120" t="s">
        <v>208</v>
      </c>
      <c r="D7215" s="120" t="s">
        <v>61</v>
      </c>
      <c r="E7215" s="120" t="s">
        <v>140</v>
      </c>
      <c r="F7215" s="121">
        <v>0</v>
      </c>
      <c r="G7215" s="121">
        <v>0</v>
      </c>
      <c r="H7215" s="119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19">
        <v>55207</v>
      </c>
      <c r="B7216" s="120" t="s">
        <v>201</v>
      </c>
      <c r="C7216" s="120" t="s">
        <v>206</v>
      </c>
      <c r="D7216" s="120" t="s">
        <v>73</v>
      </c>
      <c r="E7216" s="120" t="s">
        <v>38</v>
      </c>
      <c r="F7216" s="121">
        <v>0</v>
      </c>
      <c r="G7216" s="121">
        <v>0</v>
      </c>
      <c r="H7216" s="119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19">
        <v>55208</v>
      </c>
      <c r="B7217" s="120" t="s">
        <v>201</v>
      </c>
      <c r="C7217" s="120" t="s">
        <v>206</v>
      </c>
      <c r="D7217" s="120" t="s">
        <v>128</v>
      </c>
      <c r="E7217" s="120" t="s">
        <v>180</v>
      </c>
      <c r="F7217" s="121">
        <v>1828489</v>
      </c>
      <c r="G7217" s="121">
        <v>205402</v>
      </c>
      <c r="H7217" s="119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19">
        <v>55210</v>
      </c>
      <c r="B7218" s="120" t="s">
        <v>201</v>
      </c>
      <c r="C7218" s="120" t="s">
        <v>202</v>
      </c>
      <c r="D7218" s="120" t="s">
        <v>39</v>
      </c>
      <c r="E7218" s="120" t="s">
        <v>38</v>
      </c>
      <c r="F7218" s="121">
        <v>0</v>
      </c>
      <c r="G7218" s="121">
        <v>0</v>
      </c>
      <c r="H7218" s="119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19">
        <v>55210</v>
      </c>
      <c r="B7219" s="120" t="s">
        <v>201</v>
      </c>
      <c r="C7219" s="120" t="s">
        <v>202</v>
      </c>
      <c r="D7219" s="120" t="s">
        <v>61</v>
      </c>
      <c r="E7219" s="120" t="s">
        <v>38</v>
      </c>
      <c r="F7219" s="121">
        <v>6752799</v>
      </c>
      <c r="G7219" s="121">
        <v>878017</v>
      </c>
      <c r="H7219" s="119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19">
        <v>55211</v>
      </c>
      <c r="B7220" s="120" t="s">
        <v>201</v>
      </c>
      <c r="C7220" s="120" t="s">
        <v>206</v>
      </c>
      <c r="D7220" s="120" t="s">
        <v>56</v>
      </c>
      <c r="E7220" s="120" t="s">
        <v>38</v>
      </c>
      <c r="F7220" s="121">
        <v>14165392</v>
      </c>
      <c r="G7220" s="121">
        <v>1799773</v>
      </c>
      <c r="H7220" s="119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19">
        <v>55212</v>
      </c>
      <c r="B7221" s="120" t="s">
        <v>201</v>
      </c>
      <c r="C7221" s="120" t="s">
        <v>206</v>
      </c>
      <c r="D7221" s="120" t="s">
        <v>56</v>
      </c>
      <c r="E7221" s="120" t="s">
        <v>38</v>
      </c>
      <c r="F7221" s="121">
        <v>12935883</v>
      </c>
      <c r="G7221" s="121">
        <v>1672360</v>
      </c>
      <c r="H7221" s="119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19">
        <v>55215</v>
      </c>
      <c r="B7222" s="120" t="s">
        <v>201</v>
      </c>
      <c r="C7222" s="120" t="s">
        <v>206</v>
      </c>
      <c r="D7222" s="120" t="s">
        <v>39</v>
      </c>
      <c r="E7222" s="120" t="s">
        <v>38</v>
      </c>
      <c r="F7222" s="121">
        <v>5248693</v>
      </c>
      <c r="G7222" s="121">
        <v>2864880</v>
      </c>
      <c r="H7222" s="119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19">
        <v>55215</v>
      </c>
      <c r="B7223" s="120" t="s">
        <v>201</v>
      </c>
      <c r="C7223" s="120" t="s">
        <v>206</v>
      </c>
      <c r="D7223" s="120" t="s">
        <v>61</v>
      </c>
      <c r="E7223" s="120" t="s">
        <v>38</v>
      </c>
      <c r="F7223" s="121">
        <v>46895939</v>
      </c>
      <c r="G7223" s="121">
        <v>4502070</v>
      </c>
      <c r="H7223" s="119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19">
        <v>55216</v>
      </c>
      <c r="B7224" s="120" t="s">
        <v>205</v>
      </c>
      <c r="C7224" s="120" t="s">
        <v>208</v>
      </c>
      <c r="D7224" s="120" t="s">
        <v>39</v>
      </c>
      <c r="E7224" s="120" t="s">
        <v>38</v>
      </c>
      <c r="F7224" s="121">
        <v>550173</v>
      </c>
      <c r="G7224" s="121">
        <v>77635</v>
      </c>
      <c r="H7224" s="119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19">
        <v>55216</v>
      </c>
      <c r="B7225" s="120" t="s">
        <v>205</v>
      </c>
      <c r="C7225" s="120" t="s">
        <v>208</v>
      </c>
      <c r="D7225" s="120" t="s">
        <v>39</v>
      </c>
      <c r="E7225" s="120" t="s">
        <v>140</v>
      </c>
      <c r="F7225" s="121">
        <v>0</v>
      </c>
      <c r="G7225" s="121">
        <v>0</v>
      </c>
      <c r="H7225" s="119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19">
        <v>55216</v>
      </c>
      <c r="B7226" s="120" t="s">
        <v>205</v>
      </c>
      <c r="C7226" s="120" t="s">
        <v>208</v>
      </c>
      <c r="D7226" s="120" t="s">
        <v>61</v>
      </c>
      <c r="E7226" s="120" t="s">
        <v>38</v>
      </c>
      <c r="F7226" s="121">
        <v>4078008</v>
      </c>
      <c r="G7226" s="121">
        <v>575708</v>
      </c>
      <c r="H7226" s="119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19">
        <v>55216</v>
      </c>
      <c r="B7227" s="120" t="s">
        <v>205</v>
      </c>
      <c r="C7227" s="120" t="s">
        <v>208</v>
      </c>
      <c r="D7227" s="120" t="s">
        <v>61</v>
      </c>
      <c r="E7227" s="120" t="s">
        <v>140</v>
      </c>
      <c r="F7227" s="121">
        <v>0</v>
      </c>
      <c r="G7227" s="121">
        <v>0</v>
      </c>
      <c r="H7227" s="119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19">
        <v>55217</v>
      </c>
      <c r="B7228" s="120" t="s">
        <v>205</v>
      </c>
      <c r="C7228" s="120" t="s">
        <v>208</v>
      </c>
      <c r="D7228" s="120" t="s">
        <v>39</v>
      </c>
      <c r="E7228" s="120" t="s">
        <v>38</v>
      </c>
      <c r="F7228" s="121">
        <v>765107</v>
      </c>
      <c r="G7228" s="121">
        <v>926052</v>
      </c>
      <c r="H7228" s="119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19">
        <v>55217</v>
      </c>
      <c r="B7229" s="120" t="s">
        <v>205</v>
      </c>
      <c r="C7229" s="120" t="s">
        <v>208</v>
      </c>
      <c r="D7229" s="120" t="s">
        <v>61</v>
      </c>
      <c r="E7229" s="120" t="s">
        <v>38</v>
      </c>
      <c r="F7229" s="121">
        <v>17304674</v>
      </c>
      <c r="G7229" s="121">
        <v>1781097</v>
      </c>
      <c r="H7229" s="119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19">
        <v>55218</v>
      </c>
      <c r="B7230" s="120" t="s">
        <v>201</v>
      </c>
      <c r="C7230" s="120" t="s">
        <v>202</v>
      </c>
      <c r="D7230" s="120" t="s">
        <v>39</v>
      </c>
      <c r="E7230" s="120" t="s">
        <v>38</v>
      </c>
      <c r="F7230" s="121">
        <v>1137926</v>
      </c>
      <c r="G7230" s="121">
        <v>1098989</v>
      </c>
      <c r="H7230" s="119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19">
        <v>55218</v>
      </c>
      <c r="B7231" s="120" t="s">
        <v>201</v>
      </c>
      <c r="C7231" s="120" t="s">
        <v>202</v>
      </c>
      <c r="D7231" s="120" t="s">
        <v>61</v>
      </c>
      <c r="E7231" s="120" t="s">
        <v>38</v>
      </c>
      <c r="F7231" s="121">
        <v>21403412</v>
      </c>
      <c r="G7231" s="121">
        <v>2076695</v>
      </c>
      <c r="H7231" s="119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19">
        <v>55220</v>
      </c>
      <c r="B7232" s="120" t="s">
        <v>201</v>
      </c>
      <c r="C7232" s="120" t="s">
        <v>202</v>
      </c>
      <c r="D7232" s="120" t="s">
        <v>39</v>
      </c>
      <c r="E7232" s="120" t="s">
        <v>38</v>
      </c>
      <c r="F7232" s="121">
        <v>0</v>
      </c>
      <c r="G7232" s="121">
        <v>569455</v>
      </c>
      <c r="H7232" s="119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19">
        <v>55220</v>
      </c>
      <c r="B7233" s="120" t="s">
        <v>201</v>
      </c>
      <c r="C7233" s="120" t="s">
        <v>202</v>
      </c>
      <c r="D7233" s="120" t="s">
        <v>61</v>
      </c>
      <c r="E7233" s="120" t="s">
        <v>38</v>
      </c>
      <c r="F7233" s="121">
        <v>11699165</v>
      </c>
      <c r="G7233" s="121">
        <v>1089421</v>
      </c>
      <c r="H7233" s="119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19">
        <v>55221</v>
      </c>
      <c r="B7234" s="120" t="s">
        <v>201</v>
      </c>
      <c r="C7234" s="120" t="s">
        <v>202</v>
      </c>
      <c r="D7234" s="120" t="s">
        <v>39</v>
      </c>
      <c r="E7234" s="120" t="s">
        <v>38</v>
      </c>
      <c r="F7234" s="121">
        <v>0</v>
      </c>
      <c r="G7234" s="121">
        <v>80374</v>
      </c>
      <c r="H7234" s="119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19">
        <v>55221</v>
      </c>
      <c r="B7235" s="120" t="s">
        <v>201</v>
      </c>
      <c r="C7235" s="120" t="s">
        <v>202</v>
      </c>
      <c r="D7235" s="120" t="s">
        <v>61</v>
      </c>
      <c r="E7235" s="120" t="s">
        <v>38</v>
      </c>
      <c r="F7235" s="121">
        <v>3193283</v>
      </c>
      <c r="G7235" s="121">
        <v>288566</v>
      </c>
      <c r="H7235" s="119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19">
        <v>55223</v>
      </c>
      <c r="B7236" s="120" t="s">
        <v>201</v>
      </c>
      <c r="C7236" s="120" t="s">
        <v>206</v>
      </c>
      <c r="D7236" s="120" t="s">
        <v>39</v>
      </c>
      <c r="E7236" s="120" t="s">
        <v>38</v>
      </c>
      <c r="F7236" s="121">
        <v>0</v>
      </c>
      <c r="G7236" s="121">
        <v>511807</v>
      </c>
      <c r="H7236" s="119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19">
        <v>55223</v>
      </c>
      <c r="B7237" s="120" t="s">
        <v>201</v>
      </c>
      <c r="C7237" s="120" t="s">
        <v>206</v>
      </c>
      <c r="D7237" s="120" t="s">
        <v>61</v>
      </c>
      <c r="E7237" s="120" t="s">
        <v>38</v>
      </c>
      <c r="F7237" s="121">
        <v>10837446</v>
      </c>
      <c r="G7237" s="121">
        <v>993168</v>
      </c>
      <c r="H7237" s="119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19">
        <v>55224</v>
      </c>
      <c r="B7238" s="120" t="s">
        <v>201</v>
      </c>
      <c r="C7238" s="120" t="s">
        <v>202</v>
      </c>
      <c r="D7238" s="120" t="s">
        <v>73</v>
      </c>
      <c r="E7238" s="120" t="s">
        <v>38</v>
      </c>
      <c r="F7238" s="121">
        <v>1503558</v>
      </c>
      <c r="G7238" s="121">
        <v>114761</v>
      </c>
      <c r="H7238" s="119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19">
        <v>55225</v>
      </c>
      <c r="B7239" s="120" t="s">
        <v>201</v>
      </c>
      <c r="C7239" s="120" t="s">
        <v>206</v>
      </c>
      <c r="D7239" s="120" t="s">
        <v>39</v>
      </c>
      <c r="E7239" s="120" t="s">
        <v>38</v>
      </c>
      <c r="F7239" s="121">
        <v>1983426</v>
      </c>
      <c r="G7239" s="121">
        <v>2076836</v>
      </c>
      <c r="H7239" s="119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19">
        <v>55225</v>
      </c>
      <c r="B7240" s="120" t="s">
        <v>201</v>
      </c>
      <c r="C7240" s="120" t="s">
        <v>206</v>
      </c>
      <c r="D7240" s="120" t="s">
        <v>61</v>
      </c>
      <c r="E7240" s="120" t="s">
        <v>38</v>
      </c>
      <c r="F7240" s="121">
        <v>36821352</v>
      </c>
      <c r="G7240" s="121">
        <v>3281452</v>
      </c>
      <c r="H7240" s="119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19">
        <v>55226</v>
      </c>
      <c r="B7241" s="120" t="s">
        <v>201</v>
      </c>
      <c r="C7241" s="120" t="s">
        <v>206</v>
      </c>
      <c r="D7241" s="120" t="s">
        <v>39</v>
      </c>
      <c r="E7241" s="120" t="s">
        <v>38</v>
      </c>
      <c r="F7241" s="121">
        <v>0</v>
      </c>
      <c r="G7241" s="121">
        <v>2657162</v>
      </c>
      <c r="H7241" s="119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19">
        <v>55226</v>
      </c>
      <c r="B7242" s="120" t="s">
        <v>201</v>
      </c>
      <c r="C7242" s="120" t="s">
        <v>206</v>
      </c>
      <c r="D7242" s="120" t="s">
        <v>61</v>
      </c>
      <c r="E7242" s="120" t="s">
        <v>38</v>
      </c>
      <c r="F7242" s="121">
        <v>52871619</v>
      </c>
      <c r="G7242" s="121">
        <v>4724369</v>
      </c>
      <c r="H7242" s="119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19">
        <v>55228</v>
      </c>
      <c r="B7243" s="120" t="s">
        <v>201</v>
      </c>
      <c r="C7243" s="120" t="s">
        <v>202</v>
      </c>
      <c r="D7243" s="120" t="s">
        <v>73</v>
      </c>
      <c r="E7243" s="120" t="s">
        <v>70</v>
      </c>
      <c r="F7243" s="121">
        <v>24329</v>
      </c>
      <c r="G7243" s="121">
        <v>2452.132</v>
      </c>
      <c r="H7243" s="119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19">
        <v>55228</v>
      </c>
      <c r="B7244" s="120" t="s">
        <v>201</v>
      </c>
      <c r="C7244" s="120" t="s">
        <v>202</v>
      </c>
      <c r="D7244" s="120" t="s">
        <v>73</v>
      </c>
      <c r="E7244" s="120" t="s">
        <v>38</v>
      </c>
      <c r="F7244" s="121">
        <v>1868311</v>
      </c>
      <c r="G7244" s="121">
        <v>188299.87</v>
      </c>
      <c r="H7244" s="119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19">
        <v>55229</v>
      </c>
      <c r="B7245" s="120" t="s">
        <v>201</v>
      </c>
      <c r="C7245" s="120" t="s">
        <v>206</v>
      </c>
      <c r="D7245" s="120" t="s">
        <v>73</v>
      </c>
      <c r="E7245" s="120" t="s">
        <v>70</v>
      </c>
      <c r="F7245" s="121">
        <v>0</v>
      </c>
      <c r="G7245" s="121">
        <v>0</v>
      </c>
      <c r="H7245" s="119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19">
        <v>55229</v>
      </c>
      <c r="B7246" s="120" t="s">
        <v>201</v>
      </c>
      <c r="C7246" s="120" t="s">
        <v>206</v>
      </c>
      <c r="D7246" s="120" t="s">
        <v>73</v>
      </c>
      <c r="E7246" s="120" t="s">
        <v>38</v>
      </c>
      <c r="F7246" s="121">
        <v>1625775</v>
      </c>
      <c r="G7246" s="121">
        <v>151435</v>
      </c>
      <c r="H7246" s="119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19">
        <v>55230</v>
      </c>
      <c r="B7247" s="120" t="s">
        <v>201</v>
      </c>
      <c r="C7247" s="120" t="s">
        <v>202</v>
      </c>
      <c r="D7247" s="120" t="s">
        <v>39</v>
      </c>
      <c r="E7247" s="120" t="s">
        <v>38</v>
      </c>
      <c r="F7247" s="121">
        <v>1584517</v>
      </c>
      <c r="G7247" s="121">
        <v>1666355</v>
      </c>
      <c r="H7247" s="119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19">
        <v>55230</v>
      </c>
      <c r="B7248" s="120" t="s">
        <v>201</v>
      </c>
      <c r="C7248" s="120" t="s">
        <v>202</v>
      </c>
      <c r="D7248" s="120" t="s">
        <v>61</v>
      </c>
      <c r="E7248" s="120" t="s">
        <v>38</v>
      </c>
      <c r="F7248" s="121">
        <v>28485816</v>
      </c>
      <c r="G7248" s="121">
        <v>2400369</v>
      </c>
      <c r="H7248" s="119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19">
        <v>55231</v>
      </c>
      <c r="B7249" s="120" t="s">
        <v>201</v>
      </c>
      <c r="C7249" s="120" t="s">
        <v>206</v>
      </c>
      <c r="D7249" s="120" t="s">
        <v>39</v>
      </c>
      <c r="E7249" s="120" t="s">
        <v>38</v>
      </c>
      <c r="F7249" s="121">
        <v>1140892</v>
      </c>
      <c r="G7249" s="121">
        <v>1462452</v>
      </c>
      <c r="H7249" s="119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19">
        <v>55231</v>
      </c>
      <c r="B7250" s="120" t="s">
        <v>201</v>
      </c>
      <c r="C7250" s="120" t="s">
        <v>206</v>
      </c>
      <c r="D7250" s="120" t="s">
        <v>61</v>
      </c>
      <c r="E7250" s="120" t="s">
        <v>38</v>
      </c>
      <c r="F7250" s="121">
        <v>27033931</v>
      </c>
      <c r="G7250" s="121">
        <v>2466495</v>
      </c>
      <c r="H7250" s="119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19">
        <v>55232</v>
      </c>
      <c r="B7251" s="120" t="s">
        <v>201</v>
      </c>
      <c r="C7251" s="120" t="s">
        <v>202</v>
      </c>
      <c r="D7251" s="120" t="s">
        <v>73</v>
      </c>
      <c r="E7251" s="120" t="s">
        <v>70</v>
      </c>
      <c r="F7251" s="121">
        <v>19688</v>
      </c>
      <c r="G7251" s="121">
        <v>1321.862</v>
      </c>
      <c r="H7251" s="119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19">
        <v>55232</v>
      </c>
      <c r="B7252" s="120" t="s">
        <v>201</v>
      </c>
      <c r="C7252" s="120" t="s">
        <v>202</v>
      </c>
      <c r="D7252" s="120" t="s">
        <v>73</v>
      </c>
      <c r="E7252" s="120" t="s">
        <v>38</v>
      </c>
      <c r="F7252" s="121">
        <v>889860</v>
      </c>
      <c r="G7252" s="121">
        <v>71783.138</v>
      </c>
      <c r="H7252" s="119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19">
        <v>55233</v>
      </c>
      <c r="B7253" s="120" t="s">
        <v>201</v>
      </c>
      <c r="C7253" s="120" t="s">
        <v>206</v>
      </c>
      <c r="D7253" s="120" t="s">
        <v>73</v>
      </c>
      <c r="E7253" s="120" t="s">
        <v>38</v>
      </c>
      <c r="F7253" s="121">
        <v>1588468</v>
      </c>
      <c r="G7253" s="121">
        <v>101873</v>
      </c>
      <c r="H7253" s="119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19">
        <v>55234</v>
      </c>
      <c r="B7254" s="120" t="s">
        <v>201</v>
      </c>
      <c r="C7254" s="120" t="s">
        <v>202</v>
      </c>
      <c r="D7254" s="120" t="s">
        <v>73</v>
      </c>
      <c r="E7254" s="120" t="s">
        <v>38</v>
      </c>
      <c r="F7254" s="121">
        <v>226212</v>
      </c>
      <c r="G7254" s="121">
        <v>18748</v>
      </c>
      <c r="H7254" s="119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19">
        <v>55236</v>
      </c>
      <c r="B7255" s="120" t="s">
        <v>201</v>
      </c>
      <c r="C7255" s="120" t="s">
        <v>206</v>
      </c>
      <c r="D7255" s="120" t="s">
        <v>73</v>
      </c>
      <c r="E7255" s="120" t="s">
        <v>38</v>
      </c>
      <c r="F7255" s="121">
        <v>1831974</v>
      </c>
      <c r="G7255" s="121">
        <v>141054</v>
      </c>
      <c r="H7255" s="119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19">
        <v>55237</v>
      </c>
      <c r="B7256" s="120" t="s">
        <v>201</v>
      </c>
      <c r="C7256" s="120" t="s">
        <v>206</v>
      </c>
      <c r="D7256" s="120" t="s">
        <v>73</v>
      </c>
      <c r="E7256" s="120" t="s">
        <v>38</v>
      </c>
      <c r="F7256" s="121">
        <v>2455517</v>
      </c>
      <c r="G7256" s="121">
        <v>230943</v>
      </c>
      <c r="H7256" s="119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19">
        <v>55238</v>
      </c>
      <c r="B7257" s="120" t="s">
        <v>201</v>
      </c>
      <c r="C7257" s="120" t="s">
        <v>206</v>
      </c>
      <c r="D7257" s="120" t="s">
        <v>73</v>
      </c>
      <c r="E7257" s="120" t="s">
        <v>38</v>
      </c>
      <c r="F7257" s="121">
        <v>1416546</v>
      </c>
      <c r="G7257" s="121">
        <v>132219</v>
      </c>
      <c r="H7257" s="119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19">
        <v>55239</v>
      </c>
      <c r="B7258" s="120" t="s">
        <v>201</v>
      </c>
      <c r="C7258" s="120" t="s">
        <v>206</v>
      </c>
      <c r="D7258" s="120" t="s">
        <v>39</v>
      </c>
      <c r="E7258" s="120" t="s">
        <v>38</v>
      </c>
      <c r="F7258" s="121">
        <v>0</v>
      </c>
      <c r="G7258" s="121">
        <v>1760421</v>
      </c>
      <c r="H7258" s="119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19">
        <v>55239</v>
      </c>
      <c r="B7259" s="120" t="s">
        <v>201</v>
      </c>
      <c r="C7259" s="120" t="s">
        <v>206</v>
      </c>
      <c r="D7259" s="120" t="s">
        <v>61</v>
      </c>
      <c r="E7259" s="120" t="s">
        <v>38</v>
      </c>
      <c r="F7259" s="121">
        <v>36267429</v>
      </c>
      <c r="G7259" s="121">
        <v>3331707</v>
      </c>
      <c r="H7259" s="119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19">
        <v>55241</v>
      </c>
      <c r="B7260" s="120" t="s">
        <v>201</v>
      </c>
      <c r="C7260" s="120" t="s">
        <v>206</v>
      </c>
      <c r="D7260" s="120" t="s">
        <v>39</v>
      </c>
      <c r="E7260" s="120" t="s">
        <v>70</v>
      </c>
      <c r="F7260" s="121">
        <v>0</v>
      </c>
      <c r="G7260" s="121">
        <v>0</v>
      </c>
      <c r="H7260" s="119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19">
        <v>55241</v>
      </c>
      <c r="B7261" s="120" t="s">
        <v>201</v>
      </c>
      <c r="C7261" s="120" t="s">
        <v>206</v>
      </c>
      <c r="D7261" s="120" t="s">
        <v>39</v>
      </c>
      <c r="E7261" s="120" t="s">
        <v>38</v>
      </c>
      <c r="F7261" s="121">
        <v>0</v>
      </c>
      <c r="G7261" s="121">
        <v>361517</v>
      </c>
      <c r="H7261" s="119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19">
        <v>55241</v>
      </c>
      <c r="B7262" s="120" t="s">
        <v>201</v>
      </c>
      <c r="C7262" s="120" t="s">
        <v>206</v>
      </c>
      <c r="D7262" s="120" t="s">
        <v>61</v>
      </c>
      <c r="E7262" s="120" t="s">
        <v>70</v>
      </c>
      <c r="F7262" s="121">
        <v>0</v>
      </c>
      <c r="G7262" s="121">
        <v>0</v>
      </c>
      <c r="H7262" s="119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19">
        <v>55241</v>
      </c>
      <c r="B7263" s="120" t="s">
        <v>201</v>
      </c>
      <c r="C7263" s="120" t="s">
        <v>206</v>
      </c>
      <c r="D7263" s="120" t="s">
        <v>61</v>
      </c>
      <c r="E7263" s="120" t="s">
        <v>38</v>
      </c>
      <c r="F7263" s="121">
        <v>8139745</v>
      </c>
      <c r="G7263" s="121">
        <v>726832</v>
      </c>
      <c r="H7263" s="119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19">
        <v>55242</v>
      </c>
      <c r="B7264" s="120" t="s">
        <v>201</v>
      </c>
      <c r="C7264" s="120" t="s">
        <v>206</v>
      </c>
      <c r="D7264" s="120" t="s">
        <v>39</v>
      </c>
      <c r="E7264" s="120" t="s">
        <v>38</v>
      </c>
      <c r="F7264" s="121">
        <v>0</v>
      </c>
      <c r="G7264" s="121">
        <v>436603.96</v>
      </c>
      <c r="H7264" s="119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19">
        <v>55242</v>
      </c>
      <c r="B7265" s="120" t="s">
        <v>201</v>
      </c>
      <c r="C7265" s="120" t="s">
        <v>206</v>
      </c>
      <c r="D7265" s="120" t="s">
        <v>61</v>
      </c>
      <c r="E7265" s="120" t="s">
        <v>38</v>
      </c>
      <c r="F7265" s="121">
        <v>10217147</v>
      </c>
      <c r="G7265" s="121">
        <v>899344</v>
      </c>
      <c r="H7265" s="119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19">
        <v>55243</v>
      </c>
      <c r="B7266" s="120" t="s">
        <v>201</v>
      </c>
      <c r="C7266" s="120" t="s">
        <v>206</v>
      </c>
      <c r="D7266" s="120" t="s">
        <v>73</v>
      </c>
      <c r="E7266" s="120" t="s">
        <v>86</v>
      </c>
      <c r="F7266" s="121">
        <v>4621</v>
      </c>
      <c r="G7266" s="121">
        <v>309.254</v>
      </c>
      <c r="H7266" s="119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19">
        <v>55243</v>
      </c>
      <c r="B7267" s="120" t="s">
        <v>201</v>
      </c>
      <c r="C7267" s="120" t="s">
        <v>206</v>
      </c>
      <c r="D7267" s="120" t="s">
        <v>73</v>
      </c>
      <c r="E7267" s="120" t="s">
        <v>38</v>
      </c>
      <c r="F7267" s="121">
        <v>250048</v>
      </c>
      <c r="G7267" s="121">
        <v>16737.746</v>
      </c>
      <c r="H7267" s="119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19">
        <v>55244</v>
      </c>
      <c r="B7268" s="120" t="s">
        <v>201</v>
      </c>
      <c r="C7268" s="120" t="s">
        <v>202</v>
      </c>
      <c r="D7268" s="120" t="s">
        <v>73</v>
      </c>
      <c r="E7268" s="120" t="s">
        <v>38</v>
      </c>
      <c r="F7268" s="121">
        <v>1227679</v>
      </c>
      <c r="G7268" s="121">
        <v>98761</v>
      </c>
      <c r="H7268" s="119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19">
        <v>55245</v>
      </c>
      <c r="B7269" s="120" t="s">
        <v>205</v>
      </c>
      <c r="C7269" s="120" t="s">
        <v>209</v>
      </c>
      <c r="D7269" s="120" t="s">
        <v>68</v>
      </c>
      <c r="E7269" s="120" t="s">
        <v>54</v>
      </c>
      <c r="F7269" s="121">
        <v>0</v>
      </c>
      <c r="G7269" s="121">
        <v>0</v>
      </c>
      <c r="H7269" s="119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19">
        <v>55245</v>
      </c>
      <c r="B7270" s="120" t="s">
        <v>205</v>
      </c>
      <c r="C7270" s="120" t="s">
        <v>209</v>
      </c>
      <c r="D7270" s="120" t="s">
        <v>68</v>
      </c>
      <c r="E7270" s="120" t="s">
        <v>38</v>
      </c>
      <c r="F7270" s="121">
        <v>119491</v>
      </c>
      <c r="G7270" s="121">
        <v>27576.936</v>
      </c>
      <c r="H7270" s="119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19">
        <v>55247</v>
      </c>
      <c r="B7271" s="120" t="s">
        <v>201</v>
      </c>
      <c r="C7271" s="120" t="s">
        <v>206</v>
      </c>
      <c r="D7271" s="120" t="s">
        <v>73</v>
      </c>
      <c r="E7271" s="120" t="s">
        <v>70</v>
      </c>
      <c r="F7271" s="121">
        <v>39091</v>
      </c>
      <c r="G7271" s="121">
        <v>3087.818</v>
      </c>
      <c r="H7271" s="119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19">
        <v>55247</v>
      </c>
      <c r="B7272" s="120" t="s">
        <v>201</v>
      </c>
      <c r="C7272" s="120" t="s">
        <v>206</v>
      </c>
      <c r="D7272" s="120" t="s">
        <v>73</v>
      </c>
      <c r="E7272" s="120" t="s">
        <v>38</v>
      </c>
      <c r="F7272" s="121">
        <v>4895185</v>
      </c>
      <c r="G7272" s="121">
        <v>386663.18</v>
      </c>
      <c r="H7272" s="119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19">
        <v>55250</v>
      </c>
      <c r="B7273" s="120" t="s">
        <v>201</v>
      </c>
      <c r="C7273" s="120" t="s">
        <v>206</v>
      </c>
      <c r="D7273" s="120" t="s">
        <v>73</v>
      </c>
      <c r="E7273" s="120" t="s">
        <v>38</v>
      </c>
      <c r="F7273" s="121">
        <v>2684345</v>
      </c>
      <c r="G7273" s="121">
        <v>211479</v>
      </c>
      <c r="H7273" s="119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19">
        <v>55251</v>
      </c>
      <c r="B7274" s="120" t="s">
        <v>201</v>
      </c>
      <c r="C7274" s="120" t="s">
        <v>202</v>
      </c>
      <c r="D7274" s="120" t="s">
        <v>73</v>
      </c>
      <c r="E7274" s="120" t="s">
        <v>38</v>
      </c>
      <c r="F7274" s="121">
        <v>4937978</v>
      </c>
      <c r="G7274" s="121">
        <v>461137</v>
      </c>
      <c r="H7274" s="119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19">
        <v>55259</v>
      </c>
      <c r="B7275" s="120" t="s">
        <v>205</v>
      </c>
      <c r="C7275" s="120" t="s">
        <v>208</v>
      </c>
      <c r="D7275" s="120" t="s">
        <v>39</v>
      </c>
      <c r="E7275" s="120" t="s">
        <v>38</v>
      </c>
      <c r="F7275" s="121">
        <v>1820620</v>
      </c>
      <c r="G7275" s="121">
        <v>743727</v>
      </c>
      <c r="H7275" s="119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19">
        <v>55259</v>
      </c>
      <c r="B7276" s="120" t="s">
        <v>205</v>
      </c>
      <c r="C7276" s="120" t="s">
        <v>208</v>
      </c>
      <c r="D7276" s="120" t="s">
        <v>61</v>
      </c>
      <c r="E7276" s="120" t="s">
        <v>38</v>
      </c>
      <c r="F7276" s="121">
        <v>20303157</v>
      </c>
      <c r="G7276" s="121">
        <v>2028425</v>
      </c>
      <c r="H7276" s="119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19">
        <v>55262</v>
      </c>
      <c r="B7277" s="120" t="s">
        <v>201</v>
      </c>
      <c r="C7277" s="120" t="s">
        <v>202</v>
      </c>
      <c r="D7277" s="120" t="s">
        <v>73</v>
      </c>
      <c r="E7277" s="120" t="s">
        <v>38</v>
      </c>
      <c r="F7277" s="121">
        <v>42411</v>
      </c>
      <c r="G7277" s="121">
        <v>2533</v>
      </c>
      <c r="H7277" s="119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19">
        <v>55263</v>
      </c>
      <c r="B7278" s="120" t="s">
        <v>201</v>
      </c>
      <c r="C7278" s="120" t="s">
        <v>202</v>
      </c>
      <c r="D7278" s="120" t="s">
        <v>73</v>
      </c>
      <c r="E7278" s="120" t="s">
        <v>38</v>
      </c>
      <c r="F7278" s="121">
        <v>36290</v>
      </c>
      <c r="G7278" s="121">
        <v>1977</v>
      </c>
      <c r="H7278" s="119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19">
        <v>55264</v>
      </c>
      <c r="B7279" s="120" t="s">
        <v>201</v>
      </c>
      <c r="C7279" s="120" t="s">
        <v>202</v>
      </c>
      <c r="D7279" s="120" t="s">
        <v>73</v>
      </c>
      <c r="E7279" s="120" t="s">
        <v>38</v>
      </c>
      <c r="F7279" s="121">
        <v>37796</v>
      </c>
      <c r="G7279" s="121">
        <v>2197</v>
      </c>
      <c r="H7279" s="119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19">
        <v>55265</v>
      </c>
      <c r="B7280" s="120" t="s">
        <v>201</v>
      </c>
      <c r="C7280" s="120" t="s">
        <v>206</v>
      </c>
      <c r="D7280" s="120" t="s">
        <v>128</v>
      </c>
      <c r="E7280" s="120" t="s">
        <v>180</v>
      </c>
      <c r="F7280" s="121">
        <v>508490</v>
      </c>
      <c r="G7280" s="121">
        <v>57121</v>
      </c>
      <c r="H7280" s="119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19">
        <v>55267</v>
      </c>
      <c r="B7281" s="120" t="s">
        <v>201</v>
      </c>
      <c r="C7281" s="120" t="s">
        <v>206</v>
      </c>
      <c r="D7281" s="120" t="s">
        <v>73</v>
      </c>
      <c r="E7281" s="120" t="s">
        <v>70</v>
      </c>
      <c r="F7281" s="121">
        <v>21376</v>
      </c>
      <c r="G7281" s="121">
        <v>1910.243</v>
      </c>
      <c r="H7281" s="119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19">
        <v>55267</v>
      </c>
      <c r="B7282" s="120" t="s">
        <v>201</v>
      </c>
      <c r="C7282" s="120" t="s">
        <v>206</v>
      </c>
      <c r="D7282" s="120" t="s">
        <v>73</v>
      </c>
      <c r="E7282" s="120" t="s">
        <v>38</v>
      </c>
      <c r="F7282" s="121">
        <v>4116229</v>
      </c>
      <c r="G7282" s="121">
        <v>367816.76</v>
      </c>
      <c r="H7282" s="119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19">
        <v>55269</v>
      </c>
      <c r="B7283" s="120" t="s">
        <v>201</v>
      </c>
      <c r="C7283" s="120" t="s">
        <v>202</v>
      </c>
      <c r="D7283" s="120" t="s">
        <v>39</v>
      </c>
      <c r="E7283" s="120" t="s">
        <v>38</v>
      </c>
      <c r="F7283" s="121">
        <v>8272156</v>
      </c>
      <c r="G7283" s="121">
        <v>1200022</v>
      </c>
      <c r="H7283" s="119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19">
        <v>55269</v>
      </c>
      <c r="B7284" s="120" t="s">
        <v>201</v>
      </c>
      <c r="C7284" s="120" t="s">
        <v>202</v>
      </c>
      <c r="D7284" s="120" t="s">
        <v>61</v>
      </c>
      <c r="E7284" s="120" t="s">
        <v>38</v>
      </c>
      <c r="F7284" s="121">
        <v>15390731</v>
      </c>
      <c r="G7284" s="121">
        <v>2233534</v>
      </c>
      <c r="H7284" s="119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19">
        <v>55270</v>
      </c>
      <c r="B7285" s="120" t="s">
        <v>201</v>
      </c>
      <c r="C7285" s="120" t="s">
        <v>202</v>
      </c>
      <c r="D7285" s="120" t="s">
        <v>39</v>
      </c>
      <c r="E7285" s="120" t="s">
        <v>38</v>
      </c>
      <c r="F7285" s="121">
        <v>422204</v>
      </c>
      <c r="G7285" s="121">
        <v>454821</v>
      </c>
      <c r="H7285" s="119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19">
        <v>55270</v>
      </c>
      <c r="B7286" s="120" t="s">
        <v>201</v>
      </c>
      <c r="C7286" s="120" t="s">
        <v>202</v>
      </c>
      <c r="D7286" s="120" t="s">
        <v>61</v>
      </c>
      <c r="E7286" s="120" t="s">
        <v>38</v>
      </c>
      <c r="F7286" s="121">
        <v>17009188</v>
      </c>
      <c r="G7286" s="121">
        <v>1721802</v>
      </c>
      <c r="H7286" s="119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19">
        <v>55271</v>
      </c>
      <c r="B7287" s="120" t="s">
        <v>201</v>
      </c>
      <c r="C7287" s="120" t="s">
        <v>206</v>
      </c>
      <c r="D7287" s="120" t="s">
        <v>39</v>
      </c>
      <c r="E7287" s="120" t="s">
        <v>70</v>
      </c>
      <c r="F7287" s="121">
        <v>0</v>
      </c>
      <c r="G7287" s="121">
        <v>0</v>
      </c>
      <c r="H7287" s="119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19">
        <v>55271</v>
      </c>
      <c r="B7288" s="120" t="s">
        <v>201</v>
      </c>
      <c r="C7288" s="120" t="s">
        <v>206</v>
      </c>
      <c r="D7288" s="120" t="s">
        <v>39</v>
      </c>
      <c r="E7288" s="120" t="s">
        <v>38</v>
      </c>
      <c r="F7288" s="121">
        <v>1214090</v>
      </c>
      <c r="G7288" s="121">
        <v>650596</v>
      </c>
      <c r="H7288" s="119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19">
        <v>55271</v>
      </c>
      <c r="B7289" s="120" t="s">
        <v>201</v>
      </c>
      <c r="C7289" s="120" t="s">
        <v>206</v>
      </c>
      <c r="D7289" s="120" t="s">
        <v>61</v>
      </c>
      <c r="E7289" s="120" t="s">
        <v>70</v>
      </c>
      <c r="F7289" s="121">
        <v>0</v>
      </c>
      <c r="G7289" s="121">
        <v>0</v>
      </c>
      <c r="H7289" s="119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19">
        <v>55271</v>
      </c>
      <c r="B7290" s="120" t="s">
        <v>201</v>
      </c>
      <c r="C7290" s="120" t="s">
        <v>206</v>
      </c>
      <c r="D7290" s="120" t="s">
        <v>61</v>
      </c>
      <c r="E7290" s="120" t="s">
        <v>38</v>
      </c>
      <c r="F7290" s="121">
        <v>11689404</v>
      </c>
      <c r="G7290" s="121">
        <v>1073389</v>
      </c>
      <c r="H7290" s="119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19">
        <v>55274</v>
      </c>
      <c r="B7291" s="120" t="s">
        <v>201</v>
      </c>
      <c r="C7291" s="120" t="s">
        <v>207</v>
      </c>
      <c r="D7291" s="120" t="s">
        <v>79</v>
      </c>
      <c r="E7291" s="120" t="s">
        <v>70</v>
      </c>
      <c r="F7291" s="121">
        <v>404</v>
      </c>
      <c r="G7291" s="121">
        <v>30</v>
      </c>
      <c r="H7291" s="119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19">
        <v>55276</v>
      </c>
      <c r="B7292" s="120" t="s">
        <v>201</v>
      </c>
      <c r="C7292" s="120" t="s">
        <v>202</v>
      </c>
      <c r="D7292" s="120" t="s">
        <v>73</v>
      </c>
      <c r="E7292" s="120" t="s">
        <v>38</v>
      </c>
      <c r="F7292" s="121">
        <v>4381409</v>
      </c>
      <c r="G7292" s="121">
        <v>363635</v>
      </c>
      <c r="H7292" s="119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19">
        <v>55278</v>
      </c>
      <c r="B7293" s="120" t="s">
        <v>205</v>
      </c>
      <c r="C7293" s="120" t="s">
        <v>209</v>
      </c>
      <c r="D7293" s="120" t="s">
        <v>73</v>
      </c>
      <c r="E7293" s="120" t="s">
        <v>38</v>
      </c>
      <c r="F7293" s="121">
        <v>211927</v>
      </c>
      <c r="G7293" s="121">
        <v>30434.88</v>
      </c>
      <c r="H7293" s="119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19">
        <v>55278</v>
      </c>
      <c r="B7294" s="120" t="s">
        <v>205</v>
      </c>
      <c r="C7294" s="120" t="s">
        <v>209</v>
      </c>
      <c r="D7294" s="120" t="s">
        <v>68</v>
      </c>
      <c r="E7294" s="120" t="s">
        <v>178</v>
      </c>
      <c r="F7294" s="121">
        <v>0</v>
      </c>
      <c r="G7294" s="121">
        <v>0</v>
      </c>
      <c r="H7294" s="119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19">
        <v>55279</v>
      </c>
      <c r="B7295" s="120" t="s">
        <v>201</v>
      </c>
      <c r="C7295" s="120" t="s">
        <v>206</v>
      </c>
      <c r="D7295" s="120" t="s">
        <v>73</v>
      </c>
      <c r="E7295" s="120" t="s">
        <v>38</v>
      </c>
      <c r="F7295" s="121">
        <v>6570759</v>
      </c>
      <c r="G7295" s="121">
        <v>650745</v>
      </c>
      <c r="H7295" s="119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19">
        <v>55281</v>
      </c>
      <c r="B7296" s="120" t="s">
        <v>201</v>
      </c>
      <c r="C7296" s="120" t="s">
        <v>206</v>
      </c>
      <c r="D7296" s="120" t="s">
        <v>73</v>
      </c>
      <c r="E7296" s="120" t="s">
        <v>38</v>
      </c>
      <c r="F7296" s="121">
        <v>632654</v>
      </c>
      <c r="G7296" s="121">
        <v>42137</v>
      </c>
      <c r="H7296" s="119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19">
        <v>55282</v>
      </c>
      <c r="B7297" s="120" t="s">
        <v>201</v>
      </c>
      <c r="C7297" s="120" t="s">
        <v>206</v>
      </c>
      <c r="D7297" s="120" t="s">
        <v>39</v>
      </c>
      <c r="E7297" s="120" t="s">
        <v>38</v>
      </c>
      <c r="F7297" s="121">
        <v>962461</v>
      </c>
      <c r="G7297" s="121">
        <v>1110679</v>
      </c>
      <c r="H7297" s="119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19">
        <v>55282</v>
      </c>
      <c r="B7298" s="120" t="s">
        <v>201</v>
      </c>
      <c r="C7298" s="120" t="s">
        <v>206</v>
      </c>
      <c r="D7298" s="120" t="s">
        <v>61</v>
      </c>
      <c r="E7298" s="120" t="s">
        <v>38</v>
      </c>
      <c r="F7298" s="121">
        <v>20532549</v>
      </c>
      <c r="G7298" s="121">
        <v>1817816</v>
      </c>
      <c r="H7298" s="119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19">
        <v>55283</v>
      </c>
      <c r="B7299" s="120" t="s">
        <v>201</v>
      </c>
      <c r="C7299" s="120" t="s">
        <v>202</v>
      </c>
      <c r="D7299" s="120" t="s">
        <v>39</v>
      </c>
      <c r="E7299" s="120" t="s">
        <v>38</v>
      </c>
      <c r="F7299" s="121">
        <v>821587</v>
      </c>
      <c r="G7299" s="121">
        <v>966853</v>
      </c>
      <c r="H7299" s="119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19">
        <v>55283</v>
      </c>
      <c r="B7300" s="120" t="s">
        <v>201</v>
      </c>
      <c r="C7300" s="120" t="s">
        <v>202</v>
      </c>
      <c r="D7300" s="120" t="s">
        <v>61</v>
      </c>
      <c r="E7300" s="120" t="s">
        <v>38</v>
      </c>
      <c r="F7300" s="121">
        <v>18835547</v>
      </c>
      <c r="G7300" s="121">
        <v>1686963</v>
      </c>
      <c r="H7300" s="119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19">
        <v>55284</v>
      </c>
      <c r="B7301" s="120" t="s">
        <v>201</v>
      </c>
      <c r="C7301" s="120" t="s">
        <v>206</v>
      </c>
      <c r="D7301" s="120" t="s">
        <v>73</v>
      </c>
      <c r="E7301" s="120" t="s">
        <v>38</v>
      </c>
      <c r="F7301" s="121">
        <v>2745950</v>
      </c>
      <c r="G7301" s="121">
        <v>245748</v>
      </c>
      <c r="H7301" s="119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19">
        <v>55285</v>
      </c>
      <c r="B7302" s="120" t="s">
        <v>201</v>
      </c>
      <c r="C7302" s="120" t="s">
        <v>206</v>
      </c>
      <c r="D7302" s="120" t="s">
        <v>73</v>
      </c>
      <c r="E7302" s="120" t="s">
        <v>38</v>
      </c>
      <c r="F7302" s="121">
        <v>1302354</v>
      </c>
      <c r="G7302" s="121">
        <v>115294</v>
      </c>
      <c r="H7302" s="119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19">
        <v>55286</v>
      </c>
      <c r="B7303" s="120" t="s">
        <v>201</v>
      </c>
      <c r="C7303" s="120" t="s">
        <v>206</v>
      </c>
      <c r="D7303" s="120" t="s">
        <v>73</v>
      </c>
      <c r="E7303" s="120" t="s">
        <v>70</v>
      </c>
      <c r="F7303" s="121">
        <v>202</v>
      </c>
      <c r="G7303" s="121">
        <v>18.219</v>
      </c>
      <c r="H7303" s="119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19">
        <v>55286</v>
      </c>
      <c r="B7304" s="120" t="s">
        <v>201</v>
      </c>
      <c r="C7304" s="120" t="s">
        <v>206</v>
      </c>
      <c r="D7304" s="120" t="s">
        <v>73</v>
      </c>
      <c r="E7304" s="120" t="s">
        <v>38</v>
      </c>
      <c r="F7304" s="121">
        <v>2077708</v>
      </c>
      <c r="G7304" s="121">
        <v>189345.78</v>
      </c>
      <c r="H7304" s="119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19">
        <v>55287</v>
      </c>
      <c r="B7305" s="120" t="s">
        <v>201</v>
      </c>
      <c r="C7305" s="120" t="s">
        <v>206</v>
      </c>
      <c r="D7305" s="120" t="s">
        <v>128</v>
      </c>
      <c r="E7305" s="120" t="s">
        <v>180</v>
      </c>
      <c r="F7305" s="121">
        <v>1216832</v>
      </c>
      <c r="G7305" s="121">
        <v>136692</v>
      </c>
      <c r="H7305" s="119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19">
        <v>55288</v>
      </c>
      <c r="B7306" s="120" t="s">
        <v>201</v>
      </c>
      <c r="C7306" s="120" t="s">
        <v>206</v>
      </c>
      <c r="D7306" s="120" t="s">
        <v>116</v>
      </c>
      <c r="E7306" s="120" t="s">
        <v>170</v>
      </c>
      <c r="F7306" s="121">
        <v>278250</v>
      </c>
      <c r="G7306" s="121">
        <v>31257</v>
      </c>
      <c r="H7306" s="119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19">
        <v>55292</v>
      </c>
      <c r="B7307" s="120" t="s">
        <v>201</v>
      </c>
      <c r="C7307" s="120" t="s">
        <v>206</v>
      </c>
      <c r="D7307" s="120" t="s">
        <v>39</v>
      </c>
      <c r="E7307" s="120" t="s">
        <v>38</v>
      </c>
      <c r="F7307" s="121">
        <v>0</v>
      </c>
      <c r="G7307" s="121">
        <v>749163</v>
      </c>
      <c r="H7307" s="119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19">
        <v>55292</v>
      </c>
      <c r="B7308" s="120" t="s">
        <v>201</v>
      </c>
      <c r="C7308" s="120" t="s">
        <v>206</v>
      </c>
      <c r="D7308" s="120" t="s">
        <v>61</v>
      </c>
      <c r="E7308" s="120" t="s">
        <v>38</v>
      </c>
      <c r="F7308" s="121">
        <v>16690979</v>
      </c>
      <c r="G7308" s="121">
        <v>1395644</v>
      </c>
      <c r="H7308" s="119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19">
        <v>55293</v>
      </c>
      <c r="B7309" s="120" t="s">
        <v>205</v>
      </c>
      <c r="C7309" s="120" t="s">
        <v>208</v>
      </c>
      <c r="D7309" s="120" t="s">
        <v>39</v>
      </c>
      <c r="E7309" s="120" t="s">
        <v>38</v>
      </c>
      <c r="F7309" s="121">
        <v>686941</v>
      </c>
      <c r="G7309" s="121">
        <v>1043349</v>
      </c>
      <c r="H7309" s="119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19">
        <v>55293</v>
      </c>
      <c r="B7310" s="120" t="s">
        <v>205</v>
      </c>
      <c r="C7310" s="120" t="s">
        <v>208</v>
      </c>
      <c r="D7310" s="120" t="s">
        <v>61</v>
      </c>
      <c r="E7310" s="120" t="s">
        <v>38</v>
      </c>
      <c r="F7310" s="121">
        <v>21356162</v>
      </c>
      <c r="G7310" s="121">
        <v>2077991</v>
      </c>
      <c r="H7310" s="119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19">
        <v>55294</v>
      </c>
      <c r="B7311" s="120" t="s">
        <v>201</v>
      </c>
      <c r="C7311" s="120" t="s">
        <v>206</v>
      </c>
      <c r="D7311" s="120" t="s">
        <v>39</v>
      </c>
      <c r="E7311" s="120" t="s">
        <v>38</v>
      </c>
      <c r="F7311" s="121">
        <v>0</v>
      </c>
      <c r="G7311" s="121">
        <v>336895</v>
      </c>
      <c r="H7311" s="119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19">
        <v>55294</v>
      </c>
      <c r="B7312" s="120" t="s">
        <v>201</v>
      </c>
      <c r="C7312" s="120" t="s">
        <v>206</v>
      </c>
      <c r="D7312" s="120" t="s">
        <v>61</v>
      </c>
      <c r="E7312" s="120" t="s">
        <v>38</v>
      </c>
      <c r="F7312" s="121">
        <v>7081270</v>
      </c>
      <c r="G7312" s="121">
        <v>620160</v>
      </c>
      <c r="H7312" s="119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19">
        <v>55295</v>
      </c>
      <c r="B7313" s="120" t="s">
        <v>201</v>
      </c>
      <c r="C7313" s="120" t="s">
        <v>206</v>
      </c>
      <c r="D7313" s="120" t="s">
        <v>39</v>
      </c>
      <c r="E7313" s="120" t="s">
        <v>38</v>
      </c>
      <c r="F7313" s="121">
        <v>100819</v>
      </c>
      <c r="G7313" s="121">
        <v>508560</v>
      </c>
      <c r="H7313" s="119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19">
        <v>55295</v>
      </c>
      <c r="B7314" s="120" t="s">
        <v>201</v>
      </c>
      <c r="C7314" s="120" t="s">
        <v>206</v>
      </c>
      <c r="D7314" s="120" t="s">
        <v>61</v>
      </c>
      <c r="E7314" s="120" t="s">
        <v>38</v>
      </c>
      <c r="F7314" s="121">
        <v>10952478</v>
      </c>
      <c r="G7314" s="121">
        <v>960065</v>
      </c>
      <c r="H7314" s="119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19">
        <v>55296</v>
      </c>
      <c r="B7315" s="120" t="s">
        <v>201</v>
      </c>
      <c r="C7315" s="120" t="s">
        <v>206</v>
      </c>
      <c r="D7315" s="120" t="s">
        <v>73</v>
      </c>
      <c r="E7315" s="120" t="s">
        <v>38</v>
      </c>
      <c r="F7315" s="121">
        <v>146726</v>
      </c>
      <c r="G7315" s="121">
        <v>14330</v>
      </c>
      <c r="H7315" s="119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19">
        <v>55297</v>
      </c>
      <c r="B7316" s="120" t="s">
        <v>201</v>
      </c>
      <c r="C7316" s="120" t="s">
        <v>206</v>
      </c>
      <c r="D7316" s="120" t="s">
        <v>39</v>
      </c>
      <c r="E7316" s="120" t="s">
        <v>38</v>
      </c>
      <c r="F7316" s="121">
        <v>1137566</v>
      </c>
      <c r="G7316" s="121">
        <v>2599134</v>
      </c>
      <c r="H7316" s="119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19">
        <v>55297</v>
      </c>
      <c r="B7317" s="120" t="s">
        <v>201</v>
      </c>
      <c r="C7317" s="120" t="s">
        <v>206</v>
      </c>
      <c r="D7317" s="120" t="s">
        <v>61</v>
      </c>
      <c r="E7317" s="120" t="s">
        <v>38</v>
      </c>
      <c r="F7317" s="121">
        <v>52404934</v>
      </c>
      <c r="G7317" s="121">
        <v>4806636</v>
      </c>
      <c r="H7317" s="119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19">
        <v>55298</v>
      </c>
      <c r="B7318" s="120" t="s">
        <v>201</v>
      </c>
      <c r="C7318" s="120" t="s">
        <v>206</v>
      </c>
      <c r="D7318" s="120" t="s">
        <v>39</v>
      </c>
      <c r="E7318" s="120" t="s">
        <v>38</v>
      </c>
      <c r="F7318" s="121">
        <v>781156</v>
      </c>
      <c r="G7318" s="121">
        <v>2477554</v>
      </c>
      <c r="H7318" s="119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19">
        <v>55298</v>
      </c>
      <c r="B7319" s="120" t="s">
        <v>201</v>
      </c>
      <c r="C7319" s="120" t="s">
        <v>206</v>
      </c>
      <c r="D7319" s="120" t="s">
        <v>61</v>
      </c>
      <c r="E7319" s="120" t="s">
        <v>38</v>
      </c>
      <c r="F7319" s="121">
        <v>48932722</v>
      </c>
      <c r="G7319" s="121">
        <v>4543849</v>
      </c>
      <c r="H7319" s="119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19">
        <v>55299</v>
      </c>
      <c r="B7320" s="120" t="s">
        <v>205</v>
      </c>
      <c r="C7320" s="120" t="s">
        <v>208</v>
      </c>
      <c r="D7320" s="120" t="s">
        <v>39</v>
      </c>
      <c r="E7320" s="120" t="s">
        <v>38</v>
      </c>
      <c r="F7320" s="121">
        <v>509024</v>
      </c>
      <c r="G7320" s="121">
        <v>739219.19</v>
      </c>
      <c r="H7320" s="119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19">
        <v>55299</v>
      </c>
      <c r="B7321" s="120" t="s">
        <v>205</v>
      </c>
      <c r="C7321" s="120" t="s">
        <v>208</v>
      </c>
      <c r="D7321" s="120" t="s">
        <v>39</v>
      </c>
      <c r="E7321" s="120" t="s">
        <v>140</v>
      </c>
      <c r="F7321" s="121">
        <v>308385</v>
      </c>
      <c r="G7321" s="121">
        <v>95306.815</v>
      </c>
      <c r="H7321" s="119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19">
        <v>55299</v>
      </c>
      <c r="B7322" s="120" t="s">
        <v>205</v>
      </c>
      <c r="C7322" s="120" t="s">
        <v>208</v>
      </c>
      <c r="D7322" s="120" t="s">
        <v>61</v>
      </c>
      <c r="E7322" s="120" t="s">
        <v>38</v>
      </c>
      <c r="F7322" s="121">
        <v>19090716</v>
      </c>
      <c r="G7322" s="121">
        <v>2994194.8</v>
      </c>
      <c r="H7322" s="119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19">
        <v>55299</v>
      </c>
      <c r="B7323" s="120" t="s">
        <v>205</v>
      </c>
      <c r="C7323" s="120" t="s">
        <v>208</v>
      </c>
      <c r="D7323" s="120" t="s">
        <v>61</v>
      </c>
      <c r="E7323" s="120" t="s">
        <v>140</v>
      </c>
      <c r="F7323" s="121">
        <v>2016396</v>
      </c>
      <c r="G7323" s="121">
        <v>347523.22</v>
      </c>
      <c r="H7323" s="119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19">
        <v>55304</v>
      </c>
      <c r="B7324" s="120" t="s">
        <v>201</v>
      </c>
      <c r="C7324" s="120" t="s">
        <v>206</v>
      </c>
      <c r="D7324" s="120" t="s">
        <v>73</v>
      </c>
      <c r="E7324" s="120" t="s">
        <v>70</v>
      </c>
      <c r="F7324" s="121">
        <v>0</v>
      </c>
      <c r="G7324" s="121">
        <v>0</v>
      </c>
      <c r="H7324" s="119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19">
        <v>55304</v>
      </c>
      <c r="B7325" s="120" t="s">
        <v>201</v>
      </c>
      <c r="C7325" s="120" t="s">
        <v>206</v>
      </c>
      <c r="D7325" s="120" t="s">
        <v>73</v>
      </c>
      <c r="E7325" s="120" t="s">
        <v>38</v>
      </c>
      <c r="F7325" s="121">
        <v>2414375</v>
      </c>
      <c r="G7325" s="121">
        <v>248843</v>
      </c>
      <c r="H7325" s="119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19">
        <v>55306</v>
      </c>
      <c r="B7326" s="120" t="s">
        <v>201</v>
      </c>
      <c r="C7326" s="120" t="s">
        <v>202</v>
      </c>
      <c r="D7326" s="120" t="s">
        <v>39</v>
      </c>
      <c r="E7326" s="120" t="s">
        <v>38</v>
      </c>
      <c r="F7326" s="121">
        <v>1397076</v>
      </c>
      <c r="G7326" s="121">
        <v>434524</v>
      </c>
      <c r="H7326" s="119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19">
        <v>55306</v>
      </c>
      <c r="B7327" s="120" t="s">
        <v>201</v>
      </c>
      <c r="C7327" s="120" t="s">
        <v>202</v>
      </c>
      <c r="D7327" s="120" t="s">
        <v>61</v>
      </c>
      <c r="E7327" s="120" t="s">
        <v>38</v>
      </c>
      <c r="F7327" s="121">
        <v>6752127</v>
      </c>
      <c r="G7327" s="121">
        <v>637464</v>
      </c>
      <c r="H7327" s="119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19">
        <v>55308</v>
      </c>
      <c r="B7328" s="120" t="s">
        <v>205</v>
      </c>
      <c r="C7328" s="120" t="s">
        <v>209</v>
      </c>
      <c r="D7328" s="120" t="s">
        <v>73</v>
      </c>
      <c r="E7328" s="120" t="s">
        <v>38</v>
      </c>
      <c r="F7328" s="121">
        <v>870503</v>
      </c>
      <c r="G7328" s="121">
        <v>212522.8</v>
      </c>
      <c r="H7328" s="119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19">
        <v>55309</v>
      </c>
      <c r="B7329" s="120" t="s">
        <v>205</v>
      </c>
      <c r="C7329" s="120" t="s">
        <v>209</v>
      </c>
      <c r="D7329" s="120" t="s">
        <v>73</v>
      </c>
      <c r="E7329" s="120" t="s">
        <v>38</v>
      </c>
      <c r="F7329" s="121">
        <v>6198701</v>
      </c>
      <c r="G7329" s="121">
        <v>546872</v>
      </c>
      <c r="H7329" s="119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19">
        <v>55309</v>
      </c>
      <c r="B7330" s="120" t="s">
        <v>205</v>
      </c>
      <c r="C7330" s="120" t="s">
        <v>209</v>
      </c>
      <c r="D7330" s="120" t="s">
        <v>73</v>
      </c>
      <c r="E7330" s="120" t="s">
        <v>140</v>
      </c>
      <c r="F7330" s="121">
        <v>0</v>
      </c>
      <c r="G7330" s="121">
        <v>0</v>
      </c>
      <c r="H7330" s="119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19">
        <v>55309</v>
      </c>
      <c r="B7331" s="120" t="s">
        <v>205</v>
      </c>
      <c r="C7331" s="120" t="s">
        <v>209</v>
      </c>
      <c r="D7331" s="120" t="s">
        <v>68</v>
      </c>
      <c r="E7331" s="120" t="s">
        <v>38</v>
      </c>
      <c r="F7331" s="121">
        <v>428643</v>
      </c>
      <c r="G7331" s="121">
        <v>64070.264</v>
      </c>
      <c r="H7331" s="119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19">
        <v>55309</v>
      </c>
      <c r="B7332" s="120" t="s">
        <v>205</v>
      </c>
      <c r="C7332" s="120" t="s">
        <v>209</v>
      </c>
      <c r="D7332" s="120" t="s">
        <v>68</v>
      </c>
      <c r="E7332" s="120" t="s">
        <v>140</v>
      </c>
      <c r="F7332" s="121">
        <v>422638</v>
      </c>
      <c r="G7332" s="121">
        <v>63172.736</v>
      </c>
      <c r="H7332" s="119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19">
        <v>55313</v>
      </c>
      <c r="B7333" s="120" t="s">
        <v>205</v>
      </c>
      <c r="C7333" s="120" t="s">
        <v>209</v>
      </c>
      <c r="D7333" s="120" t="s">
        <v>39</v>
      </c>
      <c r="E7333" s="120" t="s">
        <v>38</v>
      </c>
      <c r="F7333" s="121">
        <v>363719</v>
      </c>
      <c r="G7333" s="121">
        <v>688181.16</v>
      </c>
      <c r="H7333" s="119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19">
        <v>55313</v>
      </c>
      <c r="B7334" s="120" t="s">
        <v>205</v>
      </c>
      <c r="C7334" s="120" t="s">
        <v>209</v>
      </c>
      <c r="D7334" s="120" t="s">
        <v>39</v>
      </c>
      <c r="E7334" s="120" t="s">
        <v>140</v>
      </c>
      <c r="F7334" s="121">
        <v>224533</v>
      </c>
      <c r="G7334" s="121">
        <v>44705.842</v>
      </c>
      <c r="H7334" s="119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19">
        <v>55313</v>
      </c>
      <c r="B7335" s="120" t="s">
        <v>205</v>
      </c>
      <c r="C7335" s="120" t="s">
        <v>209</v>
      </c>
      <c r="D7335" s="120" t="s">
        <v>39</v>
      </c>
      <c r="E7335" s="120" t="s">
        <v>142</v>
      </c>
      <c r="F7335" s="121">
        <v>0</v>
      </c>
      <c r="G7335" s="121">
        <v>0</v>
      </c>
      <c r="H7335" s="119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19">
        <v>55313</v>
      </c>
      <c r="B7336" s="120" t="s">
        <v>205</v>
      </c>
      <c r="C7336" s="120" t="s">
        <v>209</v>
      </c>
      <c r="D7336" s="120" t="s">
        <v>61</v>
      </c>
      <c r="E7336" s="120" t="s">
        <v>38</v>
      </c>
      <c r="F7336" s="121">
        <v>14928100</v>
      </c>
      <c r="G7336" s="121">
        <v>2263089</v>
      </c>
      <c r="H7336" s="119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19">
        <v>55313</v>
      </c>
      <c r="B7337" s="120" t="s">
        <v>205</v>
      </c>
      <c r="C7337" s="120" t="s">
        <v>209</v>
      </c>
      <c r="D7337" s="120" t="s">
        <v>61</v>
      </c>
      <c r="E7337" s="120" t="s">
        <v>140</v>
      </c>
      <c r="F7337" s="121">
        <v>0</v>
      </c>
      <c r="G7337" s="121">
        <v>0</v>
      </c>
      <c r="H7337" s="119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19">
        <v>55313</v>
      </c>
      <c r="B7338" s="120" t="s">
        <v>205</v>
      </c>
      <c r="C7338" s="120" t="s">
        <v>209</v>
      </c>
      <c r="D7338" s="120" t="s">
        <v>61</v>
      </c>
      <c r="E7338" s="120" t="s">
        <v>142</v>
      </c>
      <c r="F7338" s="121">
        <v>0</v>
      </c>
      <c r="G7338" s="121">
        <v>0</v>
      </c>
      <c r="H7338" s="119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19">
        <v>55317</v>
      </c>
      <c r="B7339" s="120" t="s">
        <v>201</v>
      </c>
      <c r="C7339" s="120" t="s">
        <v>206</v>
      </c>
      <c r="D7339" s="120" t="s">
        <v>39</v>
      </c>
      <c r="E7339" s="120" t="s">
        <v>70</v>
      </c>
      <c r="F7339" s="121">
        <v>0</v>
      </c>
      <c r="G7339" s="121">
        <v>1410.322</v>
      </c>
      <c r="H7339" s="119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19">
        <v>55317</v>
      </c>
      <c r="B7340" s="120" t="s">
        <v>201</v>
      </c>
      <c r="C7340" s="120" t="s">
        <v>206</v>
      </c>
      <c r="D7340" s="120" t="s">
        <v>39</v>
      </c>
      <c r="E7340" s="120" t="s">
        <v>38</v>
      </c>
      <c r="F7340" s="121">
        <v>105278</v>
      </c>
      <c r="G7340" s="121">
        <v>1437411.7</v>
      </c>
      <c r="H7340" s="119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19">
        <v>55317</v>
      </c>
      <c r="B7341" s="120" t="s">
        <v>201</v>
      </c>
      <c r="C7341" s="120" t="s">
        <v>206</v>
      </c>
      <c r="D7341" s="120" t="s">
        <v>61</v>
      </c>
      <c r="E7341" s="120" t="s">
        <v>70</v>
      </c>
      <c r="F7341" s="121">
        <v>34464</v>
      </c>
      <c r="G7341" s="121">
        <v>3061.085</v>
      </c>
      <c r="H7341" s="119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19">
        <v>55317</v>
      </c>
      <c r="B7342" s="120" t="s">
        <v>201</v>
      </c>
      <c r="C7342" s="120" t="s">
        <v>206</v>
      </c>
      <c r="D7342" s="120" t="s">
        <v>61</v>
      </c>
      <c r="E7342" s="120" t="s">
        <v>38</v>
      </c>
      <c r="F7342" s="121">
        <v>32652657</v>
      </c>
      <c r="G7342" s="121">
        <v>2961300.9</v>
      </c>
      <c r="H7342" s="119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19">
        <v>55319</v>
      </c>
      <c r="B7343" s="120" t="s">
        <v>201</v>
      </c>
      <c r="C7343" s="120" t="s">
        <v>207</v>
      </c>
      <c r="D7343" s="120" t="s">
        <v>79</v>
      </c>
      <c r="E7343" s="120" t="s">
        <v>70</v>
      </c>
      <c r="F7343" s="121">
        <v>487</v>
      </c>
      <c r="G7343" s="121">
        <v>0</v>
      </c>
      <c r="H7343" s="119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19">
        <v>55320</v>
      </c>
      <c r="B7344" s="120" t="s">
        <v>201</v>
      </c>
      <c r="C7344" s="120" t="s">
        <v>206</v>
      </c>
      <c r="D7344" s="120" t="s">
        <v>39</v>
      </c>
      <c r="E7344" s="120" t="s">
        <v>38</v>
      </c>
      <c r="F7344" s="121">
        <v>527559</v>
      </c>
      <c r="G7344" s="121">
        <v>1053466</v>
      </c>
      <c r="H7344" s="119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19">
        <v>55320</v>
      </c>
      <c r="B7345" s="120" t="s">
        <v>201</v>
      </c>
      <c r="C7345" s="120" t="s">
        <v>206</v>
      </c>
      <c r="D7345" s="120" t="s">
        <v>61</v>
      </c>
      <c r="E7345" s="120" t="s">
        <v>38</v>
      </c>
      <c r="F7345" s="121">
        <v>20095939</v>
      </c>
      <c r="G7345" s="121">
        <v>1787668</v>
      </c>
      <c r="H7345" s="119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19">
        <v>55322</v>
      </c>
      <c r="B7346" s="120" t="s">
        <v>201</v>
      </c>
      <c r="C7346" s="120" t="s">
        <v>202</v>
      </c>
      <c r="D7346" s="120" t="s">
        <v>39</v>
      </c>
      <c r="E7346" s="120" t="s">
        <v>38</v>
      </c>
      <c r="F7346" s="121">
        <v>1693544</v>
      </c>
      <c r="G7346" s="121">
        <v>2403381</v>
      </c>
      <c r="H7346" s="119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19">
        <v>55322</v>
      </c>
      <c r="B7347" s="120" t="s">
        <v>201</v>
      </c>
      <c r="C7347" s="120" t="s">
        <v>202</v>
      </c>
      <c r="D7347" s="120" t="s">
        <v>61</v>
      </c>
      <c r="E7347" s="120" t="s">
        <v>38</v>
      </c>
      <c r="F7347" s="121">
        <v>46630131</v>
      </c>
      <c r="G7347" s="121">
        <v>4175598</v>
      </c>
      <c r="H7347" s="119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19">
        <v>55327</v>
      </c>
      <c r="B7348" s="120" t="s">
        <v>205</v>
      </c>
      <c r="C7348" s="120" t="s">
        <v>208</v>
      </c>
      <c r="D7348" s="120" t="s">
        <v>39</v>
      </c>
      <c r="E7348" s="120" t="s">
        <v>38</v>
      </c>
      <c r="F7348" s="121">
        <v>803867</v>
      </c>
      <c r="G7348" s="121">
        <v>1389655</v>
      </c>
      <c r="H7348" s="119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19">
        <v>55327</v>
      </c>
      <c r="B7349" s="120" t="s">
        <v>205</v>
      </c>
      <c r="C7349" s="120" t="s">
        <v>208</v>
      </c>
      <c r="D7349" s="120" t="s">
        <v>61</v>
      </c>
      <c r="E7349" s="120" t="s">
        <v>38</v>
      </c>
      <c r="F7349" s="121">
        <v>30623229</v>
      </c>
      <c r="G7349" s="121">
        <v>3332275</v>
      </c>
      <c r="H7349" s="119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19">
        <v>55328</v>
      </c>
      <c r="B7350" s="120" t="s">
        <v>201</v>
      </c>
      <c r="C7350" s="120" t="s">
        <v>206</v>
      </c>
      <c r="D7350" s="120" t="s">
        <v>39</v>
      </c>
      <c r="E7350" s="120" t="s">
        <v>38</v>
      </c>
      <c r="F7350" s="121">
        <v>2941597</v>
      </c>
      <c r="G7350" s="121">
        <v>1720592</v>
      </c>
      <c r="H7350" s="119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19">
        <v>55328</v>
      </c>
      <c r="B7351" s="120" t="s">
        <v>201</v>
      </c>
      <c r="C7351" s="120" t="s">
        <v>206</v>
      </c>
      <c r="D7351" s="120" t="s">
        <v>61</v>
      </c>
      <c r="E7351" s="120" t="s">
        <v>38</v>
      </c>
      <c r="F7351" s="121">
        <v>28136190</v>
      </c>
      <c r="G7351" s="121">
        <v>2577672</v>
      </c>
      <c r="H7351" s="119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19">
        <v>55332</v>
      </c>
      <c r="B7352" s="120" t="s">
        <v>201</v>
      </c>
      <c r="C7352" s="120" t="s">
        <v>206</v>
      </c>
      <c r="D7352" s="120" t="s">
        <v>73</v>
      </c>
      <c r="E7352" s="120" t="s">
        <v>38</v>
      </c>
      <c r="F7352" s="121">
        <v>2354339</v>
      </c>
      <c r="G7352" s="121">
        <v>223658</v>
      </c>
      <c r="H7352" s="119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19">
        <v>55333</v>
      </c>
      <c r="B7353" s="120" t="s">
        <v>201</v>
      </c>
      <c r="C7353" s="120" t="s">
        <v>206</v>
      </c>
      <c r="D7353" s="120" t="s">
        <v>39</v>
      </c>
      <c r="E7353" s="120" t="s">
        <v>38</v>
      </c>
      <c r="F7353" s="121">
        <v>298527</v>
      </c>
      <c r="G7353" s="121">
        <v>1278209</v>
      </c>
      <c r="H7353" s="119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19">
        <v>55333</v>
      </c>
      <c r="B7354" s="120" t="s">
        <v>201</v>
      </c>
      <c r="C7354" s="120" t="s">
        <v>206</v>
      </c>
      <c r="D7354" s="120" t="s">
        <v>61</v>
      </c>
      <c r="E7354" s="120" t="s">
        <v>38</v>
      </c>
      <c r="F7354" s="121">
        <v>25875736</v>
      </c>
      <c r="G7354" s="121">
        <v>2255348</v>
      </c>
      <c r="H7354" s="119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19">
        <v>55334</v>
      </c>
      <c r="B7355" s="120" t="s">
        <v>201</v>
      </c>
      <c r="C7355" s="120" t="s">
        <v>202</v>
      </c>
      <c r="D7355" s="120" t="s">
        <v>39</v>
      </c>
      <c r="E7355" s="120" t="s">
        <v>38</v>
      </c>
      <c r="F7355" s="121">
        <v>79601</v>
      </c>
      <c r="G7355" s="121">
        <v>510481</v>
      </c>
      <c r="H7355" s="119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19">
        <v>55334</v>
      </c>
      <c r="B7356" s="120" t="s">
        <v>201</v>
      </c>
      <c r="C7356" s="120" t="s">
        <v>202</v>
      </c>
      <c r="D7356" s="120" t="s">
        <v>61</v>
      </c>
      <c r="E7356" s="120" t="s">
        <v>38</v>
      </c>
      <c r="F7356" s="121">
        <v>10181388</v>
      </c>
      <c r="G7356" s="121">
        <v>852942</v>
      </c>
      <c r="H7356" s="119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19">
        <v>55337</v>
      </c>
      <c r="B7357" s="120" t="s">
        <v>201</v>
      </c>
      <c r="C7357" s="120" t="s">
        <v>206</v>
      </c>
      <c r="D7357" s="120" t="s">
        <v>39</v>
      </c>
      <c r="E7357" s="120" t="s">
        <v>38</v>
      </c>
      <c r="F7357" s="121">
        <v>0</v>
      </c>
      <c r="G7357" s="121">
        <v>1617076</v>
      </c>
      <c r="H7357" s="119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19">
        <v>55337</v>
      </c>
      <c r="B7358" s="120" t="s">
        <v>201</v>
      </c>
      <c r="C7358" s="120" t="s">
        <v>206</v>
      </c>
      <c r="D7358" s="120" t="s">
        <v>61</v>
      </c>
      <c r="E7358" s="120" t="s">
        <v>38</v>
      </c>
      <c r="F7358" s="121">
        <v>36131593</v>
      </c>
      <c r="G7358" s="121">
        <v>3226426</v>
      </c>
      <c r="H7358" s="119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19">
        <v>55340</v>
      </c>
      <c r="B7359" s="120" t="s">
        <v>201</v>
      </c>
      <c r="C7359" s="120" t="s">
        <v>202</v>
      </c>
      <c r="D7359" s="120" t="s">
        <v>39</v>
      </c>
      <c r="E7359" s="120" t="s">
        <v>70</v>
      </c>
      <c r="F7359" s="121">
        <v>0</v>
      </c>
      <c r="G7359" s="121">
        <v>1.692</v>
      </c>
      <c r="H7359" s="119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19">
        <v>55340</v>
      </c>
      <c r="B7360" s="120" t="s">
        <v>201</v>
      </c>
      <c r="C7360" s="120" t="s">
        <v>202</v>
      </c>
      <c r="D7360" s="120" t="s">
        <v>39</v>
      </c>
      <c r="E7360" s="120" t="s">
        <v>38</v>
      </c>
      <c r="F7360" s="121">
        <v>0</v>
      </c>
      <c r="G7360" s="121">
        <v>1205078.3</v>
      </c>
      <c r="H7360" s="119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19">
        <v>55340</v>
      </c>
      <c r="B7361" s="120" t="s">
        <v>201</v>
      </c>
      <c r="C7361" s="120" t="s">
        <v>202</v>
      </c>
      <c r="D7361" s="120" t="s">
        <v>61</v>
      </c>
      <c r="E7361" s="120" t="s">
        <v>70</v>
      </c>
      <c r="F7361" s="121">
        <v>35</v>
      </c>
      <c r="G7361" s="121">
        <v>3.069</v>
      </c>
      <c r="H7361" s="119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19">
        <v>55340</v>
      </c>
      <c r="B7362" s="120" t="s">
        <v>201</v>
      </c>
      <c r="C7362" s="120" t="s">
        <v>202</v>
      </c>
      <c r="D7362" s="120" t="s">
        <v>61</v>
      </c>
      <c r="E7362" s="120" t="s">
        <v>38</v>
      </c>
      <c r="F7362" s="121">
        <v>23598488</v>
      </c>
      <c r="G7362" s="121">
        <v>2024044.9</v>
      </c>
      <c r="H7362" s="119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19">
        <v>55342</v>
      </c>
      <c r="B7363" s="120" t="s">
        <v>201</v>
      </c>
      <c r="C7363" s="120" t="s">
        <v>206</v>
      </c>
      <c r="D7363" s="120" t="s">
        <v>128</v>
      </c>
      <c r="E7363" s="120" t="s">
        <v>180</v>
      </c>
      <c r="F7363" s="121">
        <v>101127</v>
      </c>
      <c r="G7363" s="121">
        <v>11360</v>
      </c>
      <c r="H7363" s="119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19">
        <v>55343</v>
      </c>
      <c r="B7364" s="120" t="s">
        <v>201</v>
      </c>
      <c r="C7364" s="120" t="s">
        <v>202</v>
      </c>
      <c r="D7364" s="120" t="s">
        <v>39</v>
      </c>
      <c r="E7364" s="120" t="s">
        <v>38</v>
      </c>
      <c r="F7364" s="121">
        <v>0</v>
      </c>
      <c r="G7364" s="121">
        <v>877005</v>
      </c>
      <c r="H7364" s="119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19">
        <v>55343</v>
      </c>
      <c r="B7365" s="120" t="s">
        <v>201</v>
      </c>
      <c r="C7365" s="120" t="s">
        <v>202</v>
      </c>
      <c r="D7365" s="120" t="s">
        <v>61</v>
      </c>
      <c r="E7365" s="120" t="s">
        <v>38</v>
      </c>
      <c r="F7365" s="121">
        <v>19846501</v>
      </c>
      <c r="G7365" s="121">
        <v>1761037</v>
      </c>
      <c r="H7365" s="119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19">
        <v>55345</v>
      </c>
      <c r="B7366" s="120" t="s">
        <v>201</v>
      </c>
      <c r="C7366" s="120" t="s">
        <v>206</v>
      </c>
      <c r="D7366" s="120" t="s">
        <v>39</v>
      </c>
      <c r="E7366" s="120" t="s">
        <v>38</v>
      </c>
      <c r="F7366" s="121">
        <v>280013</v>
      </c>
      <c r="G7366" s="121">
        <v>286896</v>
      </c>
      <c r="H7366" s="119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19">
        <v>55345</v>
      </c>
      <c r="B7367" s="120" t="s">
        <v>201</v>
      </c>
      <c r="C7367" s="120" t="s">
        <v>206</v>
      </c>
      <c r="D7367" s="120" t="s">
        <v>61</v>
      </c>
      <c r="E7367" s="120" t="s">
        <v>38</v>
      </c>
      <c r="F7367" s="121">
        <v>5210528</v>
      </c>
      <c r="G7367" s="121">
        <v>464907</v>
      </c>
      <c r="H7367" s="119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19">
        <v>55347</v>
      </c>
      <c r="B7368" s="120" t="s">
        <v>201</v>
      </c>
      <c r="C7368" s="120" t="s">
        <v>206</v>
      </c>
      <c r="D7368" s="120" t="s">
        <v>73</v>
      </c>
      <c r="E7368" s="120" t="s">
        <v>70</v>
      </c>
      <c r="F7368" s="121">
        <v>94409</v>
      </c>
      <c r="G7368" s="121">
        <v>8845.444</v>
      </c>
      <c r="H7368" s="119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19">
        <v>55347</v>
      </c>
      <c r="B7369" s="120" t="s">
        <v>201</v>
      </c>
      <c r="C7369" s="120" t="s">
        <v>206</v>
      </c>
      <c r="D7369" s="120" t="s">
        <v>73</v>
      </c>
      <c r="E7369" s="120" t="s">
        <v>38</v>
      </c>
      <c r="F7369" s="121">
        <v>8606469</v>
      </c>
      <c r="G7369" s="121">
        <v>817331.56</v>
      </c>
      <c r="H7369" s="119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19">
        <v>55348</v>
      </c>
      <c r="B7370" s="120" t="s">
        <v>201</v>
      </c>
      <c r="C7370" s="120" t="s">
        <v>206</v>
      </c>
      <c r="D7370" s="120" t="s">
        <v>73</v>
      </c>
      <c r="E7370" s="120" t="s">
        <v>70</v>
      </c>
      <c r="F7370" s="121">
        <v>26994</v>
      </c>
      <c r="G7370" s="121">
        <v>2547.217</v>
      </c>
      <c r="H7370" s="119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19">
        <v>55348</v>
      </c>
      <c r="B7371" s="120" t="s">
        <v>201</v>
      </c>
      <c r="C7371" s="120" t="s">
        <v>206</v>
      </c>
      <c r="D7371" s="120" t="s">
        <v>73</v>
      </c>
      <c r="E7371" s="120" t="s">
        <v>38</v>
      </c>
      <c r="F7371" s="121">
        <v>4227957</v>
      </c>
      <c r="G7371" s="121">
        <v>398971.78</v>
      </c>
      <c r="H7371" s="119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19">
        <v>55349</v>
      </c>
      <c r="B7372" s="120" t="s">
        <v>201</v>
      </c>
      <c r="C7372" s="120" t="s">
        <v>206</v>
      </c>
      <c r="D7372" s="120" t="s">
        <v>73</v>
      </c>
      <c r="E7372" s="120" t="s">
        <v>70</v>
      </c>
      <c r="F7372" s="121">
        <v>9608</v>
      </c>
      <c r="G7372" s="121">
        <v>928.928</v>
      </c>
      <c r="H7372" s="119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19">
        <v>55349</v>
      </c>
      <c r="B7373" s="120" t="s">
        <v>201</v>
      </c>
      <c r="C7373" s="120" t="s">
        <v>206</v>
      </c>
      <c r="D7373" s="120" t="s">
        <v>73</v>
      </c>
      <c r="E7373" s="120" t="s">
        <v>38</v>
      </c>
      <c r="F7373" s="121">
        <v>9459462</v>
      </c>
      <c r="G7373" s="121">
        <v>909275.07</v>
      </c>
      <c r="H7373" s="119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19">
        <v>55350</v>
      </c>
      <c r="B7374" s="120" t="s">
        <v>201</v>
      </c>
      <c r="C7374" s="120" t="s">
        <v>202</v>
      </c>
      <c r="D7374" s="120" t="s">
        <v>39</v>
      </c>
      <c r="E7374" s="120" t="s">
        <v>38</v>
      </c>
      <c r="F7374" s="121">
        <v>0</v>
      </c>
      <c r="G7374" s="121">
        <v>1607769</v>
      </c>
      <c r="H7374" s="119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19">
        <v>55350</v>
      </c>
      <c r="B7375" s="120" t="s">
        <v>201</v>
      </c>
      <c r="C7375" s="120" t="s">
        <v>202</v>
      </c>
      <c r="D7375" s="120" t="s">
        <v>61</v>
      </c>
      <c r="E7375" s="120" t="s">
        <v>38</v>
      </c>
      <c r="F7375" s="121">
        <v>30188699</v>
      </c>
      <c r="G7375" s="121">
        <v>2852103</v>
      </c>
      <c r="H7375" s="119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19">
        <v>55357</v>
      </c>
      <c r="B7376" s="120" t="s">
        <v>201</v>
      </c>
      <c r="C7376" s="120" t="s">
        <v>206</v>
      </c>
      <c r="D7376" s="120" t="s">
        <v>39</v>
      </c>
      <c r="E7376" s="120" t="s">
        <v>38</v>
      </c>
      <c r="F7376" s="121">
        <v>842118</v>
      </c>
      <c r="G7376" s="121">
        <v>900461</v>
      </c>
      <c r="H7376" s="119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19">
        <v>55357</v>
      </c>
      <c r="B7377" s="120" t="s">
        <v>201</v>
      </c>
      <c r="C7377" s="120" t="s">
        <v>206</v>
      </c>
      <c r="D7377" s="120" t="s">
        <v>61</v>
      </c>
      <c r="E7377" s="120" t="s">
        <v>38</v>
      </c>
      <c r="F7377" s="121">
        <v>16788239</v>
      </c>
      <c r="G7377" s="121">
        <v>1440953</v>
      </c>
      <c r="H7377" s="119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19">
        <v>55358</v>
      </c>
      <c r="B7378" s="120" t="s">
        <v>201</v>
      </c>
      <c r="C7378" s="120" t="s">
        <v>206</v>
      </c>
      <c r="D7378" s="120" t="s">
        <v>39</v>
      </c>
      <c r="E7378" s="120" t="s">
        <v>38</v>
      </c>
      <c r="F7378" s="121">
        <v>3938373</v>
      </c>
      <c r="G7378" s="121">
        <v>2750653</v>
      </c>
      <c r="H7378" s="119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19">
        <v>55358</v>
      </c>
      <c r="B7379" s="120" t="s">
        <v>201</v>
      </c>
      <c r="C7379" s="120" t="s">
        <v>206</v>
      </c>
      <c r="D7379" s="120" t="s">
        <v>61</v>
      </c>
      <c r="E7379" s="120" t="s">
        <v>38</v>
      </c>
      <c r="F7379" s="121">
        <v>48754202</v>
      </c>
      <c r="G7379" s="121">
        <v>4495960</v>
      </c>
      <c r="H7379" s="119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19">
        <v>55364</v>
      </c>
      <c r="B7380" s="120" t="s">
        <v>201</v>
      </c>
      <c r="C7380" s="120" t="s">
        <v>202</v>
      </c>
      <c r="D7380" s="120" t="s">
        <v>39</v>
      </c>
      <c r="E7380" s="120" t="s">
        <v>38</v>
      </c>
      <c r="F7380" s="121">
        <v>100267</v>
      </c>
      <c r="G7380" s="121">
        <v>1264437</v>
      </c>
      <c r="H7380" s="119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19">
        <v>55364</v>
      </c>
      <c r="B7381" s="120" t="s">
        <v>201</v>
      </c>
      <c r="C7381" s="120" t="s">
        <v>202</v>
      </c>
      <c r="D7381" s="120" t="s">
        <v>61</v>
      </c>
      <c r="E7381" s="120" t="s">
        <v>38</v>
      </c>
      <c r="F7381" s="121">
        <v>25969897</v>
      </c>
      <c r="G7381" s="121">
        <v>2452623</v>
      </c>
      <c r="H7381" s="119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19">
        <v>55365</v>
      </c>
      <c r="B7382" s="120" t="s">
        <v>201</v>
      </c>
      <c r="C7382" s="120" t="s">
        <v>206</v>
      </c>
      <c r="D7382" s="120" t="s">
        <v>73</v>
      </c>
      <c r="E7382" s="120" t="s">
        <v>38</v>
      </c>
      <c r="F7382" s="121">
        <v>1190083</v>
      </c>
      <c r="G7382" s="121">
        <v>108099</v>
      </c>
      <c r="H7382" s="119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19">
        <v>55367</v>
      </c>
      <c r="B7383" s="120" t="s">
        <v>201</v>
      </c>
      <c r="C7383" s="120" t="s">
        <v>206</v>
      </c>
      <c r="D7383" s="120" t="s">
        <v>128</v>
      </c>
      <c r="E7383" s="120" t="s">
        <v>180</v>
      </c>
      <c r="F7383" s="121">
        <v>326685</v>
      </c>
      <c r="G7383" s="121">
        <v>36698</v>
      </c>
      <c r="H7383" s="119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19">
        <v>55368</v>
      </c>
      <c r="B7384" s="120" t="s">
        <v>201</v>
      </c>
      <c r="C7384" s="120" t="s">
        <v>206</v>
      </c>
      <c r="D7384" s="120" t="s">
        <v>128</v>
      </c>
      <c r="E7384" s="120" t="s">
        <v>180</v>
      </c>
      <c r="F7384" s="121">
        <v>26715</v>
      </c>
      <c r="G7384" s="121">
        <v>3001</v>
      </c>
      <c r="H7384" s="119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19">
        <v>55369</v>
      </c>
      <c r="B7385" s="120" t="s">
        <v>201</v>
      </c>
      <c r="C7385" s="120" t="s">
        <v>206</v>
      </c>
      <c r="D7385" s="120" t="s">
        <v>39</v>
      </c>
      <c r="E7385" s="120" t="s">
        <v>70</v>
      </c>
      <c r="F7385" s="121">
        <v>0</v>
      </c>
      <c r="G7385" s="121">
        <v>2110.312</v>
      </c>
      <c r="H7385" s="119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19">
        <v>55369</v>
      </c>
      <c r="B7386" s="120" t="s">
        <v>201</v>
      </c>
      <c r="C7386" s="120" t="s">
        <v>206</v>
      </c>
      <c r="D7386" s="120" t="s">
        <v>39</v>
      </c>
      <c r="E7386" s="120" t="s">
        <v>183</v>
      </c>
      <c r="F7386" s="121">
        <v>0</v>
      </c>
      <c r="G7386" s="121">
        <v>110150.69</v>
      </c>
      <c r="H7386" s="119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19">
        <v>55369</v>
      </c>
      <c r="B7387" s="120" t="s">
        <v>201</v>
      </c>
      <c r="C7387" s="120" t="s">
        <v>206</v>
      </c>
      <c r="D7387" s="120" t="s">
        <v>61</v>
      </c>
      <c r="E7387" s="120" t="s">
        <v>70</v>
      </c>
      <c r="F7387" s="121">
        <v>64349</v>
      </c>
      <c r="G7387" s="121">
        <v>5291.504</v>
      </c>
      <c r="H7387" s="119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19">
        <v>55369</v>
      </c>
      <c r="B7388" s="120" t="s">
        <v>201</v>
      </c>
      <c r="C7388" s="120" t="s">
        <v>206</v>
      </c>
      <c r="D7388" s="120" t="s">
        <v>61</v>
      </c>
      <c r="E7388" s="120" t="s">
        <v>183</v>
      </c>
      <c r="F7388" s="121">
        <v>3301608</v>
      </c>
      <c r="G7388" s="121">
        <v>284732.5</v>
      </c>
      <c r="H7388" s="119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19">
        <v>55370</v>
      </c>
      <c r="B7389" s="120" t="s">
        <v>201</v>
      </c>
      <c r="C7389" s="120" t="s">
        <v>206</v>
      </c>
      <c r="D7389" s="120" t="s">
        <v>33</v>
      </c>
      <c r="E7389" s="120" t="s">
        <v>99</v>
      </c>
      <c r="F7389" s="121">
        <v>0</v>
      </c>
      <c r="G7389" s="121">
        <v>-1930</v>
      </c>
      <c r="H7389" s="119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19">
        <v>55372</v>
      </c>
      <c r="B7390" s="120" t="s">
        <v>201</v>
      </c>
      <c r="C7390" s="120" t="s">
        <v>206</v>
      </c>
      <c r="D7390" s="120" t="s">
        <v>39</v>
      </c>
      <c r="E7390" s="120" t="s">
        <v>38</v>
      </c>
      <c r="F7390" s="121">
        <v>0</v>
      </c>
      <c r="G7390" s="121">
        <v>0</v>
      </c>
      <c r="H7390" s="119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19">
        <v>55372</v>
      </c>
      <c r="B7391" s="120" t="s">
        <v>201</v>
      </c>
      <c r="C7391" s="120" t="s">
        <v>206</v>
      </c>
      <c r="D7391" s="120" t="s">
        <v>61</v>
      </c>
      <c r="E7391" s="120" t="s">
        <v>38</v>
      </c>
      <c r="F7391" s="121">
        <v>0</v>
      </c>
      <c r="G7391" s="121">
        <v>0</v>
      </c>
      <c r="H7391" s="119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19">
        <v>55375</v>
      </c>
      <c r="B7392" s="120" t="s">
        <v>201</v>
      </c>
      <c r="C7392" s="120" t="s">
        <v>206</v>
      </c>
      <c r="D7392" s="120" t="s">
        <v>39</v>
      </c>
      <c r="E7392" s="120" t="s">
        <v>70</v>
      </c>
      <c r="F7392" s="121">
        <v>0</v>
      </c>
      <c r="G7392" s="121">
        <v>14474.536</v>
      </c>
      <c r="H7392" s="119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19">
        <v>55375</v>
      </c>
      <c r="B7393" s="120" t="s">
        <v>201</v>
      </c>
      <c r="C7393" s="120" t="s">
        <v>206</v>
      </c>
      <c r="D7393" s="120" t="s">
        <v>39</v>
      </c>
      <c r="E7393" s="120" t="s">
        <v>38</v>
      </c>
      <c r="F7393" s="121">
        <v>186469</v>
      </c>
      <c r="G7393" s="121">
        <v>1164541.5</v>
      </c>
      <c r="H7393" s="119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19">
        <v>55375</v>
      </c>
      <c r="B7394" s="120" t="s">
        <v>201</v>
      </c>
      <c r="C7394" s="120" t="s">
        <v>206</v>
      </c>
      <c r="D7394" s="120" t="s">
        <v>61</v>
      </c>
      <c r="E7394" s="120" t="s">
        <v>70</v>
      </c>
      <c r="F7394" s="121">
        <v>293799</v>
      </c>
      <c r="G7394" s="121">
        <v>25929.725</v>
      </c>
      <c r="H7394" s="119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19">
        <v>55375</v>
      </c>
      <c r="B7395" s="120" t="s">
        <v>201</v>
      </c>
      <c r="C7395" s="120" t="s">
        <v>206</v>
      </c>
      <c r="D7395" s="120" t="s">
        <v>61</v>
      </c>
      <c r="E7395" s="120" t="s">
        <v>38</v>
      </c>
      <c r="F7395" s="121">
        <v>22911284</v>
      </c>
      <c r="G7395" s="121">
        <v>1998548.3</v>
      </c>
      <c r="H7395" s="119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19">
        <v>55377</v>
      </c>
      <c r="B7396" s="120" t="s">
        <v>201</v>
      </c>
      <c r="C7396" s="120" t="s">
        <v>206</v>
      </c>
      <c r="D7396" s="120" t="s">
        <v>73</v>
      </c>
      <c r="E7396" s="120" t="s">
        <v>70</v>
      </c>
      <c r="F7396" s="121">
        <v>0</v>
      </c>
      <c r="G7396" s="121">
        <v>0</v>
      </c>
      <c r="H7396" s="119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19">
        <v>55377</v>
      </c>
      <c r="B7397" s="120" t="s">
        <v>201</v>
      </c>
      <c r="C7397" s="120" t="s">
        <v>206</v>
      </c>
      <c r="D7397" s="120" t="s">
        <v>73</v>
      </c>
      <c r="E7397" s="120" t="s">
        <v>38</v>
      </c>
      <c r="F7397" s="121">
        <v>1695856</v>
      </c>
      <c r="G7397" s="121">
        <v>162311</v>
      </c>
      <c r="H7397" s="119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19">
        <v>55380</v>
      </c>
      <c r="B7398" s="120" t="s">
        <v>201</v>
      </c>
      <c r="C7398" s="120" t="s">
        <v>202</v>
      </c>
      <c r="D7398" s="120" t="s">
        <v>39</v>
      </c>
      <c r="E7398" s="120" t="s">
        <v>38</v>
      </c>
      <c r="F7398" s="121">
        <v>0</v>
      </c>
      <c r="G7398" s="121">
        <v>4450361</v>
      </c>
      <c r="H7398" s="119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19">
        <v>55380</v>
      </c>
      <c r="B7399" s="120" t="s">
        <v>201</v>
      </c>
      <c r="C7399" s="120" t="s">
        <v>202</v>
      </c>
      <c r="D7399" s="120" t="s">
        <v>61</v>
      </c>
      <c r="E7399" s="120" t="s">
        <v>38</v>
      </c>
      <c r="F7399" s="121">
        <v>81860945</v>
      </c>
      <c r="G7399" s="121">
        <v>6817134</v>
      </c>
      <c r="H7399" s="119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19">
        <v>55381</v>
      </c>
      <c r="B7400" s="120" t="s">
        <v>201</v>
      </c>
      <c r="C7400" s="120" t="s">
        <v>206</v>
      </c>
      <c r="D7400" s="120" t="s">
        <v>73</v>
      </c>
      <c r="E7400" s="120" t="s">
        <v>70</v>
      </c>
      <c r="F7400" s="121">
        <v>155568</v>
      </c>
      <c r="G7400" s="121">
        <v>13750</v>
      </c>
      <c r="H7400" s="119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19">
        <v>55382</v>
      </c>
      <c r="B7401" s="120" t="s">
        <v>201</v>
      </c>
      <c r="C7401" s="120" t="s">
        <v>202</v>
      </c>
      <c r="D7401" s="120" t="s">
        <v>39</v>
      </c>
      <c r="E7401" s="120" t="s">
        <v>38</v>
      </c>
      <c r="F7401" s="121">
        <v>3102084</v>
      </c>
      <c r="G7401" s="121">
        <v>2507045</v>
      </c>
      <c r="H7401" s="119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19">
        <v>55382</v>
      </c>
      <c r="B7402" s="120" t="s">
        <v>201</v>
      </c>
      <c r="C7402" s="120" t="s">
        <v>202</v>
      </c>
      <c r="D7402" s="120" t="s">
        <v>61</v>
      </c>
      <c r="E7402" s="120" t="s">
        <v>38</v>
      </c>
      <c r="F7402" s="121">
        <v>43777364</v>
      </c>
      <c r="G7402" s="121">
        <v>3818881</v>
      </c>
      <c r="H7402" s="119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19">
        <v>55386</v>
      </c>
      <c r="B7403" s="120" t="s">
        <v>205</v>
      </c>
      <c r="C7403" s="120" t="s">
        <v>202</v>
      </c>
      <c r="D7403" s="120" t="s">
        <v>39</v>
      </c>
      <c r="E7403" s="120" t="s">
        <v>70</v>
      </c>
      <c r="F7403" s="121">
        <v>0</v>
      </c>
      <c r="G7403" s="121">
        <v>223.153</v>
      </c>
      <c r="H7403" s="119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19">
        <v>55386</v>
      </c>
      <c r="B7404" s="120" t="s">
        <v>205</v>
      </c>
      <c r="C7404" s="120" t="s">
        <v>202</v>
      </c>
      <c r="D7404" s="120" t="s">
        <v>39</v>
      </c>
      <c r="E7404" s="120" t="s">
        <v>38</v>
      </c>
      <c r="F7404" s="121">
        <v>0</v>
      </c>
      <c r="G7404" s="121">
        <v>1161648.8</v>
      </c>
      <c r="H7404" s="119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19">
        <v>55386</v>
      </c>
      <c r="B7405" s="120" t="s">
        <v>205</v>
      </c>
      <c r="C7405" s="120" t="s">
        <v>202</v>
      </c>
      <c r="D7405" s="120" t="s">
        <v>61</v>
      </c>
      <c r="E7405" s="120" t="s">
        <v>70</v>
      </c>
      <c r="F7405" s="121">
        <v>3823</v>
      </c>
      <c r="G7405" s="121">
        <v>437.74</v>
      </c>
      <c r="H7405" s="119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19">
        <v>55386</v>
      </c>
      <c r="B7406" s="120" t="s">
        <v>205</v>
      </c>
      <c r="C7406" s="120" t="s">
        <v>202</v>
      </c>
      <c r="D7406" s="120" t="s">
        <v>61</v>
      </c>
      <c r="E7406" s="120" t="s">
        <v>38</v>
      </c>
      <c r="F7406" s="121">
        <v>18716495</v>
      </c>
      <c r="G7406" s="121">
        <v>2088790.3</v>
      </c>
      <c r="H7406" s="119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19">
        <v>55390</v>
      </c>
      <c r="B7407" s="120" t="s">
        <v>201</v>
      </c>
      <c r="C7407" s="120" t="s">
        <v>207</v>
      </c>
      <c r="D7407" s="120" t="s">
        <v>79</v>
      </c>
      <c r="E7407" s="120" t="s">
        <v>70</v>
      </c>
      <c r="F7407" s="121">
        <v>359</v>
      </c>
      <c r="G7407" s="121">
        <v>26</v>
      </c>
      <c r="H7407" s="119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19">
        <v>55391</v>
      </c>
      <c r="B7408" s="120" t="s">
        <v>201</v>
      </c>
      <c r="C7408" s="120" t="s">
        <v>206</v>
      </c>
      <c r="D7408" s="120" t="s">
        <v>73</v>
      </c>
      <c r="E7408" s="120" t="s">
        <v>70</v>
      </c>
      <c r="F7408" s="121">
        <v>11377</v>
      </c>
      <c r="G7408" s="121">
        <v>954.669</v>
      </c>
      <c r="H7408" s="119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19">
        <v>55391</v>
      </c>
      <c r="B7409" s="120" t="s">
        <v>201</v>
      </c>
      <c r="C7409" s="120" t="s">
        <v>206</v>
      </c>
      <c r="D7409" s="120" t="s">
        <v>73</v>
      </c>
      <c r="E7409" s="120" t="s">
        <v>38</v>
      </c>
      <c r="F7409" s="121">
        <v>5272300</v>
      </c>
      <c r="G7409" s="121">
        <v>485822.33</v>
      </c>
      <c r="H7409" s="119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19">
        <v>55392</v>
      </c>
      <c r="B7410" s="120" t="s">
        <v>201</v>
      </c>
      <c r="C7410" s="120" t="s">
        <v>206</v>
      </c>
      <c r="D7410" s="120" t="s">
        <v>73</v>
      </c>
      <c r="E7410" s="120" t="s">
        <v>70</v>
      </c>
      <c r="F7410" s="121">
        <v>1615</v>
      </c>
      <c r="G7410" s="121">
        <v>131.722</v>
      </c>
      <c r="H7410" s="119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19">
        <v>55392</v>
      </c>
      <c r="B7411" s="120" t="s">
        <v>201</v>
      </c>
      <c r="C7411" s="120" t="s">
        <v>206</v>
      </c>
      <c r="D7411" s="120" t="s">
        <v>73</v>
      </c>
      <c r="E7411" s="120" t="s">
        <v>38</v>
      </c>
      <c r="F7411" s="121">
        <v>7316125</v>
      </c>
      <c r="G7411" s="121">
        <v>597258.28</v>
      </c>
      <c r="H7411" s="119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19">
        <v>55393</v>
      </c>
      <c r="B7412" s="120" t="s">
        <v>201</v>
      </c>
      <c r="C7412" s="120" t="s">
        <v>206</v>
      </c>
      <c r="D7412" s="120" t="s">
        <v>39</v>
      </c>
      <c r="E7412" s="120" t="s">
        <v>38</v>
      </c>
      <c r="F7412" s="121">
        <v>445929</v>
      </c>
      <c r="G7412" s="121">
        <v>973926</v>
      </c>
      <c r="H7412" s="119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19">
        <v>55393</v>
      </c>
      <c r="B7413" s="120" t="s">
        <v>201</v>
      </c>
      <c r="C7413" s="120" t="s">
        <v>206</v>
      </c>
      <c r="D7413" s="120" t="s">
        <v>61</v>
      </c>
      <c r="E7413" s="120" t="s">
        <v>38</v>
      </c>
      <c r="F7413" s="121">
        <v>18943595</v>
      </c>
      <c r="G7413" s="121">
        <v>1592155</v>
      </c>
      <c r="H7413" s="119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19">
        <v>55395</v>
      </c>
      <c r="B7414" s="120" t="s">
        <v>201</v>
      </c>
      <c r="C7414" s="120" t="s">
        <v>202</v>
      </c>
      <c r="D7414" s="120" t="s">
        <v>73</v>
      </c>
      <c r="E7414" s="120" t="s">
        <v>38</v>
      </c>
      <c r="F7414" s="121">
        <v>1720804</v>
      </c>
      <c r="G7414" s="121">
        <v>126117</v>
      </c>
      <c r="H7414" s="119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19">
        <v>55396</v>
      </c>
      <c r="B7415" s="120" t="s">
        <v>201</v>
      </c>
      <c r="C7415" s="120" t="s">
        <v>206</v>
      </c>
      <c r="D7415" s="120" t="s">
        <v>128</v>
      </c>
      <c r="E7415" s="120" t="s">
        <v>180</v>
      </c>
      <c r="F7415" s="121">
        <v>144416</v>
      </c>
      <c r="G7415" s="121">
        <v>16223</v>
      </c>
      <c r="H7415" s="119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19">
        <v>55397</v>
      </c>
      <c r="B7416" s="120" t="s">
        <v>201</v>
      </c>
      <c r="C7416" s="120" t="s">
        <v>206</v>
      </c>
      <c r="D7416" s="120" t="s">
        <v>39</v>
      </c>
      <c r="E7416" s="120" t="s">
        <v>38</v>
      </c>
      <c r="F7416" s="121">
        <v>3598178</v>
      </c>
      <c r="G7416" s="121">
        <v>1997192</v>
      </c>
      <c r="H7416" s="119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19">
        <v>55397</v>
      </c>
      <c r="B7417" s="120" t="s">
        <v>201</v>
      </c>
      <c r="C7417" s="120" t="s">
        <v>206</v>
      </c>
      <c r="D7417" s="120" t="s">
        <v>61</v>
      </c>
      <c r="E7417" s="120" t="s">
        <v>38</v>
      </c>
      <c r="F7417" s="121">
        <v>32771278</v>
      </c>
      <c r="G7417" s="121">
        <v>3063197</v>
      </c>
      <c r="H7417" s="119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19">
        <v>55400</v>
      </c>
      <c r="B7418" s="120" t="s">
        <v>205</v>
      </c>
      <c r="C7418" s="120" t="s">
        <v>208</v>
      </c>
      <c r="D7418" s="120" t="s">
        <v>39</v>
      </c>
      <c r="E7418" s="120" t="s">
        <v>38</v>
      </c>
      <c r="F7418" s="121">
        <v>1072559</v>
      </c>
      <c r="G7418" s="121">
        <v>1407129</v>
      </c>
      <c r="H7418" s="119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19">
        <v>55400</v>
      </c>
      <c r="B7419" s="120" t="s">
        <v>205</v>
      </c>
      <c r="C7419" s="120" t="s">
        <v>208</v>
      </c>
      <c r="D7419" s="120" t="s">
        <v>61</v>
      </c>
      <c r="E7419" s="120" t="s">
        <v>38</v>
      </c>
      <c r="F7419" s="121">
        <v>23999703</v>
      </c>
      <c r="G7419" s="121">
        <v>2438537</v>
      </c>
      <c r="H7419" s="119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19">
        <v>55401</v>
      </c>
      <c r="B7420" s="120" t="s">
        <v>201</v>
      </c>
      <c r="C7420" s="120" t="s">
        <v>206</v>
      </c>
      <c r="D7420" s="120" t="s">
        <v>73</v>
      </c>
      <c r="E7420" s="120" t="s">
        <v>38</v>
      </c>
      <c r="F7420" s="121">
        <v>6183506</v>
      </c>
      <c r="G7420" s="121">
        <v>572939</v>
      </c>
      <c r="H7420" s="119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19">
        <v>55402</v>
      </c>
      <c r="B7421" s="120" t="s">
        <v>201</v>
      </c>
      <c r="C7421" s="120" t="s">
        <v>202</v>
      </c>
      <c r="D7421" s="120" t="s">
        <v>73</v>
      </c>
      <c r="E7421" s="120" t="s">
        <v>38</v>
      </c>
      <c r="F7421" s="121">
        <v>8286154</v>
      </c>
      <c r="G7421" s="121">
        <v>742920</v>
      </c>
      <c r="H7421" s="119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19">
        <v>55404</v>
      </c>
      <c r="B7422" s="120" t="s">
        <v>205</v>
      </c>
      <c r="C7422" s="120" t="s">
        <v>208</v>
      </c>
      <c r="D7422" s="120" t="s">
        <v>39</v>
      </c>
      <c r="E7422" s="120" t="s">
        <v>38</v>
      </c>
      <c r="F7422" s="121">
        <v>859764</v>
      </c>
      <c r="G7422" s="121">
        <v>813467</v>
      </c>
      <c r="H7422" s="119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19">
        <v>55404</v>
      </c>
      <c r="B7423" s="120" t="s">
        <v>205</v>
      </c>
      <c r="C7423" s="120" t="s">
        <v>208</v>
      </c>
      <c r="D7423" s="120" t="s">
        <v>61</v>
      </c>
      <c r="E7423" s="120" t="s">
        <v>38</v>
      </c>
      <c r="F7423" s="121">
        <v>18608534</v>
      </c>
      <c r="G7423" s="121">
        <v>2156960</v>
      </c>
      <c r="H7423" s="119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19">
        <v>55405</v>
      </c>
      <c r="B7424" s="120" t="s">
        <v>201</v>
      </c>
      <c r="C7424" s="120" t="s">
        <v>206</v>
      </c>
      <c r="D7424" s="120" t="s">
        <v>39</v>
      </c>
      <c r="E7424" s="120" t="s">
        <v>70</v>
      </c>
      <c r="F7424" s="121">
        <v>0</v>
      </c>
      <c r="G7424" s="121">
        <v>0</v>
      </c>
      <c r="H7424" s="119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19">
        <v>55405</v>
      </c>
      <c r="B7425" s="120" t="s">
        <v>201</v>
      </c>
      <c r="C7425" s="120" t="s">
        <v>206</v>
      </c>
      <c r="D7425" s="120" t="s">
        <v>39</v>
      </c>
      <c r="E7425" s="120" t="s">
        <v>38</v>
      </c>
      <c r="F7425" s="121">
        <v>0</v>
      </c>
      <c r="G7425" s="121">
        <v>1017181</v>
      </c>
      <c r="H7425" s="119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19">
        <v>55405</v>
      </c>
      <c r="B7426" s="120" t="s">
        <v>201</v>
      </c>
      <c r="C7426" s="120" t="s">
        <v>206</v>
      </c>
      <c r="D7426" s="120" t="s">
        <v>61</v>
      </c>
      <c r="E7426" s="120" t="s">
        <v>70</v>
      </c>
      <c r="F7426" s="121">
        <v>0</v>
      </c>
      <c r="G7426" s="121">
        <v>0</v>
      </c>
      <c r="H7426" s="119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19">
        <v>55405</v>
      </c>
      <c r="B7427" s="120" t="s">
        <v>201</v>
      </c>
      <c r="C7427" s="120" t="s">
        <v>206</v>
      </c>
      <c r="D7427" s="120" t="s">
        <v>61</v>
      </c>
      <c r="E7427" s="120" t="s">
        <v>38</v>
      </c>
      <c r="F7427" s="121">
        <v>21438792</v>
      </c>
      <c r="G7427" s="121">
        <v>1899966</v>
      </c>
      <c r="H7427" s="119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19">
        <v>55406</v>
      </c>
      <c r="B7428" s="120" t="s">
        <v>201</v>
      </c>
      <c r="C7428" s="120" t="s">
        <v>206</v>
      </c>
      <c r="D7428" s="120" t="s">
        <v>39</v>
      </c>
      <c r="E7428" s="120" t="s">
        <v>38</v>
      </c>
      <c r="F7428" s="121">
        <v>4672</v>
      </c>
      <c r="G7428" s="121">
        <v>758628</v>
      </c>
      <c r="H7428" s="119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19">
        <v>55406</v>
      </c>
      <c r="B7429" s="120" t="s">
        <v>201</v>
      </c>
      <c r="C7429" s="120" t="s">
        <v>206</v>
      </c>
      <c r="D7429" s="120" t="s">
        <v>61</v>
      </c>
      <c r="E7429" s="120" t="s">
        <v>38</v>
      </c>
      <c r="F7429" s="121">
        <v>15509082</v>
      </c>
      <c r="G7429" s="121">
        <v>1376399</v>
      </c>
      <c r="H7429" s="119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19">
        <v>55409</v>
      </c>
      <c r="B7430" s="120" t="s">
        <v>201</v>
      </c>
      <c r="C7430" s="120" t="s">
        <v>206</v>
      </c>
      <c r="D7430" s="120" t="s">
        <v>73</v>
      </c>
      <c r="E7430" s="120" t="s">
        <v>70</v>
      </c>
      <c r="F7430" s="121">
        <v>32771</v>
      </c>
      <c r="G7430" s="121">
        <v>2454.316</v>
      </c>
      <c r="H7430" s="119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19">
        <v>55409</v>
      </c>
      <c r="B7431" s="120" t="s">
        <v>201</v>
      </c>
      <c r="C7431" s="120" t="s">
        <v>206</v>
      </c>
      <c r="D7431" s="120" t="s">
        <v>73</v>
      </c>
      <c r="E7431" s="120" t="s">
        <v>38</v>
      </c>
      <c r="F7431" s="121">
        <v>3576477</v>
      </c>
      <c r="G7431" s="121">
        <v>332467.68</v>
      </c>
      <c r="H7431" s="119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19">
        <v>55411</v>
      </c>
      <c r="B7432" s="120" t="s">
        <v>201</v>
      </c>
      <c r="C7432" s="120" t="s">
        <v>206</v>
      </c>
      <c r="D7432" s="120" t="s">
        <v>39</v>
      </c>
      <c r="E7432" s="120" t="s">
        <v>38</v>
      </c>
      <c r="F7432" s="121">
        <v>829702</v>
      </c>
      <c r="G7432" s="121">
        <v>1828107</v>
      </c>
      <c r="H7432" s="119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19">
        <v>55411</v>
      </c>
      <c r="B7433" s="120" t="s">
        <v>201</v>
      </c>
      <c r="C7433" s="120" t="s">
        <v>206</v>
      </c>
      <c r="D7433" s="120" t="s">
        <v>61</v>
      </c>
      <c r="E7433" s="120" t="s">
        <v>38</v>
      </c>
      <c r="F7433" s="121">
        <v>36069174</v>
      </c>
      <c r="G7433" s="121">
        <v>3207066</v>
      </c>
      <c r="H7433" s="119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19">
        <v>55412</v>
      </c>
      <c r="B7434" s="120" t="s">
        <v>201</v>
      </c>
      <c r="C7434" s="120" t="s">
        <v>202</v>
      </c>
      <c r="D7434" s="120" t="s">
        <v>39</v>
      </c>
      <c r="E7434" s="120" t="s">
        <v>38</v>
      </c>
      <c r="F7434" s="121">
        <v>1000324</v>
      </c>
      <c r="G7434" s="121">
        <v>900410</v>
      </c>
      <c r="H7434" s="119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19">
        <v>55412</v>
      </c>
      <c r="B7435" s="120" t="s">
        <v>201</v>
      </c>
      <c r="C7435" s="120" t="s">
        <v>202</v>
      </c>
      <c r="D7435" s="120" t="s">
        <v>61</v>
      </c>
      <c r="E7435" s="120" t="s">
        <v>38</v>
      </c>
      <c r="F7435" s="121">
        <v>15132015</v>
      </c>
      <c r="G7435" s="121">
        <v>1313742</v>
      </c>
      <c r="H7435" s="119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19">
        <v>55414</v>
      </c>
      <c r="B7436" s="120" t="s">
        <v>201</v>
      </c>
      <c r="C7436" s="120" t="s">
        <v>206</v>
      </c>
      <c r="D7436" s="120" t="s">
        <v>73</v>
      </c>
      <c r="E7436" s="120" t="s">
        <v>70</v>
      </c>
      <c r="F7436" s="121">
        <v>5475</v>
      </c>
      <c r="G7436" s="121">
        <v>490.442</v>
      </c>
      <c r="H7436" s="119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19">
        <v>55414</v>
      </c>
      <c r="B7437" s="120" t="s">
        <v>201</v>
      </c>
      <c r="C7437" s="120" t="s">
        <v>206</v>
      </c>
      <c r="D7437" s="120" t="s">
        <v>73</v>
      </c>
      <c r="E7437" s="120" t="s">
        <v>38</v>
      </c>
      <c r="F7437" s="121">
        <v>2760994</v>
      </c>
      <c r="G7437" s="121">
        <v>252481.56</v>
      </c>
      <c r="H7437" s="119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19">
        <v>55415</v>
      </c>
      <c r="B7438" s="120" t="s">
        <v>201</v>
      </c>
      <c r="C7438" s="120" t="s">
        <v>206</v>
      </c>
      <c r="D7438" s="120" t="s">
        <v>73</v>
      </c>
      <c r="E7438" s="120" t="s">
        <v>70</v>
      </c>
      <c r="F7438" s="121">
        <v>20790</v>
      </c>
      <c r="G7438" s="121">
        <v>1923.249</v>
      </c>
      <c r="H7438" s="119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19">
        <v>55415</v>
      </c>
      <c r="B7439" s="120" t="s">
        <v>201</v>
      </c>
      <c r="C7439" s="120" t="s">
        <v>206</v>
      </c>
      <c r="D7439" s="120" t="s">
        <v>73</v>
      </c>
      <c r="E7439" s="120" t="s">
        <v>38</v>
      </c>
      <c r="F7439" s="121">
        <v>8728773</v>
      </c>
      <c r="G7439" s="121">
        <v>807981.75</v>
      </c>
      <c r="H7439" s="119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19">
        <v>55417</v>
      </c>
      <c r="B7440" s="120" t="s">
        <v>201</v>
      </c>
      <c r="C7440" s="120" t="s">
        <v>202</v>
      </c>
      <c r="D7440" s="120" t="s">
        <v>73</v>
      </c>
      <c r="E7440" s="120" t="s">
        <v>38</v>
      </c>
      <c r="F7440" s="121">
        <v>33247</v>
      </c>
      <c r="G7440" s="121">
        <v>2369</v>
      </c>
      <c r="H7440" s="119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19">
        <v>55418</v>
      </c>
      <c r="B7441" s="120" t="s">
        <v>201</v>
      </c>
      <c r="C7441" s="120" t="s">
        <v>202</v>
      </c>
      <c r="D7441" s="120" t="s">
        <v>39</v>
      </c>
      <c r="E7441" s="120" t="s">
        <v>38</v>
      </c>
      <c r="F7441" s="121">
        <v>2531585</v>
      </c>
      <c r="G7441" s="121">
        <v>1241708</v>
      </c>
      <c r="H7441" s="119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19">
        <v>55418</v>
      </c>
      <c r="B7442" s="120" t="s">
        <v>201</v>
      </c>
      <c r="C7442" s="120" t="s">
        <v>202</v>
      </c>
      <c r="D7442" s="120" t="s">
        <v>61</v>
      </c>
      <c r="E7442" s="120" t="s">
        <v>38</v>
      </c>
      <c r="F7442" s="121">
        <v>19278104</v>
      </c>
      <c r="G7442" s="121">
        <v>1695997</v>
      </c>
      <c r="H7442" s="119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19">
        <v>55419</v>
      </c>
      <c r="B7443" s="120" t="s">
        <v>205</v>
      </c>
      <c r="C7443" s="120" t="s">
        <v>209</v>
      </c>
      <c r="D7443" s="120" t="s">
        <v>39</v>
      </c>
      <c r="E7443" s="120" t="s">
        <v>38</v>
      </c>
      <c r="F7443" s="121">
        <v>0</v>
      </c>
      <c r="G7443" s="121">
        <v>217347.02</v>
      </c>
      <c r="H7443" s="119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19">
        <v>55419</v>
      </c>
      <c r="B7444" s="120" t="s">
        <v>205</v>
      </c>
      <c r="C7444" s="120" t="s">
        <v>209</v>
      </c>
      <c r="D7444" s="120" t="s">
        <v>39</v>
      </c>
      <c r="E7444" s="120" t="s">
        <v>140</v>
      </c>
      <c r="F7444" s="121">
        <v>312229</v>
      </c>
      <c r="G7444" s="121">
        <v>34545.976</v>
      </c>
      <c r="H7444" s="119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19">
        <v>55419</v>
      </c>
      <c r="B7445" s="120" t="s">
        <v>205</v>
      </c>
      <c r="C7445" s="120" t="s">
        <v>209</v>
      </c>
      <c r="D7445" s="120" t="s">
        <v>39</v>
      </c>
      <c r="E7445" s="120" t="s">
        <v>142</v>
      </c>
      <c r="F7445" s="121">
        <v>0</v>
      </c>
      <c r="G7445" s="121">
        <v>0</v>
      </c>
      <c r="H7445" s="119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19">
        <v>55419</v>
      </c>
      <c r="B7446" s="120" t="s">
        <v>205</v>
      </c>
      <c r="C7446" s="120" t="s">
        <v>209</v>
      </c>
      <c r="D7446" s="120" t="s">
        <v>61</v>
      </c>
      <c r="E7446" s="120" t="s">
        <v>38</v>
      </c>
      <c r="F7446" s="121">
        <v>41332604</v>
      </c>
      <c r="G7446" s="121">
        <v>5089884.6</v>
      </c>
      <c r="H7446" s="119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19">
        <v>55419</v>
      </c>
      <c r="B7447" s="120" t="s">
        <v>205</v>
      </c>
      <c r="C7447" s="120" t="s">
        <v>209</v>
      </c>
      <c r="D7447" s="120" t="s">
        <v>61</v>
      </c>
      <c r="E7447" s="120" t="s">
        <v>140</v>
      </c>
      <c r="F7447" s="121">
        <v>706</v>
      </c>
      <c r="G7447" s="121">
        <v>91.376</v>
      </c>
      <c r="H7447" s="119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19">
        <v>55419</v>
      </c>
      <c r="B7448" s="120" t="s">
        <v>205</v>
      </c>
      <c r="C7448" s="120" t="s">
        <v>209</v>
      </c>
      <c r="D7448" s="120" t="s">
        <v>61</v>
      </c>
      <c r="E7448" s="120" t="s">
        <v>142</v>
      </c>
      <c r="F7448" s="121">
        <v>0</v>
      </c>
      <c r="G7448" s="121">
        <v>0</v>
      </c>
      <c r="H7448" s="119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19">
        <v>55429</v>
      </c>
      <c r="B7449" s="120" t="s">
        <v>205</v>
      </c>
      <c r="C7449" s="120" t="s">
        <v>209</v>
      </c>
      <c r="D7449" s="120" t="s">
        <v>68</v>
      </c>
      <c r="E7449" s="120" t="s">
        <v>59</v>
      </c>
      <c r="F7449" s="121">
        <v>958902</v>
      </c>
      <c r="G7449" s="121">
        <v>210778.52</v>
      </c>
      <c r="H7449" s="119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19">
        <v>55429</v>
      </c>
      <c r="B7450" s="120" t="s">
        <v>205</v>
      </c>
      <c r="C7450" s="120" t="s">
        <v>209</v>
      </c>
      <c r="D7450" s="120" t="s">
        <v>68</v>
      </c>
      <c r="E7450" s="120" t="s">
        <v>38</v>
      </c>
      <c r="F7450" s="121">
        <v>104178</v>
      </c>
      <c r="G7450" s="121">
        <v>22899.53</v>
      </c>
      <c r="H7450" s="119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19">
        <v>55429</v>
      </c>
      <c r="B7451" s="120" t="s">
        <v>205</v>
      </c>
      <c r="C7451" s="120" t="s">
        <v>209</v>
      </c>
      <c r="D7451" s="120" t="s">
        <v>68</v>
      </c>
      <c r="E7451" s="120" t="s">
        <v>176</v>
      </c>
      <c r="F7451" s="121">
        <v>288267</v>
      </c>
      <c r="G7451" s="121">
        <v>63364.953</v>
      </c>
      <c r="H7451" s="119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19">
        <v>55433</v>
      </c>
      <c r="B7452" s="120" t="s">
        <v>201</v>
      </c>
      <c r="C7452" s="120" t="s">
        <v>206</v>
      </c>
      <c r="D7452" s="120" t="s">
        <v>73</v>
      </c>
      <c r="E7452" s="120" t="s">
        <v>38</v>
      </c>
      <c r="F7452" s="121">
        <v>1059860</v>
      </c>
      <c r="G7452" s="121">
        <v>84608</v>
      </c>
      <c r="H7452" s="119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19">
        <v>55438</v>
      </c>
      <c r="B7453" s="120" t="s">
        <v>201</v>
      </c>
      <c r="C7453" s="120" t="s">
        <v>206</v>
      </c>
      <c r="D7453" s="120" t="s">
        <v>73</v>
      </c>
      <c r="E7453" s="120" t="s">
        <v>38</v>
      </c>
      <c r="F7453" s="121">
        <v>3123143</v>
      </c>
      <c r="G7453" s="121">
        <v>255682</v>
      </c>
      <c r="H7453" s="119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19">
        <v>55439</v>
      </c>
      <c r="B7454" s="120" t="s">
        <v>201</v>
      </c>
      <c r="C7454" s="120" t="s">
        <v>206</v>
      </c>
      <c r="D7454" s="120" t="s">
        <v>39</v>
      </c>
      <c r="E7454" s="120" t="s">
        <v>70</v>
      </c>
      <c r="F7454" s="121">
        <v>0</v>
      </c>
      <c r="G7454" s="121">
        <v>1955.433</v>
      </c>
      <c r="H7454" s="119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19">
        <v>55439</v>
      </c>
      <c r="B7455" s="120" t="s">
        <v>201</v>
      </c>
      <c r="C7455" s="120" t="s">
        <v>206</v>
      </c>
      <c r="D7455" s="120" t="s">
        <v>39</v>
      </c>
      <c r="E7455" s="120" t="s">
        <v>38</v>
      </c>
      <c r="F7455" s="121">
        <v>3353509</v>
      </c>
      <c r="G7455" s="121">
        <v>2278755.6</v>
      </c>
      <c r="H7455" s="119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19">
        <v>55439</v>
      </c>
      <c r="B7456" s="120" t="s">
        <v>201</v>
      </c>
      <c r="C7456" s="120" t="s">
        <v>206</v>
      </c>
      <c r="D7456" s="120" t="s">
        <v>61</v>
      </c>
      <c r="E7456" s="120" t="s">
        <v>70</v>
      </c>
      <c r="F7456" s="121">
        <v>39593</v>
      </c>
      <c r="G7456" s="121">
        <v>3678.635</v>
      </c>
      <c r="H7456" s="119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19">
        <v>55439</v>
      </c>
      <c r="B7457" s="120" t="s">
        <v>201</v>
      </c>
      <c r="C7457" s="120" t="s">
        <v>206</v>
      </c>
      <c r="D7457" s="120" t="s">
        <v>61</v>
      </c>
      <c r="E7457" s="120" t="s">
        <v>38</v>
      </c>
      <c r="F7457" s="121">
        <v>39035706</v>
      </c>
      <c r="G7457" s="121">
        <v>3653640.4</v>
      </c>
      <c r="H7457" s="119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19">
        <v>55440</v>
      </c>
      <c r="B7458" s="120" t="s">
        <v>201</v>
      </c>
      <c r="C7458" s="120" t="s">
        <v>206</v>
      </c>
      <c r="D7458" s="120" t="s">
        <v>39</v>
      </c>
      <c r="E7458" s="120" t="s">
        <v>70</v>
      </c>
      <c r="F7458" s="121">
        <v>0</v>
      </c>
      <c r="G7458" s="121">
        <v>0</v>
      </c>
      <c r="H7458" s="119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19">
        <v>55440</v>
      </c>
      <c r="B7459" s="120" t="s">
        <v>201</v>
      </c>
      <c r="C7459" s="120" t="s">
        <v>206</v>
      </c>
      <c r="D7459" s="120" t="s">
        <v>39</v>
      </c>
      <c r="E7459" s="120" t="s">
        <v>38</v>
      </c>
      <c r="F7459" s="121">
        <v>3382375</v>
      </c>
      <c r="G7459" s="121">
        <v>1983148</v>
      </c>
      <c r="H7459" s="119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19">
        <v>55440</v>
      </c>
      <c r="B7460" s="120" t="s">
        <v>201</v>
      </c>
      <c r="C7460" s="120" t="s">
        <v>206</v>
      </c>
      <c r="D7460" s="120" t="s">
        <v>61</v>
      </c>
      <c r="E7460" s="120" t="s">
        <v>70</v>
      </c>
      <c r="F7460" s="121">
        <v>0</v>
      </c>
      <c r="G7460" s="121">
        <v>0</v>
      </c>
      <c r="H7460" s="119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19">
        <v>55440</v>
      </c>
      <c r="B7461" s="120" t="s">
        <v>201</v>
      </c>
      <c r="C7461" s="120" t="s">
        <v>206</v>
      </c>
      <c r="D7461" s="120" t="s">
        <v>61</v>
      </c>
      <c r="E7461" s="120" t="s">
        <v>38</v>
      </c>
      <c r="F7461" s="121">
        <v>32261689</v>
      </c>
      <c r="G7461" s="121">
        <v>2849598</v>
      </c>
      <c r="H7461" s="119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19">
        <v>55447</v>
      </c>
      <c r="B7462" s="120" t="s">
        <v>201</v>
      </c>
      <c r="C7462" s="120" t="s">
        <v>202</v>
      </c>
      <c r="D7462" s="120" t="s">
        <v>73</v>
      </c>
      <c r="E7462" s="120" t="s">
        <v>38</v>
      </c>
      <c r="F7462" s="121">
        <v>84232</v>
      </c>
      <c r="G7462" s="121">
        <v>6856</v>
      </c>
      <c r="H7462" s="119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19">
        <v>55451</v>
      </c>
      <c r="B7463" s="120" t="s">
        <v>201</v>
      </c>
      <c r="C7463" s="120" t="s">
        <v>202</v>
      </c>
      <c r="D7463" s="120" t="s">
        <v>39</v>
      </c>
      <c r="E7463" s="120" t="s">
        <v>38</v>
      </c>
      <c r="F7463" s="121">
        <v>10395805</v>
      </c>
      <c r="G7463" s="121">
        <v>1486543</v>
      </c>
      <c r="H7463" s="119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19">
        <v>55451</v>
      </c>
      <c r="B7464" s="120" t="s">
        <v>201</v>
      </c>
      <c r="C7464" s="120" t="s">
        <v>202</v>
      </c>
      <c r="D7464" s="120" t="s">
        <v>61</v>
      </c>
      <c r="E7464" s="120" t="s">
        <v>38</v>
      </c>
      <c r="F7464" s="121">
        <v>15963365</v>
      </c>
      <c r="G7464" s="121">
        <v>2281824</v>
      </c>
      <c r="H7464" s="119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19">
        <v>55453</v>
      </c>
      <c r="B7465" s="120" t="s">
        <v>201</v>
      </c>
      <c r="C7465" s="120" t="s">
        <v>206</v>
      </c>
      <c r="D7465" s="120" t="s">
        <v>73</v>
      </c>
      <c r="E7465" s="120" t="s">
        <v>38</v>
      </c>
      <c r="F7465" s="121">
        <v>580995</v>
      </c>
      <c r="G7465" s="121">
        <v>46774</v>
      </c>
      <c r="H7465" s="119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19">
        <v>55455</v>
      </c>
      <c r="B7466" s="120" t="s">
        <v>201</v>
      </c>
      <c r="C7466" s="120" t="s">
        <v>202</v>
      </c>
      <c r="D7466" s="120" t="s">
        <v>39</v>
      </c>
      <c r="E7466" s="120" t="s">
        <v>38</v>
      </c>
      <c r="F7466" s="121">
        <v>0</v>
      </c>
      <c r="G7466" s="121">
        <v>1682628</v>
      </c>
      <c r="H7466" s="119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19">
        <v>55455</v>
      </c>
      <c r="B7467" s="120" t="s">
        <v>201</v>
      </c>
      <c r="C7467" s="120" t="s">
        <v>202</v>
      </c>
      <c r="D7467" s="120" t="s">
        <v>61</v>
      </c>
      <c r="E7467" s="120" t="s">
        <v>38</v>
      </c>
      <c r="F7467" s="121">
        <v>34914009</v>
      </c>
      <c r="G7467" s="121">
        <v>2967598</v>
      </c>
      <c r="H7467" s="119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19">
        <v>55457</v>
      </c>
      <c r="B7468" s="120" t="s">
        <v>201</v>
      </c>
      <c r="C7468" s="120" t="s">
        <v>202</v>
      </c>
      <c r="D7468" s="120" t="s">
        <v>39</v>
      </c>
      <c r="E7468" s="120" t="s">
        <v>38</v>
      </c>
      <c r="F7468" s="121">
        <v>0</v>
      </c>
      <c r="G7468" s="121">
        <v>1048291</v>
      </c>
      <c r="H7468" s="119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19">
        <v>55457</v>
      </c>
      <c r="B7469" s="120" t="s">
        <v>201</v>
      </c>
      <c r="C7469" s="120" t="s">
        <v>202</v>
      </c>
      <c r="D7469" s="120" t="s">
        <v>61</v>
      </c>
      <c r="E7469" s="120" t="s">
        <v>38</v>
      </c>
      <c r="F7469" s="121">
        <v>20556927</v>
      </c>
      <c r="G7469" s="121">
        <v>1908175</v>
      </c>
      <c r="H7469" s="119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19">
        <v>55463</v>
      </c>
      <c r="B7470" s="120" t="s">
        <v>201</v>
      </c>
      <c r="C7470" s="120" t="s">
        <v>202</v>
      </c>
      <c r="D7470" s="120" t="s">
        <v>39</v>
      </c>
      <c r="E7470" s="120" t="s">
        <v>38</v>
      </c>
      <c r="F7470" s="121">
        <v>1049372</v>
      </c>
      <c r="G7470" s="121">
        <v>2614274</v>
      </c>
      <c r="H7470" s="119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19">
        <v>55463</v>
      </c>
      <c r="B7471" s="120" t="s">
        <v>201</v>
      </c>
      <c r="C7471" s="120" t="s">
        <v>202</v>
      </c>
      <c r="D7471" s="120" t="s">
        <v>61</v>
      </c>
      <c r="E7471" s="120" t="s">
        <v>38</v>
      </c>
      <c r="F7471" s="121">
        <v>46645619</v>
      </c>
      <c r="G7471" s="121">
        <v>3920052</v>
      </c>
      <c r="H7471" s="119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19">
        <v>55464</v>
      </c>
      <c r="B7472" s="120" t="s">
        <v>205</v>
      </c>
      <c r="C7472" s="120" t="s">
        <v>208</v>
      </c>
      <c r="D7472" s="120" t="s">
        <v>39</v>
      </c>
      <c r="E7472" s="120" t="s">
        <v>38</v>
      </c>
      <c r="F7472" s="121">
        <v>5961673</v>
      </c>
      <c r="G7472" s="121">
        <v>1040449</v>
      </c>
      <c r="H7472" s="119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19">
        <v>55464</v>
      </c>
      <c r="B7473" s="120" t="s">
        <v>205</v>
      </c>
      <c r="C7473" s="120" t="s">
        <v>208</v>
      </c>
      <c r="D7473" s="120" t="s">
        <v>61</v>
      </c>
      <c r="E7473" s="120" t="s">
        <v>38</v>
      </c>
      <c r="F7473" s="121">
        <v>38597228</v>
      </c>
      <c r="G7473" s="121">
        <v>5769021</v>
      </c>
      <c r="H7473" s="119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19">
        <v>55467</v>
      </c>
      <c r="B7474" s="120" t="s">
        <v>201</v>
      </c>
      <c r="C7474" s="120" t="s">
        <v>202</v>
      </c>
      <c r="D7474" s="120" t="s">
        <v>39</v>
      </c>
      <c r="E7474" s="120" t="s">
        <v>38</v>
      </c>
      <c r="F7474" s="121">
        <v>0</v>
      </c>
      <c r="G7474" s="121">
        <v>1290879</v>
      </c>
      <c r="H7474" s="119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19">
        <v>55467</v>
      </c>
      <c r="B7475" s="120" t="s">
        <v>201</v>
      </c>
      <c r="C7475" s="120" t="s">
        <v>202</v>
      </c>
      <c r="D7475" s="120" t="s">
        <v>61</v>
      </c>
      <c r="E7475" s="120" t="s">
        <v>38</v>
      </c>
      <c r="F7475" s="121">
        <v>26447493</v>
      </c>
      <c r="G7475" s="121">
        <v>2304584</v>
      </c>
      <c r="H7475" s="119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19">
        <v>55470</v>
      </c>
      <c r="B7476" s="120" t="s">
        <v>205</v>
      </c>
      <c r="C7476" s="120" t="s">
        <v>209</v>
      </c>
      <c r="D7476" s="120" t="s">
        <v>39</v>
      </c>
      <c r="E7476" s="120" t="s">
        <v>38</v>
      </c>
      <c r="F7476" s="121">
        <v>261456</v>
      </c>
      <c r="G7476" s="121">
        <v>378801.01</v>
      </c>
      <c r="H7476" s="119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19">
        <v>55470</v>
      </c>
      <c r="B7477" s="120" t="s">
        <v>205</v>
      </c>
      <c r="C7477" s="120" t="s">
        <v>209</v>
      </c>
      <c r="D7477" s="120" t="s">
        <v>39</v>
      </c>
      <c r="E7477" s="120" t="s">
        <v>140</v>
      </c>
      <c r="F7477" s="121">
        <v>292394</v>
      </c>
      <c r="G7477" s="121">
        <v>59575.993</v>
      </c>
      <c r="H7477" s="119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19">
        <v>55470</v>
      </c>
      <c r="B7478" s="120" t="s">
        <v>205</v>
      </c>
      <c r="C7478" s="120" t="s">
        <v>209</v>
      </c>
      <c r="D7478" s="120" t="s">
        <v>61</v>
      </c>
      <c r="E7478" s="120" t="s">
        <v>38</v>
      </c>
      <c r="F7478" s="121">
        <v>19515551</v>
      </c>
      <c r="G7478" s="121">
        <v>3572204</v>
      </c>
      <c r="H7478" s="119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19">
        <v>55470</v>
      </c>
      <c r="B7479" s="120" t="s">
        <v>205</v>
      </c>
      <c r="C7479" s="120" t="s">
        <v>209</v>
      </c>
      <c r="D7479" s="120" t="s">
        <v>61</v>
      </c>
      <c r="E7479" s="120" t="s">
        <v>140</v>
      </c>
      <c r="F7479" s="121">
        <v>0</v>
      </c>
      <c r="G7479" s="121">
        <v>0</v>
      </c>
      <c r="H7479" s="119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19">
        <v>55477</v>
      </c>
      <c r="B7480" s="120" t="s">
        <v>201</v>
      </c>
      <c r="C7480" s="120" t="s">
        <v>202</v>
      </c>
      <c r="D7480" s="120" t="s">
        <v>73</v>
      </c>
      <c r="E7480" s="120" t="s">
        <v>38</v>
      </c>
      <c r="F7480" s="121">
        <v>187144</v>
      </c>
      <c r="G7480" s="121">
        <v>16426</v>
      </c>
      <c r="H7480" s="119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19">
        <v>55478</v>
      </c>
      <c r="B7481" s="120" t="s">
        <v>201</v>
      </c>
      <c r="C7481" s="120" t="s">
        <v>202</v>
      </c>
      <c r="D7481" s="120" t="s">
        <v>73</v>
      </c>
      <c r="E7481" s="120" t="s">
        <v>38</v>
      </c>
      <c r="F7481" s="121">
        <v>252868</v>
      </c>
      <c r="G7481" s="121">
        <v>22324</v>
      </c>
      <c r="H7481" s="119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19">
        <v>55479</v>
      </c>
      <c r="B7482" s="120" t="s">
        <v>201</v>
      </c>
      <c r="C7482" s="120" t="s">
        <v>206</v>
      </c>
      <c r="D7482" s="120" t="s">
        <v>68</v>
      </c>
      <c r="E7482" s="120" t="s">
        <v>38</v>
      </c>
      <c r="F7482" s="121">
        <v>17379</v>
      </c>
      <c r="G7482" s="121">
        <v>1420.581</v>
      </c>
      <c r="H7482" s="119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19">
        <v>55479</v>
      </c>
      <c r="B7483" s="120" t="s">
        <v>201</v>
      </c>
      <c r="C7483" s="120" t="s">
        <v>206</v>
      </c>
      <c r="D7483" s="120" t="s">
        <v>68</v>
      </c>
      <c r="E7483" s="120" t="s">
        <v>162</v>
      </c>
      <c r="F7483" s="121">
        <v>8504555</v>
      </c>
      <c r="G7483" s="121">
        <v>701956.42</v>
      </c>
      <c r="H7483" s="119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19">
        <v>55480</v>
      </c>
      <c r="B7484" s="120" t="s">
        <v>201</v>
      </c>
      <c r="C7484" s="120" t="s">
        <v>206</v>
      </c>
      <c r="D7484" s="120" t="s">
        <v>39</v>
      </c>
      <c r="E7484" s="120" t="s">
        <v>38</v>
      </c>
      <c r="F7484" s="121">
        <v>7417166</v>
      </c>
      <c r="G7484" s="121">
        <v>4218384</v>
      </c>
      <c r="H7484" s="119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19">
        <v>55480</v>
      </c>
      <c r="B7485" s="120" t="s">
        <v>201</v>
      </c>
      <c r="C7485" s="120" t="s">
        <v>206</v>
      </c>
      <c r="D7485" s="120" t="s">
        <v>61</v>
      </c>
      <c r="E7485" s="120" t="s">
        <v>38</v>
      </c>
      <c r="F7485" s="121">
        <v>70408014</v>
      </c>
      <c r="G7485" s="121">
        <v>6308335</v>
      </c>
      <c r="H7485" s="119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19">
        <v>55481</v>
      </c>
      <c r="B7486" s="120" t="s">
        <v>201</v>
      </c>
      <c r="C7486" s="120" t="s">
        <v>206</v>
      </c>
      <c r="D7486" s="120" t="s">
        <v>39</v>
      </c>
      <c r="E7486" s="120" t="s">
        <v>38</v>
      </c>
      <c r="F7486" s="121">
        <v>4206793</v>
      </c>
      <c r="G7486" s="121">
        <v>1477955</v>
      </c>
      <c r="H7486" s="119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19">
        <v>55481</v>
      </c>
      <c r="B7487" s="120" t="s">
        <v>201</v>
      </c>
      <c r="C7487" s="120" t="s">
        <v>206</v>
      </c>
      <c r="D7487" s="120" t="s">
        <v>61</v>
      </c>
      <c r="E7487" s="120" t="s">
        <v>38</v>
      </c>
      <c r="F7487" s="121">
        <v>20736274</v>
      </c>
      <c r="G7487" s="121">
        <v>1936746</v>
      </c>
      <c r="H7487" s="119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19">
        <v>55482</v>
      </c>
      <c r="B7488" s="120" t="s">
        <v>201</v>
      </c>
      <c r="C7488" s="120" t="s">
        <v>202</v>
      </c>
      <c r="D7488" s="120" t="s">
        <v>39</v>
      </c>
      <c r="E7488" s="120" t="s">
        <v>38</v>
      </c>
      <c r="F7488" s="121">
        <v>736324</v>
      </c>
      <c r="G7488" s="121">
        <v>643584</v>
      </c>
      <c r="H7488" s="119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19">
        <v>55482</v>
      </c>
      <c r="B7489" s="120" t="s">
        <v>201</v>
      </c>
      <c r="C7489" s="120" t="s">
        <v>202</v>
      </c>
      <c r="D7489" s="120" t="s">
        <v>61</v>
      </c>
      <c r="E7489" s="120" t="s">
        <v>38</v>
      </c>
      <c r="F7489" s="121">
        <v>12549922</v>
      </c>
      <c r="G7489" s="121">
        <v>1261589</v>
      </c>
      <c r="H7489" s="119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19">
        <v>55496</v>
      </c>
      <c r="B7490" s="120" t="s">
        <v>201</v>
      </c>
      <c r="C7490" s="120" t="s">
        <v>202</v>
      </c>
      <c r="D7490" s="120" t="s">
        <v>73</v>
      </c>
      <c r="E7490" s="120" t="s">
        <v>38</v>
      </c>
      <c r="F7490" s="121">
        <v>66521</v>
      </c>
      <c r="G7490" s="121">
        <v>4921</v>
      </c>
      <c r="H7490" s="119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19">
        <v>55499</v>
      </c>
      <c r="B7491" s="120" t="s">
        <v>201</v>
      </c>
      <c r="C7491" s="120" t="s">
        <v>206</v>
      </c>
      <c r="D7491" s="120" t="s">
        <v>73</v>
      </c>
      <c r="E7491" s="120" t="s">
        <v>38</v>
      </c>
      <c r="F7491" s="121">
        <v>87279</v>
      </c>
      <c r="G7491" s="121">
        <v>7997</v>
      </c>
      <c r="H7491" s="119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19">
        <v>55501</v>
      </c>
      <c r="B7492" s="120" t="s">
        <v>201</v>
      </c>
      <c r="C7492" s="120" t="s">
        <v>206</v>
      </c>
      <c r="D7492" s="120" t="s">
        <v>39</v>
      </c>
      <c r="E7492" s="120" t="s">
        <v>38</v>
      </c>
      <c r="F7492" s="121">
        <v>4852352</v>
      </c>
      <c r="G7492" s="121">
        <v>2333340</v>
      </c>
      <c r="H7492" s="119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19">
        <v>55501</v>
      </c>
      <c r="B7493" s="120" t="s">
        <v>201</v>
      </c>
      <c r="C7493" s="120" t="s">
        <v>206</v>
      </c>
      <c r="D7493" s="120" t="s">
        <v>61</v>
      </c>
      <c r="E7493" s="120" t="s">
        <v>38</v>
      </c>
      <c r="F7493" s="121">
        <v>36797894</v>
      </c>
      <c r="G7493" s="121">
        <v>3167541</v>
      </c>
      <c r="H7493" s="119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19">
        <v>55502</v>
      </c>
      <c r="B7494" s="120" t="s">
        <v>201</v>
      </c>
      <c r="C7494" s="120" t="s">
        <v>206</v>
      </c>
      <c r="D7494" s="120" t="s">
        <v>39</v>
      </c>
      <c r="E7494" s="120" t="s">
        <v>38</v>
      </c>
      <c r="F7494" s="121">
        <v>1473239</v>
      </c>
      <c r="G7494" s="121">
        <v>2856697</v>
      </c>
      <c r="H7494" s="119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19">
        <v>55502</v>
      </c>
      <c r="B7495" s="120" t="s">
        <v>201</v>
      </c>
      <c r="C7495" s="120" t="s">
        <v>206</v>
      </c>
      <c r="D7495" s="120" t="s">
        <v>61</v>
      </c>
      <c r="E7495" s="120" t="s">
        <v>38</v>
      </c>
      <c r="F7495" s="121">
        <v>54456593</v>
      </c>
      <c r="G7495" s="121">
        <v>5055445</v>
      </c>
      <c r="H7495" s="119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19">
        <v>55503</v>
      </c>
      <c r="B7496" s="120" t="s">
        <v>201</v>
      </c>
      <c r="C7496" s="120" t="s">
        <v>206</v>
      </c>
      <c r="D7496" s="120" t="s">
        <v>39</v>
      </c>
      <c r="E7496" s="120" t="s">
        <v>38</v>
      </c>
      <c r="F7496" s="121">
        <v>1369111</v>
      </c>
      <c r="G7496" s="121">
        <v>2205885</v>
      </c>
      <c r="H7496" s="119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19">
        <v>55503</v>
      </c>
      <c r="B7497" s="120" t="s">
        <v>201</v>
      </c>
      <c r="C7497" s="120" t="s">
        <v>206</v>
      </c>
      <c r="D7497" s="120" t="s">
        <v>61</v>
      </c>
      <c r="E7497" s="120" t="s">
        <v>38</v>
      </c>
      <c r="F7497" s="121">
        <v>41123317</v>
      </c>
      <c r="G7497" s="121">
        <v>3853529</v>
      </c>
      <c r="H7497" s="119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19">
        <v>55504</v>
      </c>
      <c r="B7498" s="120" t="s">
        <v>201</v>
      </c>
      <c r="C7498" s="120" t="s">
        <v>202</v>
      </c>
      <c r="D7498" s="120" t="s">
        <v>73</v>
      </c>
      <c r="E7498" s="120" t="s">
        <v>70</v>
      </c>
      <c r="F7498" s="121">
        <v>9429</v>
      </c>
      <c r="G7498" s="121">
        <v>814.469</v>
      </c>
      <c r="H7498" s="119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19">
        <v>55504</v>
      </c>
      <c r="B7499" s="120" t="s">
        <v>201</v>
      </c>
      <c r="C7499" s="120" t="s">
        <v>202</v>
      </c>
      <c r="D7499" s="120" t="s">
        <v>73</v>
      </c>
      <c r="E7499" s="120" t="s">
        <v>38</v>
      </c>
      <c r="F7499" s="121">
        <v>764623</v>
      </c>
      <c r="G7499" s="121">
        <v>66061.531</v>
      </c>
      <c r="H7499" s="119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19">
        <v>55505</v>
      </c>
      <c r="B7500" s="120" t="s">
        <v>201</v>
      </c>
      <c r="C7500" s="120" t="s">
        <v>202</v>
      </c>
      <c r="D7500" s="120" t="s">
        <v>73</v>
      </c>
      <c r="E7500" s="120" t="s">
        <v>70</v>
      </c>
      <c r="F7500" s="121">
        <v>9512</v>
      </c>
      <c r="G7500" s="121">
        <v>776.226</v>
      </c>
      <c r="H7500" s="119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19">
        <v>55505</v>
      </c>
      <c r="B7501" s="120" t="s">
        <v>201</v>
      </c>
      <c r="C7501" s="120" t="s">
        <v>202</v>
      </c>
      <c r="D7501" s="120" t="s">
        <v>73</v>
      </c>
      <c r="E7501" s="120" t="s">
        <v>38</v>
      </c>
      <c r="F7501" s="121">
        <v>1133320</v>
      </c>
      <c r="G7501" s="121">
        <v>92508.774</v>
      </c>
      <c r="H7501" s="119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19">
        <v>55508</v>
      </c>
      <c r="B7502" s="120" t="s">
        <v>201</v>
      </c>
      <c r="C7502" s="120" t="s">
        <v>206</v>
      </c>
      <c r="D7502" s="120" t="s">
        <v>73</v>
      </c>
      <c r="E7502" s="120" t="s">
        <v>38</v>
      </c>
      <c r="F7502" s="121">
        <v>76041</v>
      </c>
      <c r="G7502" s="121">
        <v>6627</v>
      </c>
      <c r="H7502" s="119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19">
        <v>55510</v>
      </c>
      <c r="B7503" s="120" t="s">
        <v>201</v>
      </c>
      <c r="C7503" s="120" t="s">
        <v>206</v>
      </c>
      <c r="D7503" s="120" t="s">
        <v>73</v>
      </c>
      <c r="E7503" s="120" t="s">
        <v>38</v>
      </c>
      <c r="F7503" s="121">
        <v>88002</v>
      </c>
      <c r="G7503" s="121">
        <v>8892</v>
      </c>
      <c r="H7503" s="119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19">
        <v>55512</v>
      </c>
      <c r="B7504" s="120" t="s">
        <v>201</v>
      </c>
      <c r="C7504" s="120" t="s">
        <v>202</v>
      </c>
      <c r="D7504" s="120" t="s">
        <v>73</v>
      </c>
      <c r="E7504" s="120" t="s">
        <v>38</v>
      </c>
      <c r="F7504" s="121">
        <v>81743</v>
      </c>
      <c r="G7504" s="121">
        <v>7037</v>
      </c>
      <c r="H7504" s="119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19">
        <v>55513</v>
      </c>
      <c r="B7505" s="120" t="s">
        <v>201</v>
      </c>
      <c r="C7505" s="120" t="s">
        <v>206</v>
      </c>
      <c r="D7505" s="120" t="s">
        <v>73</v>
      </c>
      <c r="E7505" s="120" t="s">
        <v>38</v>
      </c>
      <c r="F7505" s="121">
        <v>61039</v>
      </c>
      <c r="G7505" s="121">
        <v>5493</v>
      </c>
      <c r="H7505" s="119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19">
        <v>55514</v>
      </c>
      <c r="B7506" s="120" t="s">
        <v>201</v>
      </c>
      <c r="C7506" s="120" t="s">
        <v>202</v>
      </c>
      <c r="D7506" s="120" t="s">
        <v>39</v>
      </c>
      <c r="E7506" s="120" t="s">
        <v>38</v>
      </c>
      <c r="F7506" s="121">
        <v>41111</v>
      </c>
      <c r="G7506" s="121">
        <v>670990</v>
      </c>
      <c r="H7506" s="119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19">
        <v>55514</v>
      </c>
      <c r="B7507" s="120" t="s">
        <v>201</v>
      </c>
      <c r="C7507" s="120" t="s">
        <v>202</v>
      </c>
      <c r="D7507" s="120" t="s">
        <v>61</v>
      </c>
      <c r="E7507" s="120" t="s">
        <v>38</v>
      </c>
      <c r="F7507" s="121">
        <v>15026594</v>
      </c>
      <c r="G7507" s="121">
        <v>1438072</v>
      </c>
      <c r="H7507" s="119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19">
        <v>55516</v>
      </c>
      <c r="B7508" s="120" t="s">
        <v>201</v>
      </c>
      <c r="C7508" s="120" t="s">
        <v>206</v>
      </c>
      <c r="D7508" s="120" t="s">
        <v>39</v>
      </c>
      <c r="E7508" s="120" t="s">
        <v>38</v>
      </c>
      <c r="F7508" s="121">
        <v>4324586</v>
      </c>
      <c r="G7508" s="121">
        <v>2071873</v>
      </c>
      <c r="H7508" s="119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19">
        <v>55516</v>
      </c>
      <c r="B7509" s="120" t="s">
        <v>201</v>
      </c>
      <c r="C7509" s="120" t="s">
        <v>206</v>
      </c>
      <c r="D7509" s="120" t="s">
        <v>61</v>
      </c>
      <c r="E7509" s="120" t="s">
        <v>38</v>
      </c>
      <c r="F7509" s="121">
        <v>31205788</v>
      </c>
      <c r="G7509" s="121">
        <v>2975485</v>
      </c>
      <c r="H7509" s="119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19">
        <v>55517</v>
      </c>
      <c r="B7510" s="120" t="s">
        <v>201</v>
      </c>
      <c r="C7510" s="120" t="s">
        <v>206</v>
      </c>
      <c r="D7510" s="120" t="s">
        <v>73</v>
      </c>
      <c r="E7510" s="120" t="s">
        <v>38</v>
      </c>
      <c r="F7510" s="121">
        <v>1054988</v>
      </c>
      <c r="G7510" s="121">
        <v>105704</v>
      </c>
      <c r="H7510" s="119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19">
        <v>55518</v>
      </c>
      <c r="B7511" s="120" t="s">
        <v>201</v>
      </c>
      <c r="C7511" s="120" t="s">
        <v>206</v>
      </c>
      <c r="D7511" s="120" t="s">
        <v>39</v>
      </c>
      <c r="E7511" s="120" t="s">
        <v>38</v>
      </c>
      <c r="F7511" s="121">
        <v>1621362</v>
      </c>
      <c r="G7511" s="121">
        <v>1243651</v>
      </c>
      <c r="H7511" s="119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19">
        <v>55518</v>
      </c>
      <c r="B7512" s="120" t="s">
        <v>201</v>
      </c>
      <c r="C7512" s="120" t="s">
        <v>206</v>
      </c>
      <c r="D7512" s="120" t="s">
        <v>61</v>
      </c>
      <c r="E7512" s="120" t="s">
        <v>38</v>
      </c>
      <c r="F7512" s="121">
        <v>23615060</v>
      </c>
      <c r="G7512" s="121">
        <v>2093775</v>
      </c>
      <c r="H7512" s="119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19">
        <v>55522</v>
      </c>
      <c r="B7513" s="120" t="s">
        <v>201</v>
      </c>
      <c r="C7513" s="120" t="s">
        <v>202</v>
      </c>
      <c r="D7513" s="120" t="s">
        <v>73</v>
      </c>
      <c r="E7513" s="120" t="s">
        <v>38</v>
      </c>
      <c r="F7513" s="121">
        <v>3204019</v>
      </c>
      <c r="G7513" s="121">
        <v>303204</v>
      </c>
      <c r="H7513" s="119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19">
        <v>55524</v>
      </c>
      <c r="B7514" s="120" t="s">
        <v>201</v>
      </c>
      <c r="C7514" s="120" t="s">
        <v>206</v>
      </c>
      <c r="D7514" s="120" t="s">
        <v>39</v>
      </c>
      <c r="E7514" s="120" t="s">
        <v>70</v>
      </c>
      <c r="F7514" s="121">
        <v>0</v>
      </c>
      <c r="G7514" s="121">
        <v>6112.444</v>
      </c>
      <c r="H7514" s="119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19">
        <v>55524</v>
      </c>
      <c r="B7515" s="120" t="s">
        <v>201</v>
      </c>
      <c r="C7515" s="120" t="s">
        <v>206</v>
      </c>
      <c r="D7515" s="120" t="s">
        <v>39</v>
      </c>
      <c r="E7515" s="120" t="s">
        <v>38</v>
      </c>
      <c r="F7515" s="121">
        <v>2340279</v>
      </c>
      <c r="G7515" s="121">
        <v>1943628.6</v>
      </c>
      <c r="H7515" s="119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19">
        <v>55524</v>
      </c>
      <c r="B7516" s="120" t="s">
        <v>201</v>
      </c>
      <c r="C7516" s="120" t="s">
        <v>206</v>
      </c>
      <c r="D7516" s="120" t="s">
        <v>61</v>
      </c>
      <c r="E7516" s="120" t="s">
        <v>70</v>
      </c>
      <c r="F7516" s="121">
        <v>129304</v>
      </c>
      <c r="G7516" s="121">
        <v>11692.922</v>
      </c>
      <c r="H7516" s="119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19">
        <v>55524</v>
      </c>
      <c r="B7517" s="120" t="s">
        <v>201</v>
      </c>
      <c r="C7517" s="120" t="s">
        <v>206</v>
      </c>
      <c r="D7517" s="120" t="s">
        <v>61</v>
      </c>
      <c r="E7517" s="120" t="s">
        <v>38</v>
      </c>
      <c r="F7517" s="121">
        <v>35939148</v>
      </c>
      <c r="G7517" s="121">
        <v>3379139.1</v>
      </c>
      <c r="H7517" s="119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19">
        <v>55525</v>
      </c>
      <c r="B7518" s="120" t="s">
        <v>205</v>
      </c>
      <c r="C7518" s="120" t="s">
        <v>210</v>
      </c>
      <c r="D7518" s="120" t="s">
        <v>79</v>
      </c>
      <c r="E7518" s="120" t="s">
        <v>38</v>
      </c>
      <c r="F7518" s="121">
        <v>28111</v>
      </c>
      <c r="G7518" s="121">
        <v>5298.828</v>
      </c>
      <c r="H7518" s="119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19">
        <v>55525</v>
      </c>
      <c r="B7519" s="120" t="s">
        <v>205</v>
      </c>
      <c r="C7519" s="120" t="s">
        <v>210</v>
      </c>
      <c r="D7519" s="120" t="s">
        <v>79</v>
      </c>
      <c r="E7519" s="120" t="s">
        <v>130</v>
      </c>
      <c r="F7519" s="121">
        <v>101922</v>
      </c>
      <c r="G7519" s="121">
        <v>19212.172</v>
      </c>
      <c r="H7519" s="119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19">
        <v>55534</v>
      </c>
      <c r="B7520" s="120" t="s">
        <v>201</v>
      </c>
      <c r="C7520" s="120" t="s">
        <v>202</v>
      </c>
      <c r="D7520" s="120" t="s">
        <v>79</v>
      </c>
      <c r="E7520" s="120" t="s">
        <v>70</v>
      </c>
      <c r="F7520" s="121">
        <v>929</v>
      </c>
      <c r="G7520" s="121">
        <v>38</v>
      </c>
      <c r="H7520" s="119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19">
        <v>55538</v>
      </c>
      <c r="B7521" s="120" t="s">
        <v>201</v>
      </c>
      <c r="C7521" s="120" t="s">
        <v>206</v>
      </c>
      <c r="D7521" s="120" t="s">
        <v>73</v>
      </c>
      <c r="E7521" s="120" t="s">
        <v>38</v>
      </c>
      <c r="F7521" s="121">
        <v>181243</v>
      </c>
      <c r="G7521" s="121">
        <v>17393</v>
      </c>
      <c r="H7521" s="119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19">
        <v>55540</v>
      </c>
      <c r="B7522" s="120" t="s">
        <v>201</v>
      </c>
      <c r="C7522" s="120" t="s">
        <v>206</v>
      </c>
      <c r="D7522" s="120" t="s">
        <v>73</v>
      </c>
      <c r="E7522" s="120" t="s">
        <v>38</v>
      </c>
      <c r="F7522" s="121">
        <v>64178</v>
      </c>
      <c r="G7522" s="121">
        <v>3885</v>
      </c>
      <c r="H7522" s="119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19">
        <v>55541</v>
      </c>
      <c r="B7523" s="120" t="s">
        <v>201</v>
      </c>
      <c r="C7523" s="120" t="s">
        <v>206</v>
      </c>
      <c r="D7523" s="120" t="s">
        <v>73</v>
      </c>
      <c r="E7523" s="120" t="s">
        <v>38</v>
      </c>
      <c r="F7523" s="121">
        <v>99759</v>
      </c>
      <c r="G7523" s="121">
        <v>34089</v>
      </c>
      <c r="H7523" s="119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19">
        <v>55542</v>
      </c>
      <c r="B7524" s="120" t="s">
        <v>201</v>
      </c>
      <c r="C7524" s="120" t="s">
        <v>206</v>
      </c>
      <c r="D7524" s="120" t="s">
        <v>73</v>
      </c>
      <c r="E7524" s="120" t="s">
        <v>70</v>
      </c>
      <c r="F7524" s="121">
        <v>0</v>
      </c>
      <c r="G7524" s="121">
        <v>0</v>
      </c>
      <c r="H7524" s="119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19">
        <v>55542</v>
      </c>
      <c r="B7525" s="120" t="s">
        <v>201</v>
      </c>
      <c r="C7525" s="120" t="s">
        <v>206</v>
      </c>
      <c r="D7525" s="120" t="s">
        <v>73</v>
      </c>
      <c r="E7525" s="120" t="s">
        <v>38</v>
      </c>
      <c r="F7525" s="121">
        <v>554944</v>
      </c>
      <c r="G7525" s="121">
        <v>52624</v>
      </c>
      <c r="H7525" s="119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19">
        <v>55544</v>
      </c>
      <c r="B7526" s="120" t="s">
        <v>201</v>
      </c>
      <c r="C7526" s="120" t="s">
        <v>206</v>
      </c>
      <c r="D7526" s="120" t="s">
        <v>73</v>
      </c>
      <c r="E7526" s="120" t="s">
        <v>38</v>
      </c>
      <c r="F7526" s="121">
        <v>954993</v>
      </c>
      <c r="G7526" s="121">
        <v>82086.76</v>
      </c>
      <c r="H7526" s="119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19">
        <v>55545</v>
      </c>
      <c r="B7527" s="120" t="s">
        <v>201</v>
      </c>
      <c r="C7527" s="120" t="s">
        <v>206</v>
      </c>
      <c r="D7527" s="120" t="s">
        <v>39</v>
      </c>
      <c r="E7527" s="120" t="s">
        <v>38</v>
      </c>
      <c r="F7527" s="121">
        <v>0</v>
      </c>
      <c r="G7527" s="121">
        <v>990606</v>
      </c>
      <c r="H7527" s="119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19">
        <v>55545</v>
      </c>
      <c r="B7528" s="120" t="s">
        <v>201</v>
      </c>
      <c r="C7528" s="120" t="s">
        <v>206</v>
      </c>
      <c r="D7528" s="120" t="s">
        <v>61</v>
      </c>
      <c r="E7528" s="120" t="s">
        <v>38</v>
      </c>
      <c r="F7528" s="121">
        <v>20546899</v>
      </c>
      <c r="G7528" s="121">
        <v>1731547</v>
      </c>
      <c r="H7528" s="119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19">
        <v>55556</v>
      </c>
      <c r="B7529" s="120" t="s">
        <v>201</v>
      </c>
      <c r="C7529" s="120" t="s">
        <v>206</v>
      </c>
      <c r="D7529" s="120" t="s">
        <v>79</v>
      </c>
      <c r="E7529" s="120" t="s">
        <v>90</v>
      </c>
      <c r="F7529" s="121">
        <v>214609</v>
      </c>
      <c r="G7529" s="121">
        <v>15330</v>
      </c>
      <c r="H7529" s="119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19">
        <v>55557</v>
      </c>
      <c r="B7530" s="120" t="s">
        <v>205</v>
      </c>
      <c r="C7530" s="120" t="s">
        <v>209</v>
      </c>
      <c r="D7530" s="120" t="s">
        <v>68</v>
      </c>
      <c r="E7530" s="120" t="s">
        <v>38</v>
      </c>
      <c r="F7530" s="121">
        <v>0</v>
      </c>
      <c r="G7530" s="121">
        <v>0</v>
      </c>
      <c r="H7530" s="119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19">
        <v>55557</v>
      </c>
      <c r="B7531" s="120" t="s">
        <v>205</v>
      </c>
      <c r="C7531" s="120" t="s">
        <v>209</v>
      </c>
      <c r="D7531" s="120" t="s">
        <v>68</v>
      </c>
      <c r="E7531" s="120" t="s">
        <v>178</v>
      </c>
      <c r="F7531" s="121">
        <v>1741489</v>
      </c>
      <c r="G7531" s="121">
        <v>195629</v>
      </c>
      <c r="H7531" s="119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19">
        <v>55558</v>
      </c>
      <c r="B7532" s="120" t="s">
        <v>205</v>
      </c>
      <c r="C7532" s="120" t="s">
        <v>209</v>
      </c>
      <c r="D7532" s="120" t="s">
        <v>39</v>
      </c>
      <c r="E7532" s="120" t="s">
        <v>38</v>
      </c>
      <c r="F7532" s="121">
        <v>230002</v>
      </c>
      <c r="G7532" s="121">
        <v>31592</v>
      </c>
      <c r="H7532" s="119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19">
        <v>55558</v>
      </c>
      <c r="B7533" s="120" t="s">
        <v>205</v>
      </c>
      <c r="C7533" s="120" t="s">
        <v>209</v>
      </c>
      <c r="D7533" s="120" t="s">
        <v>61</v>
      </c>
      <c r="E7533" s="120" t="s">
        <v>70</v>
      </c>
      <c r="F7533" s="121">
        <v>0</v>
      </c>
      <c r="G7533" s="121">
        <v>0</v>
      </c>
      <c r="H7533" s="119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19">
        <v>55558</v>
      </c>
      <c r="B7534" s="120" t="s">
        <v>205</v>
      </c>
      <c r="C7534" s="120" t="s">
        <v>209</v>
      </c>
      <c r="D7534" s="120" t="s">
        <v>61</v>
      </c>
      <c r="E7534" s="120" t="s">
        <v>38</v>
      </c>
      <c r="F7534" s="121">
        <v>2714775</v>
      </c>
      <c r="G7534" s="121">
        <v>330895</v>
      </c>
      <c r="H7534" s="119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19">
        <v>55560</v>
      </c>
      <c r="B7535" s="120" t="s">
        <v>201</v>
      </c>
      <c r="C7535" s="120" t="s">
        <v>206</v>
      </c>
      <c r="D7535" s="120" t="s">
        <v>128</v>
      </c>
      <c r="E7535" s="120" t="s">
        <v>180</v>
      </c>
      <c r="F7535" s="121">
        <v>2871982</v>
      </c>
      <c r="G7535" s="121">
        <v>322622</v>
      </c>
      <c r="H7535" s="119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19">
        <v>55561</v>
      </c>
      <c r="B7536" s="120" t="s">
        <v>201</v>
      </c>
      <c r="C7536" s="120" t="s">
        <v>206</v>
      </c>
      <c r="D7536" s="120" t="s">
        <v>128</v>
      </c>
      <c r="E7536" s="120" t="s">
        <v>180</v>
      </c>
      <c r="F7536" s="121">
        <v>32351</v>
      </c>
      <c r="G7536" s="121">
        <v>3634</v>
      </c>
      <c r="H7536" s="119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19">
        <v>55562</v>
      </c>
      <c r="B7537" s="120" t="s">
        <v>201</v>
      </c>
      <c r="C7537" s="120" t="s">
        <v>206</v>
      </c>
      <c r="D7537" s="120" t="s">
        <v>128</v>
      </c>
      <c r="E7537" s="120" t="s">
        <v>180</v>
      </c>
      <c r="F7537" s="121">
        <v>34951</v>
      </c>
      <c r="G7537" s="121">
        <v>3926</v>
      </c>
      <c r="H7537" s="119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19">
        <v>55563</v>
      </c>
      <c r="B7538" s="120" t="s">
        <v>201</v>
      </c>
      <c r="C7538" s="120" t="s">
        <v>206</v>
      </c>
      <c r="D7538" s="120" t="s">
        <v>128</v>
      </c>
      <c r="E7538" s="120" t="s">
        <v>180</v>
      </c>
      <c r="F7538" s="121">
        <v>34265</v>
      </c>
      <c r="G7538" s="121">
        <v>3849</v>
      </c>
      <c r="H7538" s="119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19">
        <v>55564</v>
      </c>
      <c r="B7539" s="120" t="s">
        <v>201</v>
      </c>
      <c r="C7539" s="120" t="s">
        <v>206</v>
      </c>
      <c r="D7539" s="120" t="s">
        <v>128</v>
      </c>
      <c r="E7539" s="120" t="s">
        <v>180</v>
      </c>
      <c r="F7539" s="121">
        <v>34051</v>
      </c>
      <c r="G7539" s="121">
        <v>3825</v>
      </c>
      <c r="H7539" s="119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19">
        <v>55565</v>
      </c>
      <c r="B7540" s="120" t="s">
        <v>201</v>
      </c>
      <c r="C7540" s="120" t="s">
        <v>206</v>
      </c>
      <c r="D7540" s="120" t="s">
        <v>128</v>
      </c>
      <c r="E7540" s="120" t="s">
        <v>180</v>
      </c>
      <c r="F7540" s="121">
        <v>35429</v>
      </c>
      <c r="G7540" s="121">
        <v>3980</v>
      </c>
      <c r="H7540" s="119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19">
        <v>55566</v>
      </c>
      <c r="B7541" s="120" t="s">
        <v>201</v>
      </c>
      <c r="C7541" s="120" t="s">
        <v>206</v>
      </c>
      <c r="D7541" s="120" t="s">
        <v>128</v>
      </c>
      <c r="E7541" s="120" t="s">
        <v>180</v>
      </c>
      <c r="F7541" s="121">
        <v>28762</v>
      </c>
      <c r="G7541" s="121">
        <v>3231</v>
      </c>
      <c r="H7541" s="119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19">
        <v>55567</v>
      </c>
      <c r="B7542" s="120" t="s">
        <v>201</v>
      </c>
      <c r="C7542" s="120" t="s">
        <v>206</v>
      </c>
      <c r="D7542" s="120" t="s">
        <v>128</v>
      </c>
      <c r="E7542" s="120" t="s">
        <v>180</v>
      </c>
      <c r="F7542" s="121">
        <v>37923</v>
      </c>
      <c r="G7542" s="121">
        <v>4260</v>
      </c>
      <c r="H7542" s="119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19">
        <v>55568</v>
      </c>
      <c r="B7543" s="120" t="s">
        <v>201</v>
      </c>
      <c r="C7543" s="120" t="s">
        <v>206</v>
      </c>
      <c r="D7543" s="120" t="s">
        <v>128</v>
      </c>
      <c r="E7543" s="120" t="s">
        <v>180</v>
      </c>
      <c r="F7543" s="121">
        <v>38170</v>
      </c>
      <c r="G7543" s="121">
        <v>4288</v>
      </c>
      <c r="H7543" s="119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19">
        <v>55569</v>
      </c>
      <c r="B7544" s="120" t="s">
        <v>201</v>
      </c>
      <c r="C7544" s="120" t="s">
        <v>206</v>
      </c>
      <c r="D7544" s="120" t="s">
        <v>128</v>
      </c>
      <c r="E7544" s="120" t="s">
        <v>180</v>
      </c>
      <c r="F7544" s="121">
        <v>39053</v>
      </c>
      <c r="G7544" s="121">
        <v>4387</v>
      </c>
      <c r="H7544" s="119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19">
        <v>55570</v>
      </c>
      <c r="B7545" s="120" t="s">
        <v>201</v>
      </c>
      <c r="C7545" s="120" t="s">
        <v>206</v>
      </c>
      <c r="D7545" s="120" t="s">
        <v>128</v>
      </c>
      <c r="E7545" s="120" t="s">
        <v>180</v>
      </c>
      <c r="F7545" s="121">
        <v>34923</v>
      </c>
      <c r="G7545" s="121">
        <v>3923</v>
      </c>
      <c r="H7545" s="119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19">
        <v>55571</v>
      </c>
      <c r="B7546" s="120" t="s">
        <v>201</v>
      </c>
      <c r="C7546" s="120" t="s">
        <v>206</v>
      </c>
      <c r="D7546" s="120" t="s">
        <v>128</v>
      </c>
      <c r="E7546" s="120" t="s">
        <v>180</v>
      </c>
      <c r="F7546" s="121">
        <v>39561</v>
      </c>
      <c r="G7546" s="121">
        <v>4444</v>
      </c>
      <c r="H7546" s="119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19">
        <v>55572</v>
      </c>
      <c r="B7547" s="120" t="s">
        <v>201</v>
      </c>
      <c r="C7547" s="120" t="s">
        <v>206</v>
      </c>
      <c r="D7547" s="120" t="s">
        <v>128</v>
      </c>
      <c r="E7547" s="120" t="s">
        <v>180</v>
      </c>
      <c r="F7547" s="121">
        <v>34594</v>
      </c>
      <c r="G7547" s="121">
        <v>3886</v>
      </c>
      <c r="H7547" s="119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19">
        <v>55573</v>
      </c>
      <c r="B7548" s="120" t="s">
        <v>201</v>
      </c>
      <c r="C7548" s="120" t="s">
        <v>206</v>
      </c>
      <c r="D7548" s="120" t="s">
        <v>128</v>
      </c>
      <c r="E7548" s="120" t="s">
        <v>180</v>
      </c>
      <c r="F7548" s="121">
        <v>39144</v>
      </c>
      <c r="G7548" s="121">
        <v>4397</v>
      </c>
      <c r="H7548" s="119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19">
        <v>55574</v>
      </c>
      <c r="B7549" s="120" t="s">
        <v>201</v>
      </c>
      <c r="C7549" s="120" t="s">
        <v>206</v>
      </c>
      <c r="D7549" s="120" t="s">
        <v>128</v>
      </c>
      <c r="E7549" s="120" t="s">
        <v>180</v>
      </c>
      <c r="F7549" s="121">
        <v>38580</v>
      </c>
      <c r="G7549" s="121">
        <v>4334</v>
      </c>
      <c r="H7549" s="119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19">
        <v>55576</v>
      </c>
      <c r="B7550" s="120" t="s">
        <v>201</v>
      </c>
      <c r="C7550" s="120" t="s">
        <v>206</v>
      </c>
      <c r="D7550" s="120" t="s">
        <v>128</v>
      </c>
      <c r="E7550" s="120" t="s">
        <v>180</v>
      </c>
      <c r="F7550" s="121">
        <v>34657</v>
      </c>
      <c r="G7550" s="121">
        <v>3893</v>
      </c>
      <c r="H7550" s="119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19">
        <v>55579</v>
      </c>
      <c r="B7551" s="120" t="s">
        <v>201</v>
      </c>
      <c r="C7551" s="120" t="s">
        <v>206</v>
      </c>
      <c r="D7551" s="120" t="s">
        <v>128</v>
      </c>
      <c r="E7551" s="120" t="s">
        <v>180</v>
      </c>
      <c r="F7551" s="121">
        <v>1052590</v>
      </c>
      <c r="G7551" s="121">
        <v>118242</v>
      </c>
      <c r="H7551" s="119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19">
        <v>55581</v>
      </c>
      <c r="B7552" s="120" t="s">
        <v>201</v>
      </c>
      <c r="C7552" s="120" t="s">
        <v>206</v>
      </c>
      <c r="D7552" s="120" t="s">
        <v>128</v>
      </c>
      <c r="E7552" s="120" t="s">
        <v>180</v>
      </c>
      <c r="F7552" s="121">
        <v>4489100</v>
      </c>
      <c r="G7552" s="121">
        <v>504280</v>
      </c>
      <c r="H7552" s="119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19">
        <v>55589</v>
      </c>
      <c r="B7553" s="120" t="s">
        <v>201</v>
      </c>
      <c r="C7553" s="120" t="s">
        <v>206</v>
      </c>
      <c r="D7553" s="120" t="s">
        <v>73</v>
      </c>
      <c r="E7553" s="120" t="s">
        <v>90</v>
      </c>
      <c r="F7553" s="121">
        <v>351579</v>
      </c>
      <c r="G7553" s="121">
        <v>16361</v>
      </c>
      <c r="H7553" s="119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19">
        <v>55596</v>
      </c>
      <c r="B7554" s="120" t="s">
        <v>201</v>
      </c>
      <c r="C7554" s="120" t="s">
        <v>206</v>
      </c>
      <c r="D7554" s="120" t="s">
        <v>39</v>
      </c>
      <c r="E7554" s="120" t="s">
        <v>70</v>
      </c>
      <c r="F7554" s="121">
        <v>0</v>
      </c>
      <c r="G7554" s="121">
        <v>0</v>
      </c>
      <c r="H7554" s="119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19">
        <v>55596</v>
      </c>
      <c r="B7555" s="120" t="s">
        <v>201</v>
      </c>
      <c r="C7555" s="120" t="s">
        <v>206</v>
      </c>
      <c r="D7555" s="120" t="s">
        <v>39</v>
      </c>
      <c r="E7555" s="120" t="s">
        <v>90</v>
      </c>
      <c r="F7555" s="121">
        <v>356161</v>
      </c>
      <c r="G7555" s="121">
        <v>30023</v>
      </c>
      <c r="H7555" s="119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19">
        <v>55596</v>
      </c>
      <c r="B7556" s="120" t="s">
        <v>201</v>
      </c>
      <c r="C7556" s="120" t="s">
        <v>206</v>
      </c>
      <c r="D7556" s="120" t="s">
        <v>61</v>
      </c>
      <c r="E7556" s="120" t="s">
        <v>70</v>
      </c>
      <c r="F7556" s="121">
        <v>0</v>
      </c>
      <c r="G7556" s="121">
        <v>0</v>
      </c>
      <c r="H7556" s="119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19">
        <v>55596</v>
      </c>
      <c r="B7557" s="120" t="s">
        <v>201</v>
      </c>
      <c r="C7557" s="120" t="s">
        <v>206</v>
      </c>
      <c r="D7557" s="120" t="s">
        <v>61</v>
      </c>
      <c r="E7557" s="120" t="s">
        <v>86</v>
      </c>
      <c r="F7557" s="121">
        <v>0</v>
      </c>
      <c r="G7557" s="121">
        <v>0</v>
      </c>
      <c r="H7557" s="119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19">
        <v>55596</v>
      </c>
      <c r="B7558" s="120" t="s">
        <v>201</v>
      </c>
      <c r="C7558" s="120" t="s">
        <v>206</v>
      </c>
      <c r="D7558" s="120" t="s">
        <v>61</v>
      </c>
      <c r="E7558" s="120" t="s">
        <v>90</v>
      </c>
      <c r="F7558" s="121">
        <v>1769997</v>
      </c>
      <c r="G7558" s="121">
        <v>102020</v>
      </c>
      <c r="H7558" s="119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19">
        <v>55597</v>
      </c>
      <c r="B7559" s="120" t="s">
        <v>201</v>
      </c>
      <c r="C7559" s="120" t="s">
        <v>206</v>
      </c>
      <c r="D7559" s="120" t="s">
        <v>73</v>
      </c>
      <c r="E7559" s="120" t="s">
        <v>90</v>
      </c>
      <c r="F7559" s="121">
        <v>361721</v>
      </c>
      <c r="G7559" s="121">
        <v>18048</v>
      </c>
      <c r="H7559" s="119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19">
        <v>55597</v>
      </c>
      <c r="B7560" s="120" t="s">
        <v>201</v>
      </c>
      <c r="C7560" s="120" t="s">
        <v>206</v>
      </c>
      <c r="D7560" s="120" t="s">
        <v>79</v>
      </c>
      <c r="E7560" s="120" t="s">
        <v>90</v>
      </c>
      <c r="F7560" s="121">
        <v>146491</v>
      </c>
      <c r="G7560" s="121">
        <v>9445</v>
      </c>
      <c r="H7560" s="119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19">
        <v>55599</v>
      </c>
      <c r="B7561" s="120" t="s">
        <v>201</v>
      </c>
      <c r="C7561" s="120" t="s">
        <v>206</v>
      </c>
      <c r="D7561" s="120" t="s">
        <v>73</v>
      </c>
      <c r="E7561" s="120" t="s">
        <v>70</v>
      </c>
      <c r="F7561" s="121">
        <v>0</v>
      </c>
      <c r="G7561" s="121">
        <v>0</v>
      </c>
      <c r="H7561" s="119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19">
        <v>55599</v>
      </c>
      <c r="B7562" s="120" t="s">
        <v>201</v>
      </c>
      <c r="C7562" s="120" t="s">
        <v>206</v>
      </c>
      <c r="D7562" s="120" t="s">
        <v>73</v>
      </c>
      <c r="E7562" s="120" t="s">
        <v>90</v>
      </c>
      <c r="F7562" s="121">
        <v>418041</v>
      </c>
      <c r="G7562" s="121">
        <v>25653</v>
      </c>
      <c r="H7562" s="119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19">
        <v>55600</v>
      </c>
      <c r="B7563" s="120" t="s">
        <v>205</v>
      </c>
      <c r="C7563" s="120" t="s">
        <v>208</v>
      </c>
      <c r="D7563" s="120" t="s">
        <v>73</v>
      </c>
      <c r="E7563" s="120" t="s">
        <v>70</v>
      </c>
      <c r="F7563" s="121">
        <v>0</v>
      </c>
      <c r="G7563" s="121">
        <v>0</v>
      </c>
      <c r="H7563" s="119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19">
        <v>55600</v>
      </c>
      <c r="B7564" s="120" t="s">
        <v>205</v>
      </c>
      <c r="C7564" s="120" t="s">
        <v>208</v>
      </c>
      <c r="D7564" s="120" t="s">
        <v>73</v>
      </c>
      <c r="E7564" s="120" t="s">
        <v>86</v>
      </c>
      <c r="F7564" s="121">
        <v>0</v>
      </c>
      <c r="G7564" s="121">
        <v>0</v>
      </c>
      <c r="H7564" s="119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19">
        <v>55600</v>
      </c>
      <c r="B7565" s="120" t="s">
        <v>205</v>
      </c>
      <c r="C7565" s="120" t="s">
        <v>208</v>
      </c>
      <c r="D7565" s="120" t="s">
        <v>73</v>
      </c>
      <c r="E7565" s="120" t="s">
        <v>38</v>
      </c>
      <c r="F7565" s="121">
        <v>0</v>
      </c>
      <c r="G7565" s="121">
        <v>0</v>
      </c>
      <c r="H7565" s="119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19">
        <v>55601</v>
      </c>
      <c r="B7566" s="120" t="s">
        <v>201</v>
      </c>
      <c r="C7566" s="120" t="s">
        <v>206</v>
      </c>
      <c r="D7566" s="120" t="s">
        <v>79</v>
      </c>
      <c r="E7566" s="120" t="s">
        <v>90</v>
      </c>
      <c r="F7566" s="121">
        <v>510176</v>
      </c>
      <c r="G7566" s="121">
        <v>44276</v>
      </c>
      <c r="H7566" s="119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19">
        <v>55602</v>
      </c>
      <c r="B7567" s="120" t="s">
        <v>201</v>
      </c>
      <c r="C7567" s="120" t="s">
        <v>206</v>
      </c>
      <c r="D7567" s="120" t="s">
        <v>79</v>
      </c>
      <c r="E7567" s="120" t="s">
        <v>90</v>
      </c>
      <c r="F7567" s="121">
        <v>270073</v>
      </c>
      <c r="G7567" s="121">
        <v>26540</v>
      </c>
      <c r="H7567" s="119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19">
        <v>55602</v>
      </c>
      <c r="B7568" s="120" t="s">
        <v>201</v>
      </c>
      <c r="C7568" s="120" t="s">
        <v>206</v>
      </c>
      <c r="D7568" s="120" t="s">
        <v>79</v>
      </c>
      <c r="E7568" s="120" t="s">
        <v>38</v>
      </c>
      <c r="F7568" s="121">
        <v>0</v>
      </c>
      <c r="G7568" s="121">
        <v>0</v>
      </c>
      <c r="H7568" s="119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19">
        <v>55603</v>
      </c>
      <c r="B7569" s="120" t="s">
        <v>201</v>
      </c>
      <c r="C7569" s="120" t="s">
        <v>206</v>
      </c>
      <c r="D7569" s="120" t="s">
        <v>79</v>
      </c>
      <c r="E7569" s="120" t="s">
        <v>90</v>
      </c>
      <c r="F7569" s="121">
        <v>273092</v>
      </c>
      <c r="G7569" s="121">
        <v>23619</v>
      </c>
      <c r="H7569" s="119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19">
        <v>55607</v>
      </c>
      <c r="B7570" s="120" t="s">
        <v>201</v>
      </c>
      <c r="C7570" s="120" t="s">
        <v>202</v>
      </c>
      <c r="D7570" s="120" t="s">
        <v>128</v>
      </c>
      <c r="E7570" s="120" t="s">
        <v>180</v>
      </c>
      <c r="F7570" s="121">
        <v>1079875</v>
      </c>
      <c r="G7570" s="121">
        <v>121307</v>
      </c>
      <c r="H7570" s="119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19">
        <v>55608</v>
      </c>
      <c r="B7571" s="120" t="s">
        <v>201</v>
      </c>
      <c r="C7571" s="120" t="s">
        <v>206</v>
      </c>
      <c r="D7571" s="120" t="s">
        <v>128</v>
      </c>
      <c r="E7571" s="120" t="s">
        <v>180</v>
      </c>
      <c r="F7571" s="121">
        <v>47411</v>
      </c>
      <c r="G7571" s="121">
        <v>5326</v>
      </c>
      <c r="H7571" s="119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19">
        <v>55609</v>
      </c>
      <c r="B7572" s="120" t="s">
        <v>201</v>
      </c>
      <c r="C7572" s="120" t="s">
        <v>206</v>
      </c>
      <c r="D7572" s="120" t="s">
        <v>128</v>
      </c>
      <c r="E7572" s="120" t="s">
        <v>180</v>
      </c>
      <c r="F7572" s="121">
        <v>331235</v>
      </c>
      <c r="G7572" s="121">
        <v>37209</v>
      </c>
      <c r="H7572" s="119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19">
        <v>55610</v>
      </c>
      <c r="B7573" s="120" t="s">
        <v>201</v>
      </c>
      <c r="C7573" s="120" t="s">
        <v>206</v>
      </c>
      <c r="D7573" s="120" t="s">
        <v>128</v>
      </c>
      <c r="E7573" s="120" t="s">
        <v>180</v>
      </c>
      <c r="F7573" s="121">
        <v>457293</v>
      </c>
      <c r="G7573" s="121">
        <v>51370</v>
      </c>
      <c r="H7573" s="119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19">
        <v>55618</v>
      </c>
      <c r="B7574" s="120" t="s">
        <v>201</v>
      </c>
      <c r="C7574" s="120" t="s">
        <v>206</v>
      </c>
      <c r="D7574" s="120" t="s">
        <v>73</v>
      </c>
      <c r="E7574" s="120" t="s">
        <v>90</v>
      </c>
      <c r="F7574" s="121">
        <v>340969</v>
      </c>
      <c r="G7574" s="121">
        <v>18317</v>
      </c>
      <c r="H7574" s="119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19">
        <v>55619</v>
      </c>
      <c r="B7575" s="120" t="s">
        <v>201</v>
      </c>
      <c r="C7575" s="120" t="s">
        <v>207</v>
      </c>
      <c r="D7575" s="120" t="s">
        <v>79</v>
      </c>
      <c r="E7575" s="120" t="s">
        <v>70</v>
      </c>
      <c r="F7575" s="121">
        <v>0</v>
      </c>
      <c r="G7575" s="121">
        <v>0</v>
      </c>
      <c r="H7575" s="119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19">
        <v>55619</v>
      </c>
      <c r="B7576" s="120" t="s">
        <v>201</v>
      </c>
      <c r="C7576" s="120" t="s">
        <v>207</v>
      </c>
      <c r="D7576" s="120" t="s">
        <v>79</v>
      </c>
      <c r="E7576" s="120" t="s">
        <v>38</v>
      </c>
      <c r="F7576" s="121">
        <v>0</v>
      </c>
      <c r="G7576" s="121">
        <v>0</v>
      </c>
      <c r="H7576" s="119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19">
        <v>55620</v>
      </c>
      <c r="B7577" s="120" t="s">
        <v>201</v>
      </c>
      <c r="C7577" s="120" t="s">
        <v>202</v>
      </c>
      <c r="D7577" s="120" t="s">
        <v>39</v>
      </c>
      <c r="E7577" s="120" t="s">
        <v>38</v>
      </c>
      <c r="F7577" s="121">
        <v>1372963</v>
      </c>
      <c r="G7577" s="121">
        <v>1092777</v>
      </c>
      <c r="H7577" s="119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19">
        <v>55620</v>
      </c>
      <c r="B7578" s="120" t="s">
        <v>201</v>
      </c>
      <c r="C7578" s="120" t="s">
        <v>202</v>
      </c>
      <c r="D7578" s="120" t="s">
        <v>61</v>
      </c>
      <c r="E7578" s="120" t="s">
        <v>38</v>
      </c>
      <c r="F7578" s="121">
        <v>19412604</v>
      </c>
      <c r="G7578" s="121">
        <v>1702344</v>
      </c>
      <c r="H7578" s="119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19">
        <v>55620</v>
      </c>
      <c r="B7579" s="120" t="s">
        <v>201</v>
      </c>
      <c r="C7579" s="120" t="s">
        <v>202</v>
      </c>
      <c r="D7579" s="120" t="s">
        <v>73</v>
      </c>
      <c r="E7579" s="120" t="s">
        <v>38</v>
      </c>
      <c r="F7579" s="121">
        <v>165710</v>
      </c>
      <c r="G7579" s="121">
        <v>428</v>
      </c>
      <c r="H7579" s="119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19">
        <v>55622</v>
      </c>
      <c r="B7580" s="120" t="s">
        <v>201</v>
      </c>
      <c r="C7580" s="120" t="s">
        <v>202</v>
      </c>
      <c r="D7580" s="120" t="s">
        <v>73</v>
      </c>
      <c r="E7580" s="120" t="s">
        <v>38</v>
      </c>
      <c r="F7580" s="121">
        <v>1972911</v>
      </c>
      <c r="G7580" s="121">
        <v>191170</v>
      </c>
      <c r="H7580" s="119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19">
        <v>55625</v>
      </c>
      <c r="B7581" s="120" t="s">
        <v>201</v>
      </c>
      <c r="C7581" s="120" t="s">
        <v>206</v>
      </c>
      <c r="D7581" s="120" t="s">
        <v>73</v>
      </c>
      <c r="E7581" s="120" t="s">
        <v>38</v>
      </c>
      <c r="F7581" s="121">
        <v>137866</v>
      </c>
      <c r="G7581" s="121">
        <v>11763</v>
      </c>
      <c r="H7581" s="119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19">
        <v>55626</v>
      </c>
      <c r="B7582" s="120" t="s">
        <v>201</v>
      </c>
      <c r="C7582" s="120" t="s">
        <v>206</v>
      </c>
      <c r="D7582" s="120" t="s">
        <v>73</v>
      </c>
      <c r="E7582" s="120" t="s">
        <v>38</v>
      </c>
      <c r="F7582" s="121">
        <v>145407</v>
      </c>
      <c r="G7582" s="121">
        <v>12245</v>
      </c>
      <c r="H7582" s="119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19">
        <v>55627</v>
      </c>
      <c r="B7583" s="120" t="s">
        <v>201</v>
      </c>
      <c r="C7583" s="120" t="s">
        <v>206</v>
      </c>
      <c r="D7583" s="120" t="s">
        <v>73</v>
      </c>
      <c r="E7583" s="120" t="s">
        <v>38</v>
      </c>
      <c r="F7583" s="121">
        <v>133095</v>
      </c>
      <c r="G7583" s="121">
        <v>11509</v>
      </c>
      <c r="H7583" s="119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19">
        <v>55640</v>
      </c>
      <c r="B7584" s="120" t="s">
        <v>201</v>
      </c>
      <c r="C7584" s="120" t="s">
        <v>206</v>
      </c>
      <c r="D7584" s="120" t="s">
        <v>73</v>
      </c>
      <c r="E7584" s="120" t="s">
        <v>38</v>
      </c>
      <c r="F7584" s="121">
        <v>6401924</v>
      </c>
      <c r="G7584" s="121">
        <v>522159</v>
      </c>
      <c r="H7584" s="119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19">
        <v>55641</v>
      </c>
      <c r="B7585" s="120" t="s">
        <v>201</v>
      </c>
      <c r="C7585" s="120" t="s">
        <v>202</v>
      </c>
      <c r="D7585" s="120" t="s">
        <v>39</v>
      </c>
      <c r="E7585" s="120" t="s">
        <v>38</v>
      </c>
      <c r="F7585" s="121">
        <v>3039006</v>
      </c>
      <c r="G7585" s="121">
        <v>1660129</v>
      </c>
      <c r="H7585" s="119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19">
        <v>55641</v>
      </c>
      <c r="B7586" s="120" t="s">
        <v>201</v>
      </c>
      <c r="C7586" s="120" t="s">
        <v>202</v>
      </c>
      <c r="D7586" s="120" t="s">
        <v>61</v>
      </c>
      <c r="E7586" s="120" t="s">
        <v>38</v>
      </c>
      <c r="F7586" s="121">
        <v>26485478</v>
      </c>
      <c r="G7586" s="121">
        <v>2382459</v>
      </c>
      <c r="H7586" s="119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19">
        <v>55645</v>
      </c>
      <c r="B7587" s="120" t="s">
        <v>201</v>
      </c>
      <c r="C7587" s="120" t="s">
        <v>202</v>
      </c>
      <c r="D7587" s="120" t="s">
        <v>73</v>
      </c>
      <c r="E7587" s="120" t="s">
        <v>70</v>
      </c>
      <c r="F7587" s="121">
        <v>4098</v>
      </c>
      <c r="G7587" s="121">
        <v>318.232</v>
      </c>
      <c r="H7587" s="119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19">
        <v>55645</v>
      </c>
      <c r="B7588" s="120" t="s">
        <v>201</v>
      </c>
      <c r="C7588" s="120" t="s">
        <v>202</v>
      </c>
      <c r="D7588" s="120" t="s">
        <v>73</v>
      </c>
      <c r="E7588" s="120" t="s">
        <v>38</v>
      </c>
      <c r="F7588" s="121">
        <v>5161830</v>
      </c>
      <c r="G7588" s="121">
        <v>427557.77</v>
      </c>
      <c r="H7588" s="119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19">
        <v>55650</v>
      </c>
      <c r="B7589" s="120" t="s">
        <v>201</v>
      </c>
      <c r="C7589" s="120" t="s">
        <v>206</v>
      </c>
      <c r="D7589" s="120" t="s">
        <v>79</v>
      </c>
      <c r="E7589" s="120" t="s">
        <v>38</v>
      </c>
      <c r="F7589" s="121">
        <v>38324</v>
      </c>
      <c r="G7589" s="121">
        <v>3941</v>
      </c>
      <c r="H7589" s="119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19">
        <v>55651</v>
      </c>
      <c r="B7590" s="120" t="s">
        <v>201</v>
      </c>
      <c r="C7590" s="120" t="s">
        <v>202</v>
      </c>
      <c r="D7590" s="120" t="s">
        <v>73</v>
      </c>
      <c r="E7590" s="120" t="s">
        <v>38</v>
      </c>
      <c r="F7590" s="121">
        <v>2266361</v>
      </c>
      <c r="G7590" s="121">
        <v>171223</v>
      </c>
      <c r="H7590" s="119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19">
        <v>55654</v>
      </c>
      <c r="B7591" s="120" t="s">
        <v>201</v>
      </c>
      <c r="C7591" s="120" t="s">
        <v>206</v>
      </c>
      <c r="D7591" s="120" t="s">
        <v>73</v>
      </c>
      <c r="E7591" s="120" t="s">
        <v>70</v>
      </c>
      <c r="F7591" s="121">
        <v>0</v>
      </c>
      <c r="G7591" s="121">
        <v>0</v>
      </c>
      <c r="H7591" s="119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19">
        <v>55654</v>
      </c>
      <c r="B7592" s="120" t="s">
        <v>201</v>
      </c>
      <c r="C7592" s="120" t="s">
        <v>206</v>
      </c>
      <c r="D7592" s="120" t="s">
        <v>73</v>
      </c>
      <c r="E7592" s="120" t="s">
        <v>38</v>
      </c>
      <c r="F7592" s="121">
        <v>2252737</v>
      </c>
      <c r="G7592" s="121">
        <v>222211</v>
      </c>
      <c r="H7592" s="119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19">
        <v>55655</v>
      </c>
      <c r="B7593" s="120" t="s">
        <v>201</v>
      </c>
      <c r="C7593" s="120" t="s">
        <v>202</v>
      </c>
      <c r="D7593" s="120" t="s">
        <v>73</v>
      </c>
      <c r="E7593" s="120" t="s">
        <v>38</v>
      </c>
      <c r="F7593" s="121">
        <v>1538308</v>
      </c>
      <c r="G7593" s="121">
        <v>134862</v>
      </c>
      <c r="H7593" s="119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19">
        <v>55656</v>
      </c>
      <c r="B7594" s="120" t="s">
        <v>201</v>
      </c>
      <c r="C7594" s="120" t="s">
        <v>206</v>
      </c>
      <c r="D7594" s="120" t="s">
        <v>39</v>
      </c>
      <c r="E7594" s="120" t="s">
        <v>38</v>
      </c>
      <c r="F7594" s="121">
        <v>0</v>
      </c>
      <c r="G7594" s="121">
        <v>1400353</v>
      </c>
      <c r="H7594" s="119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19">
        <v>55656</v>
      </c>
      <c r="B7595" s="120" t="s">
        <v>201</v>
      </c>
      <c r="C7595" s="120" t="s">
        <v>206</v>
      </c>
      <c r="D7595" s="120" t="s">
        <v>61</v>
      </c>
      <c r="E7595" s="120" t="s">
        <v>38</v>
      </c>
      <c r="F7595" s="121">
        <v>28614660</v>
      </c>
      <c r="G7595" s="121">
        <v>2660444</v>
      </c>
      <c r="H7595" s="119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19">
        <v>55661</v>
      </c>
      <c r="B7596" s="120" t="s">
        <v>201</v>
      </c>
      <c r="C7596" s="120" t="s">
        <v>206</v>
      </c>
      <c r="D7596" s="120" t="s">
        <v>39</v>
      </c>
      <c r="E7596" s="120" t="s">
        <v>70</v>
      </c>
      <c r="F7596" s="121">
        <v>0</v>
      </c>
      <c r="G7596" s="121">
        <v>2414.693</v>
      </c>
      <c r="H7596" s="119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19">
        <v>55661</v>
      </c>
      <c r="B7597" s="120" t="s">
        <v>201</v>
      </c>
      <c r="C7597" s="120" t="s">
        <v>206</v>
      </c>
      <c r="D7597" s="120" t="s">
        <v>39</v>
      </c>
      <c r="E7597" s="120" t="s">
        <v>38</v>
      </c>
      <c r="F7597" s="121">
        <v>32122</v>
      </c>
      <c r="G7597" s="121">
        <v>191237.31</v>
      </c>
      <c r="H7597" s="119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19">
        <v>55661</v>
      </c>
      <c r="B7598" s="120" t="s">
        <v>201</v>
      </c>
      <c r="C7598" s="120" t="s">
        <v>206</v>
      </c>
      <c r="D7598" s="120" t="s">
        <v>61</v>
      </c>
      <c r="E7598" s="120" t="s">
        <v>70</v>
      </c>
      <c r="F7598" s="121">
        <v>50602</v>
      </c>
      <c r="G7598" s="121">
        <v>4371.976</v>
      </c>
      <c r="H7598" s="119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19">
        <v>55661</v>
      </c>
      <c r="B7599" s="120" t="s">
        <v>201</v>
      </c>
      <c r="C7599" s="120" t="s">
        <v>206</v>
      </c>
      <c r="D7599" s="120" t="s">
        <v>61</v>
      </c>
      <c r="E7599" s="120" t="s">
        <v>38</v>
      </c>
      <c r="F7599" s="121">
        <v>3821162</v>
      </c>
      <c r="G7599" s="121">
        <v>319785.02</v>
      </c>
      <c r="H7599" s="119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19">
        <v>55662</v>
      </c>
      <c r="B7600" s="120" t="s">
        <v>201</v>
      </c>
      <c r="C7600" s="120" t="s">
        <v>202</v>
      </c>
      <c r="D7600" s="120" t="s">
        <v>39</v>
      </c>
      <c r="E7600" s="120" t="s">
        <v>70</v>
      </c>
      <c r="F7600" s="121">
        <v>0</v>
      </c>
      <c r="G7600" s="121">
        <v>0</v>
      </c>
      <c r="H7600" s="119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19">
        <v>55662</v>
      </c>
      <c r="B7601" s="120" t="s">
        <v>201</v>
      </c>
      <c r="C7601" s="120" t="s">
        <v>202</v>
      </c>
      <c r="D7601" s="120" t="s">
        <v>39</v>
      </c>
      <c r="E7601" s="120" t="s">
        <v>38</v>
      </c>
      <c r="F7601" s="121">
        <v>0</v>
      </c>
      <c r="G7601" s="121">
        <v>875209</v>
      </c>
      <c r="H7601" s="119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19">
        <v>55662</v>
      </c>
      <c r="B7602" s="120" t="s">
        <v>201</v>
      </c>
      <c r="C7602" s="120" t="s">
        <v>202</v>
      </c>
      <c r="D7602" s="120" t="s">
        <v>61</v>
      </c>
      <c r="E7602" s="120" t="s">
        <v>70</v>
      </c>
      <c r="F7602" s="121">
        <v>0</v>
      </c>
      <c r="G7602" s="121">
        <v>0</v>
      </c>
      <c r="H7602" s="119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19">
        <v>55662</v>
      </c>
      <c r="B7603" s="120" t="s">
        <v>201</v>
      </c>
      <c r="C7603" s="120" t="s">
        <v>202</v>
      </c>
      <c r="D7603" s="120" t="s">
        <v>61</v>
      </c>
      <c r="E7603" s="120" t="s">
        <v>38</v>
      </c>
      <c r="F7603" s="121">
        <v>17947578</v>
      </c>
      <c r="G7603" s="121">
        <v>1556327</v>
      </c>
      <c r="H7603" s="119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19">
        <v>55664</v>
      </c>
      <c r="B7604" s="120" t="s">
        <v>201</v>
      </c>
      <c r="C7604" s="120" t="s">
        <v>202</v>
      </c>
      <c r="D7604" s="120" t="s">
        <v>39</v>
      </c>
      <c r="E7604" s="120" t="s">
        <v>38</v>
      </c>
      <c r="F7604" s="121">
        <v>696995</v>
      </c>
      <c r="G7604" s="121">
        <v>994943</v>
      </c>
      <c r="H7604" s="119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19">
        <v>55664</v>
      </c>
      <c r="B7605" s="120" t="s">
        <v>201</v>
      </c>
      <c r="C7605" s="120" t="s">
        <v>202</v>
      </c>
      <c r="D7605" s="120" t="s">
        <v>61</v>
      </c>
      <c r="E7605" s="120" t="s">
        <v>38</v>
      </c>
      <c r="F7605" s="121">
        <v>18417059</v>
      </c>
      <c r="G7605" s="121">
        <v>1617619</v>
      </c>
      <c r="H7605" s="119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19">
        <v>55667</v>
      </c>
      <c r="B7606" s="120" t="s">
        <v>201</v>
      </c>
      <c r="C7606" s="120" t="s">
        <v>206</v>
      </c>
      <c r="D7606" s="120" t="s">
        <v>39</v>
      </c>
      <c r="E7606" s="120" t="s">
        <v>38</v>
      </c>
      <c r="F7606" s="121">
        <v>4486430</v>
      </c>
      <c r="G7606" s="121">
        <v>1017197</v>
      </c>
      <c r="H7606" s="119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19">
        <v>55667</v>
      </c>
      <c r="B7607" s="120" t="s">
        <v>201</v>
      </c>
      <c r="C7607" s="120" t="s">
        <v>206</v>
      </c>
      <c r="D7607" s="120" t="s">
        <v>61</v>
      </c>
      <c r="E7607" s="120" t="s">
        <v>38</v>
      </c>
      <c r="F7607" s="121">
        <v>13177634</v>
      </c>
      <c r="G7607" s="121">
        <v>1384614</v>
      </c>
      <c r="H7607" s="119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19">
        <v>55672</v>
      </c>
      <c r="B7608" s="120" t="s">
        <v>201</v>
      </c>
      <c r="C7608" s="120" t="s">
        <v>206</v>
      </c>
      <c r="D7608" s="120" t="s">
        <v>73</v>
      </c>
      <c r="E7608" s="120" t="s">
        <v>38</v>
      </c>
      <c r="F7608" s="121">
        <v>835738</v>
      </c>
      <c r="G7608" s="121">
        <v>93046</v>
      </c>
      <c r="H7608" s="119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19">
        <v>55684</v>
      </c>
      <c r="B7609" s="120" t="s">
        <v>201</v>
      </c>
      <c r="C7609" s="120" t="s">
        <v>206</v>
      </c>
      <c r="D7609" s="120" t="s">
        <v>116</v>
      </c>
      <c r="E7609" s="120" t="s">
        <v>170</v>
      </c>
      <c r="F7609" s="121">
        <v>69799</v>
      </c>
      <c r="G7609" s="121">
        <v>7841</v>
      </c>
      <c r="H7609" s="119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19">
        <v>55685</v>
      </c>
      <c r="B7610" s="120" t="s">
        <v>201</v>
      </c>
      <c r="C7610" s="120" t="s">
        <v>206</v>
      </c>
      <c r="D7610" s="120" t="s">
        <v>116</v>
      </c>
      <c r="E7610" s="120" t="s">
        <v>170</v>
      </c>
      <c r="F7610" s="121">
        <v>59411</v>
      </c>
      <c r="G7610" s="121">
        <v>6674</v>
      </c>
      <c r="H7610" s="119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19">
        <v>55687</v>
      </c>
      <c r="B7611" s="120" t="s">
        <v>201</v>
      </c>
      <c r="C7611" s="120" t="s">
        <v>202</v>
      </c>
      <c r="D7611" s="120" t="s">
        <v>39</v>
      </c>
      <c r="E7611" s="120" t="s">
        <v>38</v>
      </c>
      <c r="F7611" s="121">
        <v>650027</v>
      </c>
      <c r="G7611" s="121">
        <v>831578</v>
      </c>
      <c r="H7611" s="119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19">
        <v>55687</v>
      </c>
      <c r="B7612" s="120" t="s">
        <v>201</v>
      </c>
      <c r="C7612" s="120" t="s">
        <v>202</v>
      </c>
      <c r="D7612" s="120" t="s">
        <v>61</v>
      </c>
      <c r="E7612" s="120" t="s">
        <v>38</v>
      </c>
      <c r="F7612" s="121">
        <v>16712860</v>
      </c>
      <c r="G7612" s="121">
        <v>1408768</v>
      </c>
      <c r="H7612" s="119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19">
        <v>55690</v>
      </c>
      <c r="B7613" s="120" t="s">
        <v>201</v>
      </c>
      <c r="C7613" s="120" t="s">
        <v>206</v>
      </c>
      <c r="D7613" s="120" t="s">
        <v>39</v>
      </c>
      <c r="E7613" s="120" t="s">
        <v>70</v>
      </c>
      <c r="F7613" s="121">
        <v>0</v>
      </c>
      <c r="G7613" s="121">
        <v>3757.891</v>
      </c>
      <c r="H7613" s="119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19">
        <v>55690</v>
      </c>
      <c r="B7614" s="120" t="s">
        <v>201</v>
      </c>
      <c r="C7614" s="120" t="s">
        <v>206</v>
      </c>
      <c r="D7614" s="120" t="s">
        <v>39</v>
      </c>
      <c r="E7614" s="120" t="s">
        <v>38</v>
      </c>
      <c r="F7614" s="121">
        <v>0</v>
      </c>
      <c r="G7614" s="121">
        <v>1727528.1</v>
      </c>
      <c r="H7614" s="119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19">
        <v>55690</v>
      </c>
      <c r="B7615" s="120" t="s">
        <v>201</v>
      </c>
      <c r="C7615" s="120" t="s">
        <v>206</v>
      </c>
      <c r="D7615" s="120" t="s">
        <v>61</v>
      </c>
      <c r="E7615" s="120" t="s">
        <v>70</v>
      </c>
      <c r="F7615" s="121">
        <v>89166</v>
      </c>
      <c r="G7615" s="121">
        <v>6815.863</v>
      </c>
      <c r="H7615" s="119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19">
        <v>55690</v>
      </c>
      <c r="B7616" s="120" t="s">
        <v>201</v>
      </c>
      <c r="C7616" s="120" t="s">
        <v>206</v>
      </c>
      <c r="D7616" s="120" t="s">
        <v>61</v>
      </c>
      <c r="E7616" s="120" t="s">
        <v>38</v>
      </c>
      <c r="F7616" s="121">
        <v>38325572</v>
      </c>
      <c r="G7616" s="121">
        <v>2983891.1</v>
      </c>
      <c r="H7616" s="119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19">
        <v>55694</v>
      </c>
      <c r="B7617" s="120" t="s">
        <v>201</v>
      </c>
      <c r="C7617" s="120" t="s">
        <v>202</v>
      </c>
      <c r="D7617" s="120" t="s">
        <v>39</v>
      </c>
      <c r="E7617" s="120" t="s">
        <v>38</v>
      </c>
      <c r="F7617" s="121">
        <v>7718424</v>
      </c>
      <c r="G7617" s="121">
        <v>1096777</v>
      </c>
      <c r="H7617" s="119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19">
        <v>55694</v>
      </c>
      <c r="B7618" s="120" t="s">
        <v>201</v>
      </c>
      <c r="C7618" s="120" t="s">
        <v>202</v>
      </c>
      <c r="D7618" s="120" t="s">
        <v>61</v>
      </c>
      <c r="E7618" s="120" t="s">
        <v>38</v>
      </c>
      <c r="F7618" s="121">
        <v>13637114</v>
      </c>
      <c r="G7618" s="121">
        <v>1939881</v>
      </c>
      <c r="H7618" s="119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19">
        <v>55698</v>
      </c>
      <c r="B7619" s="120" t="s">
        <v>201</v>
      </c>
      <c r="C7619" s="120" t="s">
        <v>206</v>
      </c>
      <c r="D7619" s="120" t="s">
        <v>73</v>
      </c>
      <c r="E7619" s="120" t="s">
        <v>38</v>
      </c>
      <c r="F7619" s="121">
        <v>129874</v>
      </c>
      <c r="G7619" s="121">
        <v>10679</v>
      </c>
      <c r="H7619" s="119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19">
        <v>55701</v>
      </c>
      <c r="B7620" s="120" t="s">
        <v>201</v>
      </c>
      <c r="C7620" s="120" t="s">
        <v>202</v>
      </c>
      <c r="D7620" s="120" t="s">
        <v>39</v>
      </c>
      <c r="E7620" s="120" t="s">
        <v>38</v>
      </c>
      <c r="F7620" s="121">
        <v>3261540</v>
      </c>
      <c r="G7620" s="121">
        <v>0</v>
      </c>
      <c r="H7620" s="119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19">
        <v>55701</v>
      </c>
      <c r="B7621" s="120" t="s">
        <v>201</v>
      </c>
      <c r="C7621" s="120" t="s">
        <v>202</v>
      </c>
      <c r="D7621" s="120" t="s">
        <v>61</v>
      </c>
      <c r="E7621" s="120" t="s">
        <v>38</v>
      </c>
      <c r="F7621" s="121">
        <v>22368745</v>
      </c>
      <c r="G7621" s="121">
        <v>1905391</v>
      </c>
      <c r="H7621" s="119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19">
        <v>55706</v>
      </c>
      <c r="B7622" s="120" t="s">
        <v>201</v>
      </c>
      <c r="C7622" s="120" t="s">
        <v>202</v>
      </c>
      <c r="D7622" s="120" t="s">
        <v>39</v>
      </c>
      <c r="E7622" s="120" t="s">
        <v>38</v>
      </c>
      <c r="F7622" s="121">
        <v>2897</v>
      </c>
      <c r="G7622" s="121">
        <v>1612177</v>
      </c>
      <c r="H7622" s="119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19">
        <v>55706</v>
      </c>
      <c r="B7623" s="120" t="s">
        <v>201</v>
      </c>
      <c r="C7623" s="120" t="s">
        <v>202</v>
      </c>
      <c r="D7623" s="120" t="s">
        <v>61</v>
      </c>
      <c r="E7623" s="120" t="s">
        <v>38</v>
      </c>
      <c r="F7623" s="121">
        <v>31980905</v>
      </c>
      <c r="G7623" s="121">
        <v>2937896</v>
      </c>
      <c r="H7623" s="119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19">
        <v>55708</v>
      </c>
      <c r="B7624" s="120" t="s">
        <v>201</v>
      </c>
      <c r="C7624" s="120" t="s">
        <v>202</v>
      </c>
      <c r="D7624" s="120" t="s">
        <v>68</v>
      </c>
      <c r="E7624" s="120" t="s">
        <v>137</v>
      </c>
      <c r="F7624" s="121">
        <v>0</v>
      </c>
      <c r="G7624" s="121">
        <v>0</v>
      </c>
      <c r="H7624" s="119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19">
        <v>55708</v>
      </c>
      <c r="B7625" s="120" t="s">
        <v>201</v>
      </c>
      <c r="C7625" s="120" t="s">
        <v>202</v>
      </c>
      <c r="D7625" s="120" t="s">
        <v>68</v>
      </c>
      <c r="E7625" s="120" t="s">
        <v>176</v>
      </c>
      <c r="F7625" s="121">
        <v>1465893</v>
      </c>
      <c r="G7625" s="121">
        <v>71646</v>
      </c>
      <c r="H7625" s="119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19">
        <v>55710</v>
      </c>
      <c r="B7626" s="120" t="s">
        <v>201</v>
      </c>
      <c r="C7626" s="120" t="s">
        <v>206</v>
      </c>
      <c r="D7626" s="120" t="s">
        <v>39</v>
      </c>
      <c r="E7626" s="120" t="s">
        <v>70</v>
      </c>
      <c r="F7626" s="121">
        <v>0</v>
      </c>
      <c r="G7626" s="121">
        <v>0</v>
      </c>
      <c r="H7626" s="119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19">
        <v>55710</v>
      </c>
      <c r="B7627" s="120" t="s">
        <v>201</v>
      </c>
      <c r="C7627" s="120" t="s">
        <v>206</v>
      </c>
      <c r="D7627" s="120" t="s">
        <v>39</v>
      </c>
      <c r="E7627" s="120" t="s">
        <v>38</v>
      </c>
      <c r="F7627" s="121">
        <v>0</v>
      </c>
      <c r="G7627" s="121">
        <v>1456245</v>
      </c>
      <c r="H7627" s="119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19">
        <v>55710</v>
      </c>
      <c r="B7628" s="120" t="s">
        <v>201</v>
      </c>
      <c r="C7628" s="120" t="s">
        <v>206</v>
      </c>
      <c r="D7628" s="120" t="s">
        <v>61</v>
      </c>
      <c r="E7628" s="120" t="s">
        <v>70</v>
      </c>
      <c r="F7628" s="121">
        <v>0</v>
      </c>
      <c r="G7628" s="121">
        <v>0</v>
      </c>
      <c r="H7628" s="119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19">
        <v>55710</v>
      </c>
      <c r="B7629" s="120" t="s">
        <v>201</v>
      </c>
      <c r="C7629" s="120" t="s">
        <v>206</v>
      </c>
      <c r="D7629" s="120" t="s">
        <v>61</v>
      </c>
      <c r="E7629" s="120" t="s">
        <v>38</v>
      </c>
      <c r="F7629" s="121">
        <v>30811075</v>
      </c>
      <c r="G7629" s="121">
        <v>2884547</v>
      </c>
      <c r="H7629" s="119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19">
        <v>55714</v>
      </c>
      <c r="B7630" s="120" t="s">
        <v>201</v>
      </c>
      <c r="C7630" s="120" t="s">
        <v>202</v>
      </c>
      <c r="D7630" s="120" t="s">
        <v>39</v>
      </c>
      <c r="E7630" s="120" t="s">
        <v>38</v>
      </c>
      <c r="F7630" s="121">
        <v>141932</v>
      </c>
      <c r="G7630" s="121">
        <v>612419</v>
      </c>
      <c r="H7630" s="119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19">
        <v>55714</v>
      </c>
      <c r="B7631" s="120" t="s">
        <v>201</v>
      </c>
      <c r="C7631" s="120" t="s">
        <v>202</v>
      </c>
      <c r="D7631" s="120" t="s">
        <v>61</v>
      </c>
      <c r="E7631" s="120" t="s">
        <v>38</v>
      </c>
      <c r="F7631" s="121">
        <v>12092430</v>
      </c>
      <c r="G7631" s="121">
        <v>1093159</v>
      </c>
      <c r="H7631" s="119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19">
        <v>55718</v>
      </c>
      <c r="B7632" s="120" t="s">
        <v>201</v>
      </c>
      <c r="C7632" s="120" t="s">
        <v>202</v>
      </c>
      <c r="D7632" s="120" t="s">
        <v>73</v>
      </c>
      <c r="E7632" s="120" t="s">
        <v>38</v>
      </c>
      <c r="F7632" s="121">
        <v>3158586</v>
      </c>
      <c r="G7632" s="121">
        <v>269245</v>
      </c>
      <c r="H7632" s="119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19">
        <v>55719</v>
      </c>
      <c r="B7633" s="120" t="s">
        <v>201</v>
      </c>
      <c r="C7633" s="120" t="s">
        <v>206</v>
      </c>
      <c r="D7633" s="120" t="s">
        <v>128</v>
      </c>
      <c r="E7633" s="120" t="s">
        <v>180</v>
      </c>
      <c r="F7633" s="121">
        <v>1750106</v>
      </c>
      <c r="G7633" s="121">
        <v>196597</v>
      </c>
      <c r="H7633" s="119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19">
        <v>55733</v>
      </c>
      <c r="B7634" s="120" t="s">
        <v>201</v>
      </c>
      <c r="C7634" s="120" t="s">
        <v>202</v>
      </c>
      <c r="D7634" s="120" t="s">
        <v>73</v>
      </c>
      <c r="E7634" s="120" t="s">
        <v>38</v>
      </c>
      <c r="F7634" s="121">
        <v>3412966</v>
      </c>
      <c r="G7634" s="121">
        <v>317878</v>
      </c>
      <c r="H7634" s="119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19">
        <v>55734</v>
      </c>
      <c r="B7635" s="120" t="s">
        <v>201</v>
      </c>
      <c r="C7635" s="120" t="s">
        <v>206</v>
      </c>
      <c r="D7635" s="120" t="s">
        <v>128</v>
      </c>
      <c r="E7635" s="120" t="s">
        <v>180</v>
      </c>
      <c r="F7635" s="121">
        <v>1837506</v>
      </c>
      <c r="G7635" s="121">
        <v>206415</v>
      </c>
      <c r="H7635" s="119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19">
        <v>55736</v>
      </c>
      <c r="B7636" s="120" t="s">
        <v>201</v>
      </c>
      <c r="C7636" s="120" t="s">
        <v>206</v>
      </c>
      <c r="D7636" s="120" t="s">
        <v>39</v>
      </c>
      <c r="E7636" s="120" t="s">
        <v>38</v>
      </c>
      <c r="F7636" s="121">
        <v>7334109</v>
      </c>
      <c r="G7636" s="121">
        <v>3946756</v>
      </c>
      <c r="H7636" s="119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19">
        <v>55736</v>
      </c>
      <c r="B7637" s="120" t="s">
        <v>201</v>
      </c>
      <c r="C7637" s="120" t="s">
        <v>206</v>
      </c>
      <c r="D7637" s="120" t="s">
        <v>61</v>
      </c>
      <c r="E7637" s="120" t="s">
        <v>38</v>
      </c>
      <c r="F7637" s="121">
        <v>63031586</v>
      </c>
      <c r="G7637" s="121">
        <v>5905326</v>
      </c>
      <c r="H7637" s="119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19">
        <v>55738</v>
      </c>
      <c r="B7638" s="120" t="s">
        <v>201</v>
      </c>
      <c r="C7638" s="120" t="s">
        <v>206</v>
      </c>
      <c r="D7638" s="120" t="s">
        <v>73</v>
      </c>
      <c r="E7638" s="120" t="s">
        <v>38</v>
      </c>
      <c r="F7638" s="121">
        <v>3365274</v>
      </c>
      <c r="G7638" s="121">
        <v>343967</v>
      </c>
      <c r="H7638" s="119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19">
        <v>55739</v>
      </c>
      <c r="B7639" s="120" t="s">
        <v>201</v>
      </c>
      <c r="C7639" s="120" t="s">
        <v>206</v>
      </c>
      <c r="D7639" s="120" t="s">
        <v>128</v>
      </c>
      <c r="E7639" s="120" t="s">
        <v>180</v>
      </c>
      <c r="F7639" s="121">
        <v>660894</v>
      </c>
      <c r="G7639" s="121">
        <v>74241</v>
      </c>
      <c r="H7639" s="119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19">
        <v>55740</v>
      </c>
      <c r="B7640" s="120" t="s">
        <v>201</v>
      </c>
      <c r="C7640" s="120" t="s">
        <v>206</v>
      </c>
      <c r="D7640" s="120" t="s">
        <v>128</v>
      </c>
      <c r="E7640" s="120" t="s">
        <v>180</v>
      </c>
      <c r="F7640" s="121">
        <v>1212844</v>
      </c>
      <c r="G7640" s="121">
        <v>136244</v>
      </c>
      <c r="H7640" s="119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19">
        <v>55742</v>
      </c>
      <c r="B7641" s="120" t="s">
        <v>201</v>
      </c>
      <c r="C7641" s="120" t="s">
        <v>202</v>
      </c>
      <c r="D7641" s="120" t="s">
        <v>128</v>
      </c>
      <c r="E7641" s="120" t="s">
        <v>180</v>
      </c>
      <c r="F7641" s="121">
        <v>404221</v>
      </c>
      <c r="G7641" s="121">
        <v>45408</v>
      </c>
      <c r="H7641" s="119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19">
        <v>55747</v>
      </c>
      <c r="B7642" s="120" t="s">
        <v>201</v>
      </c>
      <c r="C7642" s="120" t="s">
        <v>206</v>
      </c>
      <c r="D7642" s="120" t="s">
        <v>128</v>
      </c>
      <c r="E7642" s="120" t="s">
        <v>180</v>
      </c>
      <c r="F7642" s="121">
        <v>1853894</v>
      </c>
      <c r="G7642" s="121">
        <v>208256</v>
      </c>
      <c r="H7642" s="119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19">
        <v>55748</v>
      </c>
      <c r="B7643" s="120" t="s">
        <v>201</v>
      </c>
      <c r="C7643" s="120" t="s">
        <v>206</v>
      </c>
      <c r="D7643" s="120" t="s">
        <v>39</v>
      </c>
      <c r="E7643" s="120" t="s">
        <v>38</v>
      </c>
      <c r="F7643" s="121">
        <v>246966</v>
      </c>
      <c r="G7643" s="121">
        <v>67059</v>
      </c>
      <c r="H7643" s="119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19">
        <v>55748</v>
      </c>
      <c r="B7644" s="120" t="s">
        <v>201</v>
      </c>
      <c r="C7644" s="120" t="s">
        <v>206</v>
      </c>
      <c r="D7644" s="120" t="s">
        <v>61</v>
      </c>
      <c r="E7644" s="120" t="s">
        <v>38</v>
      </c>
      <c r="F7644" s="121">
        <v>1577194</v>
      </c>
      <c r="G7644" s="121">
        <v>148493</v>
      </c>
      <c r="H7644" s="119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19">
        <v>55752</v>
      </c>
      <c r="B7645" s="120" t="s">
        <v>201</v>
      </c>
      <c r="C7645" s="120" t="s">
        <v>207</v>
      </c>
      <c r="D7645" s="120" t="s">
        <v>79</v>
      </c>
      <c r="E7645" s="120" t="s">
        <v>90</v>
      </c>
      <c r="F7645" s="121">
        <v>195327</v>
      </c>
      <c r="G7645" s="121">
        <v>12592</v>
      </c>
      <c r="H7645" s="119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19">
        <v>55753</v>
      </c>
      <c r="B7646" s="120" t="s">
        <v>201</v>
      </c>
      <c r="C7646" s="120" t="s">
        <v>207</v>
      </c>
      <c r="D7646" s="120" t="s">
        <v>79</v>
      </c>
      <c r="E7646" s="120" t="s">
        <v>90</v>
      </c>
      <c r="F7646" s="121">
        <v>181446</v>
      </c>
      <c r="G7646" s="121">
        <v>12977</v>
      </c>
      <c r="H7646" s="119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19">
        <v>55757</v>
      </c>
      <c r="B7647" s="120" t="s">
        <v>201</v>
      </c>
      <c r="C7647" s="120" t="s">
        <v>206</v>
      </c>
      <c r="D7647" s="120" t="s">
        <v>79</v>
      </c>
      <c r="E7647" s="120" t="s">
        <v>90</v>
      </c>
      <c r="F7647" s="121">
        <v>567097</v>
      </c>
      <c r="G7647" s="121">
        <v>39257</v>
      </c>
      <c r="H7647" s="119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19">
        <v>55765</v>
      </c>
      <c r="B7648" s="120" t="s">
        <v>201</v>
      </c>
      <c r="C7648" s="120" t="s">
        <v>206</v>
      </c>
      <c r="D7648" s="120" t="s">
        <v>73</v>
      </c>
      <c r="E7648" s="120" t="s">
        <v>90</v>
      </c>
      <c r="F7648" s="121">
        <v>614406</v>
      </c>
      <c r="G7648" s="121">
        <v>26640</v>
      </c>
      <c r="H7648" s="119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19">
        <v>55766</v>
      </c>
      <c r="B7649" s="120" t="s">
        <v>201</v>
      </c>
      <c r="C7649" s="120" t="s">
        <v>207</v>
      </c>
      <c r="D7649" s="120" t="s">
        <v>79</v>
      </c>
      <c r="E7649" s="120" t="s">
        <v>90</v>
      </c>
      <c r="F7649" s="121">
        <v>859524</v>
      </c>
      <c r="G7649" s="121">
        <v>68961</v>
      </c>
      <c r="H7649" s="119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19">
        <v>55769</v>
      </c>
      <c r="B7650" s="120" t="s">
        <v>201</v>
      </c>
      <c r="C7650" s="120" t="s">
        <v>206</v>
      </c>
      <c r="D7650" s="120" t="s">
        <v>128</v>
      </c>
      <c r="E7650" s="120" t="s">
        <v>180</v>
      </c>
      <c r="F7650" s="121">
        <v>167616</v>
      </c>
      <c r="G7650" s="121">
        <v>18829</v>
      </c>
      <c r="H7650" s="119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19">
        <v>55770</v>
      </c>
      <c r="B7651" s="120" t="s">
        <v>201</v>
      </c>
      <c r="C7651" s="120" t="s">
        <v>206</v>
      </c>
      <c r="D7651" s="120" t="s">
        <v>79</v>
      </c>
      <c r="E7651" s="120" t="s">
        <v>90</v>
      </c>
      <c r="F7651" s="121">
        <v>55690</v>
      </c>
      <c r="G7651" s="121">
        <v>5431</v>
      </c>
      <c r="H7651" s="119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19">
        <v>55773</v>
      </c>
      <c r="B7652" s="120" t="s">
        <v>201</v>
      </c>
      <c r="C7652" s="120" t="s">
        <v>206</v>
      </c>
      <c r="D7652" s="120" t="s">
        <v>73</v>
      </c>
      <c r="E7652" s="120" t="s">
        <v>90</v>
      </c>
      <c r="F7652" s="121">
        <v>663631</v>
      </c>
      <c r="G7652" s="121">
        <v>27580</v>
      </c>
      <c r="H7652" s="119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19">
        <v>55782</v>
      </c>
      <c r="B7653" s="120" t="s">
        <v>201</v>
      </c>
      <c r="C7653" s="120" t="s">
        <v>206</v>
      </c>
      <c r="D7653" s="120" t="s">
        <v>128</v>
      </c>
      <c r="E7653" s="120" t="s">
        <v>180</v>
      </c>
      <c r="F7653" s="121">
        <v>13015</v>
      </c>
      <c r="G7653" s="121">
        <v>1462</v>
      </c>
      <c r="H7653" s="119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19">
        <v>55786</v>
      </c>
      <c r="B7654" s="120" t="s">
        <v>201</v>
      </c>
      <c r="C7654" s="120" t="s">
        <v>206</v>
      </c>
      <c r="D7654" s="120" t="s">
        <v>73</v>
      </c>
      <c r="E7654" s="120" t="s">
        <v>38</v>
      </c>
      <c r="F7654" s="121">
        <v>626835</v>
      </c>
      <c r="G7654" s="121">
        <v>60588</v>
      </c>
      <c r="H7654" s="119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19">
        <v>55787</v>
      </c>
      <c r="B7655" s="120" t="s">
        <v>201</v>
      </c>
      <c r="C7655" s="120" t="s">
        <v>206</v>
      </c>
      <c r="D7655" s="120" t="s">
        <v>73</v>
      </c>
      <c r="E7655" s="120" t="s">
        <v>70</v>
      </c>
      <c r="F7655" s="121">
        <v>0</v>
      </c>
      <c r="G7655" s="121">
        <v>0</v>
      </c>
      <c r="H7655" s="119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19">
        <v>55787</v>
      </c>
      <c r="B7656" s="120" t="s">
        <v>201</v>
      </c>
      <c r="C7656" s="120" t="s">
        <v>206</v>
      </c>
      <c r="D7656" s="120" t="s">
        <v>73</v>
      </c>
      <c r="E7656" s="120" t="s">
        <v>86</v>
      </c>
      <c r="F7656" s="121">
        <v>22172</v>
      </c>
      <c r="G7656" s="121">
        <v>4757</v>
      </c>
      <c r="H7656" s="119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19">
        <v>55790</v>
      </c>
      <c r="B7657" s="120" t="s">
        <v>201</v>
      </c>
      <c r="C7657" s="120" t="s">
        <v>206</v>
      </c>
      <c r="D7657" s="120" t="s">
        <v>128</v>
      </c>
      <c r="E7657" s="120" t="s">
        <v>180</v>
      </c>
      <c r="F7657" s="121">
        <v>704406</v>
      </c>
      <c r="G7657" s="121">
        <v>79129</v>
      </c>
      <c r="H7657" s="119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19">
        <v>55795</v>
      </c>
      <c r="B7658" s="120" t="s">
        <v>201</v>
      </c>
      <c r="C7658" s="120" t="s">
        <v>206</v>
      </c>
      <c r="D7658" s="120" t="s">
        <v>128</v>
      </c>
      <c r="E7658" s="120" t="s">
        <v>180</v>
      </c>
      <c r="F7658" s="121">
        <v>1278363</v>
      </c>
      <c r="G7658" s="121">
        <v>143604</v>
      </c>
      <c r="H7658" s="119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19">
        <v>55796</v>
      </c>
      <c r="B7659" s="120" t="s">
        <v>201</v>
      </c>
      <c r="C7659" s="120" t="s">
        <v>206</v>
      </c>
      <c r="D7659" s="120" t="s">
        <v>128</v>
      </c>
      <c r="E7659" s="120" t="s">
        <v>180</v>
      </c>
      <c r="F7659" s="121">
        <v>1343928</v>
      </c>
      <c r="G7659" s="121">
        <v>150969</v>
      </c>
      <c r="H7659" s="119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19">
        <v>55799</v>
      </c>
      <c r="B7660" s="120" t="s">
        <v>205</v>
      </c>
      <c r="C7660" s="120" t="s">
        <v>209</v>
      </c>
      <c r="D7660" s="120" t="s">
        <v>73</v>
      </c>
      <c r="E7660" s="120" t="s">
        <v>38</v>
      </c>
      <c r="F7660" s="121">
        <v>657571</v>
      </c>
      <c r="G7660" s="121">
        <v>139762.7</v>
      </c>
      <c r="H7660" s="119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19">
        <v>55801</v>
      </c>
      <c r="B7661" s="120" t="s">
        <v>205</v>
      </c>
      <c r="C7661" s="120" t="s">
        <v>208</v>
      </c>
      <c r="D7661" s="120" t="s">
        <v>39</v>
      </c>
      <c r="E7661" s="120" t="s">
        <v>38</v>
      </c>
      <c r="F7661" s="121">
        <v>338872</v>
      </c>
      <c r="G7661" s="121">
        <v>1483568</v>
      </c>
      <c r="H7661" s="119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19">
        <v>55801</v>
      </c>
      <c r="B7662" s="120" t="s">
        <v>205</v>
      </c>
      <c r="C7662" s="120" t="s">
        <v>208</v>
      </c>
      <c r="D7662" s="120" t="s">
        <v>39</v>
      </c>
      <c r="E7662" s="120" t="s">
        <v>140</v>
      </c>
      <c r="F7662" s="121">
        <v>0</v>
      </c>
      <c r="G7662" s="121">
        <v>0</v>
      </c>
      <c r="H7662" s="119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19">
        <v>55801</v>
      </c>
      <c r="B7663" s="120" t="s">
        <v>205</v>
      </c>
      <c r="C7663" s="120" t="s">
        <v>208</v>
      </c>
      <c r="D7663" s="120" t="s">
        <v>61</v>
      </c>
      <c r="E7663" s="120" t="s">
        <v>38</v>
      </c>
      <c r="F7663" s="121">
        <v>32239807</v>
      </c>
      <c r="G7663" s="121">
        <v>2986866</v>
      </c>
      <c r="H7663" s="119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19">
        <v>55801</v>
      </c>
      <c r="B7664" s="120" t="s">
        <v>205</v>
      </c>
      <c r="C7664" s="120" t="s">
        <v>208</v>
      </c>
      <c r="D7664" s="120" t="s">
        <v>61</v>
      </c>
      <c r="E7664" s="120" t="s">
        <v>140</v>
      </c>
      <c r="F7664" s="121">
        <v>0</v>
      </c>
      <c r="G7664" s="121">
        <v>0</v>
      </c>
      <c r="H7664" s="119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19">
        <v>55802</v>
      </c>
      <c r="B7665" s="120" t="s">
        <v>201</v>
      </c>
      <c r="C7665" s="120" t="s">
        <v>206</v>
      </c>
      <c r="D7665" s="120" t="s">
        <v>73</v>
      </c>
      <c r="E7665" s="120" t="s">
        <v>38</v>
      </c>
      <c r="F7665" s="121">
        <v>936481</v>
      </c>
      <c r="G7665" s="121">
        <v>80233</v>
      </c>
      <c r="H7665" s="119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19">
        <v>55803</v>
      </c>
      <c r="B7666" s="120" t="s">
        <v>201</v>
      </c>
      <c r="C7666" s="120" t="s">
        <v>206</v>
      </c>
      <c r="D7666" s="120" t="s">
        <v>128</v>
      </c>
      <c r="E7666" s="120" t="s">
        <v>180</v>
      </c>
      <c r="F7666" s="121">
        <v>69232</v>
      </c>
      <c r="G7666" s="121">
        <v>7777</v>
      </c>
      <c r="H7666" s="119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19">
        <v>55804</v>
      </c>
      <c r="B7667" s="120" t="s">
        <v>201</v>
      </c>
      <c r="C7667" s="120" t="s">
        <v>206</v>
      </c>
      <c r="D7667" s="120" t="s">
        <v>128</v>
      </c>
      <c r="E7667" s="120" t="s">
        <v>180</v>
      </c>
      <c r="F7667" s="121">
        <v>1104552</v>
      </c>
      <c r="G7667" s="121">
        <v>124079</v>
      </c>
      <c r="H7667" s="119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19">
        <v>55805</v>
      </c>
      <c r="B7668" s="120" t="s">
        <v>201</v>
      </c>
      <c r="C7668" s="120" t="s">
        <v>206</v>
      </c>
      <c r="D7668" s="120" t="s">
        <v>128</v>
      </c>
      <c r="E7668" s="120" t="s">
        <v>180</v>
      </c>
      <c r="F7668" s="121">
        <v>176224</v>
      </c>
      <c r="G7668" s="121">
        <v>19796</v>
      </c>
      <c r="H7668" s="119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19">
        <v>55807</v>
      </c>
      <c r="B7669" s="120" t="s">
        <v>201</v>
      </c>
      <c r="C7669" s="120" t="s">
        <v>206</v>
      </c>
      <c r="D7669" s="120" t="s">
        <v>73</v>
      </c>
      <c r="E7669" s="120" t="s">
        <v>38</v>
      </c>
      <c r="F7669" s="121">
        <v>339254</v>
      </c>
      <c r="G7669" s="121">
        <v>30535</v>
      </c>
      <c r="H7669" s="119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19">
        <v>55809</v>
      </c>
      <c r="B7670" s="120" t="s">
        <v>201</v>
      </c>
      <c r="C7670" s="120" t="s">
        <v>206</v>
      </c>
      <c r="D7670" s="120" t="s">
        <v>128</v>
      </c>
      <c r="E7670" s="120" t="s">
        <v>180</v>
      </c>
      <c r="F7670" s="121">
        <v>26358</v>
      </c>
      <c r="G7670" s="121">
        <v>2961</v>
      </c>
      <c r="H7670" s="119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19">
        <v>55810</v>
      </c>
      <c r="B7671" s="120" t="s">
        <v>201</v>
      </c>
      <c r="C7671" s="120" t="s">
        <v>206</v>
      </c>
      <c r="D7671" s="120" t="s">
        <v>73</v>
      </c>
      <c r="E7671" s="120" t="s">
        <v>38</v>
      </c>
      <c r="F7671" s="121">
        <v>315962</v>
      </c>
      <c r="G7671" s="121">
        <v>26677</v>
      </c>
      <c r="H7671" s="119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19">
        <v>55811</v>
      </c>
      <c r="B7672" s="120" t="s">
        <v>201</v>
      </c>
      <c r="C7672" s="120" t="s">
        <v>206</v>
      </c>
      <c r="D7672" s="120" t="s">
        <v>73</v>
      </c>
      <c r="E7672" s="120" t="s">
        <v>38</v>
      </c>
      <c r="F7672" s="121">
        <v>67883</v>
      </c>
      <c r="G7672" s="121">
        <v>6056</v>
      </c>
      <c r="H7672" s="119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19">
        <v>55813</v>
      </c>
      <c r="B7673" s="120" t="s">
        <v>201</v>
      </c>
      <c r="C7673" s="120" t="s">
        <v>206</v>
      </c>
      <c r="D7673" s="120" t="s">
        <v>73</v>
      </c>
      <c r="E7673" s="120" t="s">
        <v>38</v>
      </c>
      <c r="F7673" s="121">
        <v>326885</v>
      </c>
      <c r="G7673" s="121">
        <v>28997</v>
      </c>
      <c r="H7673" s="119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19">
        <v>55816</v>
      </c>
      <c r="B7674" s="120" t="s">
        <v>201</v>
      </c>
      <c r="C7674" s="120" t="s">
        <v>206</v>
      </c>
      <c r="D7674" s="120" t="s">
        <v>128</v>
      </c>
      <c r="E7674" s="120" t="s">
        <v>180</v>
      </c>
      <c r="F7674" s="121">
        <v>590906</v>
      </c>
      <c r="G7674" s="121">
        <v>66379</v>
      </c>
      <c r="H7674" s="119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19">
        <v>55818</v>
      </c>
      <c r="B7675" s="120" t="s">
        <v>201</v>
      </c>
      <c r="C7675" s="120" t="s">
        <v>206</v>
      </c>
      <c r="D7675" s="120" t="s">
        <v>39</v>
      </c>
      <c r="E7675" s="120" t="s">
        <v>38</v>
      </c>
      <c r="F7675" s="121">
        <v>32068</v>
      </c>
      <c r="G7675" s="121">
        <v>466032</v>
      </c>
      <c r="H7675" s="119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19">
        <v>55818</v>
      </c>
      <c r="B7676" s="120" t="s">
        <v>201</v>
      </c>
      <c r="C7676" s="120" t="s">
        <v>206</v>
      </c>
      <c r="D7676" s="120" t="s">
        <v>61</v>
      </c>
      <c r="E7676" s="120" t="s">
        <v>38</v>
      </c>
      <c r="F7676" s="121">
        <v>9378361</v>
      </c>
      <c r="G7676" s="121">
        <v>877502</v>
      </c>
      <c r="H7676" s="119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19">
        <v>55821</v>
      </c>
      <c r="B7677" s="120" t="s">
        <v>201</v>
      </c>
      <c r="C7677" s="120" t="s">
        <v>206</v>
      </c>
      <c r="D7677" s="120" t="s">
        <v>39</v>
      </c>
      <c r="E7677" s="120" t="s">
        <v>70</v>
      </c>
      <c r="F7677" s="121">
        <v>0</v>
      </c>
      <c r="G7677" s="121">
        <v>0</v>
      </c>
      <c r="H7677" s="119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19">
        <v>55821</v>
      </c>
      <c r="B7678" s="120" t="s">
        <v>201</v>
      </c>
      <c r="C7678" s="120" t="s">
        <v>206</v>
      </c>
      <c r="D7678" s="120" t="s">
        <v>39</v>
      </c>
      <c r="E7678" s="120" t="s">
        <v>38</v>
      </c>
      <c r="F7678" s="121">
        <v>539526</v>
      </c>
      <c r="G7678" s="121">
        <v>586601</v>
      </c>
      <c r="H7678" s="119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19">
        <v>55821</v>
      </c>
      <c r="B7679" s="120" t="s">
        <v>201</v>
      </c>
      <c r="C7679" s="120" t="s">
        <v>206</v>
      </c>
      <c r="D7679" s="120" t="s">
        <v>61</v>
      </c>
      <c r="E7679" s="120" t="s">
        <v>70</v>
      </c>
      <c r="F7679" s="121">
        <v>0</v>
      </c>
      <c r="G7679" s="121">
        <v>0</v>
      </c>
      <c r="H7679" s="119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19">
        <v>55821</v>
      </c>
      <c r="B7680" s="120" t="s">
        <v>201</v>
      </c>
      <c r="C7680" s="120" t="s">
        <v>206</v>
      </c>
      <c r="D7680" s="120" t="s">
        <v>61</v>
      </c>
      <c r="E7680" s="120" t="s">
        <v>38</v>
      </c>
      <c r="F7680" s="121">
        <v>11381166</v>
      </c>
      <c r="G7680" s="121">
        <v>1005483</v>
      </c>
      <c r="H7680" s="119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19">
        <v>55824</v>
      </c>
      <c r="B7681" s="120" t="s">
        <v>201</v>
      </c>
      <c r="C7681" s="120" t="s">
        <v>207</v>
      </c>
      <c r="D7681" s="120" t="s">
        <v>79</v>
      </c>
      <c r="E7681" s="120" t="s">
        <v>70</v>
      </c>
      <c r="F7681" s="121">
        <v>406</v>
      </c>
      <c r="G7681" s="121">
        <v>47</v>
      </c>
      <c r="H7681" s="119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19">
        <v>55835</v>
      </c>
      <c r="B7682" s="120" t="s">
        <v>201</v>
      </c>
      <c r="C7682" s="120" t="s">
        <v>202</v>
      </c>
      <c r="D7682" s="120" t="s">
        <v>39</v>
      </c>
      <c r="E7682" s="120" t="s">
        <v>38</v>
      </c>
      <c r="F7682" s="121">
        <v>1617217</v>
      </c>
      <c r="G7682" s="121">
        <v>1010109</v>
      </c>
      <c r="H7682" s="119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19">
        <v>55835</v>
      </c>
      <c r="B7683" s="120" t="s">
        <v>201</v>
      </c>
      <c r="C7683" s="120" t="s">
        <v>202</v>
      </c>
      <c r="D7683" s="120" t="s">
        <v>61</v>
      </c>
      <c r="E7683" s="120" t="s">
        <v>38</v>
      </c>
      <c r="F7683" s="121">
        <v>18452678</v>
      </c>
      <c r="G7683" s="121">
        <v>1521573</v>
      </c>
      <c r="H7683" s="119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19">
        <v>55836</v>
      </c>
      <c r="B7684" s="120" t="s">
        <v>201</v>
      </c>
      <c r="C7684" s="120" t="s">
        <v>202</v>
      </c>
      <c r="D7684" s="120" t="s">
        <v>73</v>
      </c>
      <c r="E7684" s="120" t="s">
        <v>70</v>
      </c>
      <c r="F7684" s="121">
        <v>6396</v>
      </c>
      <c r="G7684" s="121">
        <v>553.81</v>
      </c>
      <c r="H7684" s="119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19">
        <v>55836</v>
      </c>
      <c r="B7685" s="120" t="s">
        <v>201</v>
      </c>
      <c r="C7685" s="120" t="s">
        <v>202</v>
      </c>
      <c r="D7685" s="120" t="s">
        <v>73</v>
      </c>
      <c r="E7685" s="120" t="s">
        <v>38</v>
      </c>
      <c r="F7685" s="121">
        <v>85079</v>
      </c>
      <c r="G7685" s="121">
        <v>7365.19</v>
      </c>
      <c r="H7685" s="119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19">
        <v>55841</v>
      </c>
      <c r="B7686" s="120" t="s">
        <v>201</v>
      </c>
      <c r="C7686" s="120" t="s">
        <v>202</v>
      </c>
      <c r="D7686" s="120" t="s">
        <v>39</v>
      </c>
      <c r="E7686" s="120" t="s">
        <v>38</v>
      </c>
      <c r="F7686" s="121">
        <v>655531</v>
      </c>
      <c r="G7686" s="121">
        <v>679384</v>
      </c>
      <c r="H7686" s="119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19">
        <v>55841</v>
      </c>
      <c r="B7687" s="120" t="s">
        <v>201</v>
      </c>
      <c r="C7687" s="120" t="s">
        <v>202</v>
      </c>
      <c r="D7687" s="120" t="s">
        <v>61</v>
      </c>
      <c r="E7687" s="120" t="s">
        <v>38</v>
      </c>
      <c r="F7687" s="121">
        <v>13163457</v>
      </c>
      <c r="G7687" s="121">
        <v>1115634</v>
      </c>
      <c r="H7687" s="119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19">
        <v>55847</v>
      </c>
      <c r="B7688" s="120" t="s">
        <v>201</v>
      </c>
      <c r="C7688" s="120" t="s">
        <v>206</v>
      </c>
      <c r="D7688" s="120" t="s">
        <v>73</v>
      </c>
      <c r="E7688" s="120" t="s">
        <v>38</v>
      </c>
      <c r="F7688" s="121">
        <v>146038</v>
      </c>
      <c r="G7688" s="121">
        <v>12321</v>
      </c>
      <c r="H7688" s="119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19">
        <v>55851</v>
      </c>
      <c r="B7689" s="120" t="s">
        <v>205</v>
      </c>
      <c r="C7689" s="120" t="s">
        <v>209</v>
      </c>
      <c r="D7689" s="120" t="s">
        <v>73</v>
      </c>
      <c r="E7689" s="120" t="s">
        <v>38</v>
      </c>
      <c r="F7689" s="121">
        <v>1257965</v>
      </c>
      <c r="G7689" s="121">
        <v>276082.76</v>
      </c>
      <c r="H7689" s="119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19">
        <v>55851</v>
      </c>
      <c r="B7690" s="120" t="s">
        <v>205</v>
      </c>
      <c r="C7690" s="120" t="s">
        <v>209</v>
      </c>
      <c r="D7690" s="120" t="s">
        <v>73</v>
      </c>
      <c r="E7690" s="120" t="s">
        <v>140</v>
      </c>
      <c r="F7690" s="121">
        <v>288640</v>
      </c>
      <c r="G7690" s="121">
        <v>63166.244</v>
      </c>
      <c r="H7690" s="119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19">
        <v>55853</v>
      </c>
      <c r="B7691" s="120" t="s">
        <v>201</v>
      </c>
      <c r="C7691" s="120" t="s">
        <v>206</v>
      </c>
      <c r="D7691" s="120" t="s">
        <v>56</v>
      </c>
      <c r="E7691" s="120" t="s">
        <v>38</v>
      </c>
      <c r="F7691" s="121">
        <v>250859</v>
      </c>
      <c r="G7691" s="121">
        <v>33125</v>
      </c>
      <c r="H7691" s="119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19">
        <v>55855</v>
      </c>
      <c r="B7692" s="120" t="s">
        <v>201</v>
      </c>
      <c r="C7692" s="120" t="s">
        <v>206</v>
      </c>
      <c r="D7692" s="120" t="s">
        <v>73</v>
      </c>
      <c r="E7692" s="120" t="s">
        <v>38</v>
      </c>
      <c r="F7692" s="121">
        <v>83841</v>
      </c>
      <c r="G7692" s="121">
        <v>7008</v>
      </c>
      <c r="H7692" s="119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19">
        <v>55856</v>
      </c>
      <c r="B7693" s="120" t="s">
        <v>201</v>
      </c>
      <c r="C7693" s="120" t="s">
        <v>206</v>
      </c>
      <c r="D7693" s="120" t="s">
        <v>68</v>
      </c>
      <c r="E7693" s="120" t="s">
        <v>54</v>
      </c>
      <c r="F7693" s="121">
        <v>115370811</v>
      </c>
      <c r="G7693" s="121">
        <v>12027671</v>
      </c>
      <c r="H7693" s="119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19">
        <v>55856</v>
      </c>
      <c r="B7694" s="120" t="s">
        <v>201</v>
      </c>
      <c r="C7694" s="120" t="s">
        <v>206</v>
      </c>
      <c r="D7694" s="120" t="s">
        <v>68</v>
      </c>
      <c r="E7694" s="120" t="s">
        <v>38</v>
      </c>
      <c r="F7694" s="121">
        <v>244545</v>
      </c>
      <c r="G7694" s="121">
        <v>25419.271</v>
      </c>
      <c r="H7694" s="119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19">
        <v>55857</v>
      </c>
      <c r="B7695" s="120" t="s">
        <v>205</v>
      </c>
      <c r="C7695" s="120" t="s">
        <v>209</v>
      </c>
      <c r="D7695" s="120" t="s">
        <v>73</v>
      </c>
      <c r="E7695" s="120" t="s">
        <v>38</v>
      </c>
      <c r="F7695" s="121">
        <v>392951</v>
      </c>
      <c r="G7695" s="121">
        <v>97862</v>
      </c>
      <c r="H7695" s="119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19">
        <v>55860</v>
      </c>
      <c r="B7696" s="120" t="s">
        <v>201</v>
      </c>
      <c r="C7696" s="120" t="s">
        <v>206</v>
      </c>
      <c r="D7696" s="120" t="s">
        <v>116</v>
      </c>
      <c r="E7696" s="120" t="s">
        <v>170</v>
      </c>
      <c r="F7696" s="121">
        <v>76689</v>
      </c>
      <c r="G7696" s="121">
        <v>8615</v>
      </c>
      <c r="H7696" s="119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19">
        <v>55861</v>
      </c>
      <c r="B7697" s="120" t="s">
        <v>205</v>
      </c>
      <c r="C7697" s="120" t="s">
        <v>209</v>
      </c>
      <c r="D7697" s="120" t="s">
        <v>68</v>
      </c>
      <c r="E7697" s="120" t="s">
        <v>38</v>
      </c>
      <c r="F7697" s="121">
        <v>203049</v>
      </c>
      <c r="G7697" s="121">
        <v>17853</v>
      </c>
      <c r="H7697" s="119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19">
        <v>55864</v>
      </c>
      <c r="B7698" s="120" t="s">
        <v>201</v>
      </c>
      <c r="C7698" s="120" t="s">
        <v>211</v>
      </c>
      <c r="D7698" s="120" t="s">
        <v>116</v>
      </c>
      <c r="E7698" s="120" t="s">
        <v>170</v>
      </c>
      <c r="F7698" s="121">
        <v>7342</v>
      </c>
      <c r="G7698" s="121">
        <v>825</v>
      </c>
      <c r="H7698" s="119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19">
        <v>55866</v>
      </c>
      <c r="B7699" s="120" t="s">
        <v>201</v>
      </c>
      <c r="C7699" s="120" t="s">
        <v>206</v>
      </c>
      <c r="D7699" s="120" t="s">
        <v>79</v>
      </c>
      <c r="E7699" s="120" t="s">
        <v>38</v>
      </c>
      <c r="F7699" s="121">
        <v>1447458</v>
      </c>
      <c r="G7699" s="121">
        <v>156356</v>
      </c>
      <c r="H7699" s="119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19">
        <v>55871</v>
      </c>
      <c r="B7700" s="120" t="s">
        <v>201</v>
      </c>
      <c r="C7700" s="120" t="s">
        <v>206</v>
      </c>
      <c r="D7700" s="120" t="s">
        <v>128</v>
      </c>
      <c r="E7700" s="120" t="s">
        <v>180</v>
      </c>
      <c r="F7700" s="121">
        <v>409636</v>
      </c>
      <c r="G7700" s="121">
        <v>46016</v>
      </c>
      <c r="H7700" s="119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19">
        <v>55874</v>
      </c>
      <c r="B7701" s="120" t="s">
        <v>201</v>
      </c>
      <c r="C7701" s="120" t="s">
        <v>206</v>
      </c>
      <c r="D7701" s="120" t="s">
        <v>73</v>
      </c>
      <c r="E7701" s="120" t="s">
        <v>38</v>
      </c>
      <c r="F7701" s="121">
        <v>36552</v>
      </c>
      <c r="G7701" s="121">
        <v>2307</v>
      </c>
      <c r="H7701" s="119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19">
        <v>55880</v>
      </c>
      <c r="B7702" s="120" t="s">
        <v>201</v>
      </c>
      <c r="C7702" s="120" t="s">
        <v>207</v>
      </c>
      <c r="D7702" s="120" t="s">
        <v>79</v>
      </c>
      <c r="E7702" s="120" t="s">
        <v>90</v>
      </c>
      <c r="F7702" s="121">
        <v>12266</v>
      </c>
      <c r="G7702" s="121">
        <v>548</v>
      </c>
      <c r="H7702" s="119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19">
        <v>55882</v>
      </c>
      <c r="B7703" s="120" t="s">
        <v>205</v>
      </c>
      <c r="C7703" s="120" t="s">
        <v>209</v>
      </c>
      <c r="D7703" s="120" t="s">
        <v>68</v>
      </c>
      <c r="E7703" s="120" t="s">
        <v>176</v>
      </c>
      <c r="F7703" s="121">
        <v>538252</v>
      </c>
      <c r="G7703" s="121">
        <v>117831</v>
      </c>
      <c r="H7703" s="119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19">
        <v>55885</v>
      </c>
      <c r="B7704" s="120" t="s">
        <v>201</v>
      </c>
      <c r="C7704" s="120" t="s">
        <v>206</v>
      </c>
      <c r="D7704" s="120" t="s">
        <v>79</v>
      </c>
      <c r="E7704" s="120" t="s">
        <v>90</v>
      </c>
      <c r="F7704" s="121">
        <v>214289</v>
      </c>
      <c r="G7704" s="121">
        <v>12586</v>
      </c>
      <c r="H7704" s="119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19">
        <v>55925</v>
      </c>
      <c r="B7705" s="120" t="s">
        <v>201</v>
      </c>
      <c r="C7705" s="120" t="s">
        <v>206</v>
      </c>
      <c r="D7705" s="120" t="s">
        <v>79</v>
      </c>
      <c r="E7705" s="120" t="s">
        <v>90</v>
      </c>
      <c r="F7705" s="121">
        <v>389767</v>
      </c>
      <c r="G7705" s="121">
        <v>32030</v>
      </c>
      <c r="H7705" s="119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19">
        <v>55927</v>
      </c>
      <c r="B7706" s="120" t="s">
        <v>201</v>
      </c>
      <c r="C7706" s="120" t="s">
        <v>202</v>
      </c>
      <c r="D7706" s="120" t="s">
        <v>39</v>
      </c>
      <c r="E7706" s="120" t="s">
        <v>70</v>
      </c>
      <c r="F7706" s="121">
        <v>0</v>
      </c>
      <c r="G7706" s="121">
        <v>99.783</v>
      </c>
      <c r="H7706" s="119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19">
        <v>55927</v>
      </c>
      <c r="B7707" s="120" t="s">
        <v>201</v>
      </c>
      <c r="C7707" s="120" t="s">
        <v>202</v>
      </c>
      <c r="D7707" s="120" t="s">
        <v>39</v>
      </c>
      <c r="E7707" s="120" t="s">
        <v>38</v>
      </c>
      <c r="F7707" s="121">
        <v>0</v>
      </c>
      <c r="G7707" s="121">
        <v>1973717.2</v>
      </c>
      <c r="H7707" s="119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19">
        <v>55927</v>
      </c>
      <c r="B7708" s="120" t="s">
        <v>201</v>
      </c>
      <c r="C7708" s="120" t="s">
        <v>202</v>
      </c>
      <c r="D7708" s="120" t="s">
        <v>61</v>
      </c>
      <c r="E7708" s="120" t="s">
        <v>70</v>
      </c>
      <c r="F7708" s="121">
        <v>1976</v>
      </c>
      <c r="G7708" s="121">
        <v>167.857</v>
      </c>
      <c r="H7708" s="119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19">
        <v>55927</v>
      </c>
      <c r="B7709" s="120" t="s">
        <v>201</v>
      </c>
      <c r="C7709" s="120" t="s">
        <v>202</v>
      </c>
      <c r="D7709" s="120" t="s">
        <v>61</v>
      </c>
      <c r="E7709" s="120" t="s">
        <v>38</v>
      </c>
      <c r="F7709" s="121">
        <v>38351481</v>
      </c>
      <c r="G7709" s="121">
        <v>3210201.1</v>
      </c>
      <c r="H7709" s="119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19">
        <v>55928</v>
      </c>
      <c r="B7710" s="120" t="s">
        <v>201</v>
      </c>
      <c r="C7710" s="120" t="s">
        <v>202</v>
      </c>
      <c r="D7710" s="120" t="s">
        <v>79</v>
      </c>
      <c r="E7710" s="120" t="s">
        <v>70</v>
      </c>
      <c r="F7710" s="121">
        <v>1252</v>
      </c>
      <c r="G7710" s="121">
        <v>125</v>
      </c>
      <c r="H7710" s="119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19">
        <v>55928</v>
      </c>
      <c r="B7711" s="120" t="s">
        <v>201</v>
      </c>
      <c r="C7711" s="120" t="s">
        <v>202</v>
      </c>
      <c r="D7711" s="120" t="s">
        <v>79</v>
      </c>
      <c r="E7711" s="120" t="s">
        <v>134</v>
      </c>
      <c r="F7711" s="121">
        <v>0</v>
      </c>
      <c r="G7711" s="121">
        <v>0</v>
      </c>
      <c r="H7711" s="119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19">
        <v>55931</v>
      </c>
      <c r="B7712" s="120" t="s">
        <v>201</v>
      </c>
      <c r="C7712" s="120" t="s">
        <v>206</v>
      </c>
      <c r="D7712" s="120" t="s">
        <v>116</v>
      </c>
      <c r="E7712" s="120" t="s">
        <v>170</v>
      </c>
      <c r="F7712" s="121">
        <v>76462</v>
      </c>
      <c r="G7712" s="121">
        <v>8589</v>
      </c>
      <c r="H7712" s="119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19">
        <v>55933</v>
      </c>
      <c r="B7713" s="120" t="s">
        <v>201</v>
      </c>
      <c r="C7713" s="120" t="s">
        <v>206</v>
      </c>
      <c r="D7713" s="120" t="s">
        <v>39</v>
      </c>
      <c r="E7713" s="120" t="s">
        <v>38</v>
      </c>
      <c r="F7713" s="121">
        <v>350479</v>
      </c>
      <c r="G7713" s="121">
        <v>336964</v>
      </c>
      <c r="H7713" s="119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19">
        <v>55933</v>
      </c>
      <c r="B7714" s="120" t="s">
        <v>201</v>
      </c>
      <c r="C7714" s="120" t="s">
        <v>206</v>
      </c>
      <c r="D7714" s="120" t="s">
        <v>61</v>
      </c>
      <c r="E7714" s="120" t="s">
        <v>38</v>
      </c>
      <c r="F7714" s="121">
        <v>6769453</v>
      </c>
      <c r="G7714" s="121">
        <v>527438</v>
      </c>
      <c r="H7714" s="119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19">
        <v>55934</v>
      </c>
      <c r="B7715" s="120" t="s">
        <v>201</v>
      </c>
      <c r="C7715" s="120" t="s">
        <v>206</v>
      </c>
      <c r="D7715" s="120" t="s">
        <v>73</v>
      </c>
      <c r="E7715" s="120" t="s">
        <v>38</v>
      </c>
      <c r="F7715" s="121">
        <v>7495</v>
      </c>
      <c r="G7715" s="121">
        <v>495</v>
      </c>
      <c r="H7715" s="119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19">
        <v>55935</v>
      </c>
      <c r="B7716" s="120" t="s">
        <v>201</v>
      </c>
      <c r="C7716" s="120" t="s">
        <v>206</v>
      </c>
      <c r="D7716" s="120" t="s">
        <v>73</v>
      </c>
      <c r="E7716" s="120" t="s">
        <v>38</v>
      </c>
      <c r="F7716" s="121">
        <v>6274</v>
      </c>
      <c r="G7716" s="121">
        <v>414</v>
      </c>
      <c r="H7716" s="119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19">
        <v>55936</v>
      </c>
      <c r="B7717" s="120" t="s">
        <v>201</v>
      </c>
      <c r="C7717" s="120" t="s">
        <v>206</v>
      </c>
      <c r="D7717" s="120" t="s">
        <v>73</v>
      </c>
      <c r="E7717" s="120" t="s">
        <v>38</v>
      </c>
      <c r="F7717" s="121">
        <v>899915</v>
      </c>
      <c r="G7717" s="121">
        <v>85390</v>
      </c>
      <c r="H7717" s="119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19">
        <v>55938</v>
      </c>
      <c r="B7718" s="120" t="s">
        <v>201</v>
      </c>
      <c r="C7718" s="120" t="s">
        <v>206</v>
      </c>
      <c r="D7718" s="120" t="s">
        <v>73</v>
      </c>
      <c r="E7718" s="120" t="s">
        <v>38</v>
      </c>
      <c r="F7718" s="121">
        <v>755236</v>
      </c>
      <c r="G7718" s="121">
        <v>71728</v>
      </c>
      <c r="H7718" s="119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19">
        <v>55939</v>
      </c>
      <c r="B7719" s="120" t="s">
        <v>201</v>
      </c>
      <c r="C7719" s="120" t="s">
        <v>202</v>
      </c>
      <c r="D7719" s="120" t="s">
        <v>39</v>
      </c>
      <c r="E7719" s="120" t="s">
        <v>70</v>
      </c>
      <c r="F7719" s="121">
        <v>0</v>
      </c>
      <c r="G7719" s="121">
        <v>0</v>
      </c>
      <c r="H7719" s="119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19">
        <v>55939</v>
      </c>
      <c r="B7720" s="120" t="s">
        <v>201</v>
      </c>
      <c r="C7720" s="120" t="s">
        <v>202</v>
      </c>
      <c r="D7720" s="120" t="s">
        <v>39</v>
      </c>
      <c r="E7720" s="120" t="s">
        <v>38</v>
      </c>
      <c r="F7720" s="121">
        <v>0</v>
      </c>
      <c r="G7720" s="121">
        <v>0</v>
      </c>
      <c r="H7720" s="119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19">
        <v>55939</v>
      </c>
      <c r="B7721" s="120" t="s">
        <v>201</v>
      </c>
      <c r="C7721" s="120" t="s">
        <v>202</v>
      </c>
      <c r="D7721" s="120" t="s">
        <v>61</v>
      </c>
      <c r="E7721" s="120" t="s">
        <v>70</v>
      </c>
      <c r="F7721" s="121">
        <v>0</v>
      </c>
      <c r="G7721" s="121">
        <v>0</v>
      </c>
      <c r="H7721" s="119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19">
        <v>55939</v>
      </c>
      <c r="B7722" s="120" t="s">
        <v>201</v>
      </c>
      <c r="C7722" s="120" t="s">
        <v>202</v>
      </c>
      <c r="D7722" s="120" t="s">
        <v>61</v>
      </c>
      <c r="E7722" s="120" t="s">
        <v>38</v>
      </c>
      <c r="F7722" s="121">
        <v>60231966</v>
      </c>
      <c r="G7722" s="121">
        <v>8769572</v>
      </c>
      <c r="H7722" s="119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19">
        <v>55944</v>
      </c>
      <c r="B7723" s="120" t="s">
        <v>201</v>
      </c>
      <c r="C7723" s="120" t="s">
        <v>206</v>
      </c>
      <c r="D7723" s="120" t="s">
        <v>128</v>
      </c>
      <c r="E7723" s="120" t="s">
        <v>180</v>
      </c>
      <c r="F7723" s="121">
        <v>22076</v>
      </c>
      <c r="G7723" s="121">
        <v>2480</v>
      </c>
      <c r="H7723" s="119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19">
        <v>55950</v>
      </c>
      <c r="B7724" s="120" t="s">
        <v>205</v>
      </c>
      <c r="C7724" s="120" t="s">
        <v>209</v>
      </c>
      <c r="D7724" s="120" t="s">
        <v>73</v>
      </c>
      <c r="E7724" s="120" t="s">
        <v>38</v>
      </c>
      <c r="F7724" s="121">
        <v>0</v>
      </c>
      <c r="G7724" s="121">
        <v>0</v>
      </c>
      <c r="H7724" s="119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19">
        <v>55951</v>
      </c>
      <c r="B7725" s="120" t="s">
        <v>201</v>
      </c>
      <c r="C7725" s="120" t="s">
        <v>202</v>
      </c>
      <c r="D7725" s="120" t="s">
        <v>73</v>
      </c>
      <c r="E7725" s="120" t="s">
        <v>38</v>
      </c>
      <c r="F7725" s="121">
        <v>4497</v>
      </c>
      <c r="G7725" s="121">
        <v>4041</v>
      </c>
      <c r="H7725" s="119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19">
        <v>55953</v>
      </c>
      <c r="B7726" s="120" t="s">
        <v>201</v>
      </c>
      <c r="C7726" s="120" t="s">
        <v>202</v>
      </c>
      <c r="D7726" s="120" t="s">
        <v>79</v>
      </c>
      <c r="E7726" s="120" t="s">
        <v>70</v>
      </c>
      <c r="F7726" s="121">
        <v>726</v>
      </c>
      <c r="G7726" s="121">
        <v>28</v>
      </c>
      <c r="H7726" s="119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19">
        <v>55954</v>
      </c>
      <c r="B7727" s="120" t="s">
        <v>201</v>
      </c>
      <c r="C7727" s="120" t="s">
        <v>202</v>
      </c>
      <c r="D7727" s="120" t="s">
        <v>79</v>
      </c>
      <c r="E7727" s="120" t="s">
        <v>70</v>
      </c>
      <c r="F7727" s="121">
        <v>990</v>
      </c>
      <c r="G7727" s="121">
        <v>62</v>
      </c>
      <c r="H7727" s="119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19">
        <v>55963</v>
      </c>
      <c r="B7728" s="120" t="s">
        <v>201</v>
      </c>
      <c r="C7728" s="120" t="s">
        <v>206</v>
      </c>
      <c r="D7728" s="120" t="s">
        <v>73</v>
      </c>
      <c r="E7728" s="120" t="s">
        <v>38</v>
      </c>
      <c r="F7728" s="121">
        <v>222067</v>
      </c>
      <c r="G7728" s="121">
        <v>20041</v>
      </c>
      <c r="H7728" s="119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19">
        <v>55965</v>
      </c>
      <c r="B7729" s="120" t="s">
        <v>201</v>
      </c>
      <c r="C7729" s="120" t="s">
        <v>206</v>
      </c>
      <c r="D7729" s="120" t="s">
        <v>39</v>
      </c>
      <c r="E7729" s="120" t="s">
        <v>38</v>
      </c>
      <c r="F7729" s="121">
        <v>3875043</v>
      </c>
      <c r="G7729" s="121">
        <v>3223242</v>
      </c>
      <c r="H7729" s="119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19">
        <v>55965</v>
      </c>
      <c r="B7730" s="120" t="s">
        <v>201</v>
      </c>
      <c r="C7730" s="120" t="s">
        <v>206</v>
      </c>
      <c r="D7730" s="120" t="s">
        <v>61</v>
      </c>
      <c r="E7730" s="120" t="s">
        <v>38</v>
      </c>
      <c r="F7730" s="121">
        <v>58074863</v>
      </c>
      <c r="G7730" s="121">
        <v>5623521</v>
      </c>
      <c r="H7730" s="119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19">
        <v>55966</v>
      </c>
      <c r="B7731" s="120" t="s">
        <v>201</v>
      </c>
      <c r="C7731" s="120" t="s">
        <v>202</v>
      </c>
      <c r="D7731" s="120" t="s">
        <v>39</v>
      </c>
      <c r="E7731" s="120" t="s">
        <v>38</v>
      </c>
      <c r="F7731" s="121">
        <v>33243</v>
      </c>
      <c r="G7731" s="121">
        <v>75328</v>
      </c>
      <c r="H7731" s="119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19">
        <v>55966</v>
      </c>
      <c r="B7732" s="120" t="s">
        <v>201</v>
      </c>
      <c r="C7732" s="120" t="s">
        <v>202</v>
      </c>
      <c r="D7732" s="120" t="s">
        <v>61</v>
      </c>
      <c r="E7732" s="120" t="s">
        <v>38</v>
      </c>
      <c r="F7732" s="121">
        <v>2355238</v>
      </c>
      <c r="G7732" s="121">
        <v>164217</v>
      </c>
      <c r="H7732" s="119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19">
        <v>55968</v>
      </c>
      <c r="B7733" s="120" t="s">
        <v>201</v>
      </c>
      <c r="C7733" s="120" t="s">
        <v>206</v>
      </c>
      <c r="D7733" s="120" t="s">
        <v>128</v>
      </c>
      <c r="E7733" s="120" t="s">
        <v>180</v>
      </c>
      <c r="F7733" s="121">
        <v>5163952</v>
      </c>
      <c r="G7733" s="121">
        <v>580089</v>
      </c>
      <c r="H7733" s="119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19">
        <v>55969</v>
      </c>
      <c r="B7734" s="120" t="s">
        <v>201</v>
      </c>
      <c r="C7734" s="120" t="s">
        <v>206</v>
      </c>
      <c r="D7734" s="120" t="s">
        <v>73</v>
      </c>
      <c r="E7734" s="120" t="s">
        <v>70</v>
      </c>
      <c r="F7734" s="121">
        <v>0</v>
      </c>
      <c r="G7734" s="121">
        <v>0</v>
      </c>
      <c r="H7734" s="119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19">
        <v>55969</v>
      </c>
      <c r="B7735" s="120" t="s">
        <v>201</v>
      </c>
      <c r="C7735" s="120" t="s">
        <v>206</v>
      </c>
      <c r="D7735" s="120" t="s">
        <v>73</v>
      </c>
      <c r="E7735" s="120" t="s">
        <v>86</v>
      </c>
      <c r="F7735" s="121">
        <v>335409</v>
      </c>
      <c r="G7735" s="121">
        <v>30547</v>
      </c>
      <c r="H7735" s="119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19">
        <v>55970</v>
      </c>
      <c r="B7736" s="120" t="s">
        <v>201</v>
      </c>
      <c r="C7736" s="120" t="s">
        <v>202</v>
      </c>
      <c r="D7736" s="120" t="s">
        <v>39</v>
      </c>
      <c r="E7736" s="120" t="s">
        <v>38</v>
      </c>
      <c r="F7736" s="121">
        <v>0</v>
      </c>
      <c r="G7736" s="121">
        <v>954267.71</v>
      </c>
      <c r="H7736" s="119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19">
        <v>55970</v>
      </c>
      <c r="B7737" s="120" t="s">
        <v>201</v>
      </c>
      <c r="C7737" s="120" t="s">
        <v>202</v>
      </c>
      <c r="D7737" s="120" t="s">
        <v>39</v>
      </c>
      <c r="E7737" s="120" t="s">
        <v>130</v>
      </c>
      <c r="F7737" s="121">
        <v>0</v>
      </c>
      <c r="G7737" s="121">
        <v>12320.292</v>
      </c>
      <c r="H7737" s="119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19">
        <v>55970</v>
      </c>
      <c r="B7738" s="120" t="s">
        <v>201</v>
      </c>
      <c r="C7738" s="120" t="s">
        <v>202</v>
      </c>
      <c r="D7738" s="120" t="s">
        <v>61</v>
      </c>
      <c r="E7738" s="120" t="s">
        <v>38</v>
      </c>
      <c r="F7738" s="121">
        <v>18387601</v>
      </c>
      <c r="G7738" s="121">
        <v>1762452.7</v>
      </c>
      <c r="H7738" s="119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19">
        <v>55970</v>
      </c>
      <c r="B7739" s="120" t="s">
        <v>201</v>
      </c>
      <c r="C7739" s="120" t="s">
        <v>202</v>
      </c>
      <c r="D7739" s="120" t="s">
        <v>61</v>
      </c>
      <c r="E7739" s="120" t="s">
        <v>130</v>
      </c>
      <c r="F7739" s="121">
        <v>236681</v>
      </c>
      <c r="G7739" s="121">
        <v>22132.302</v>
      </c>
      <c r="H7739" s="119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19">
        <v>55972</v>
      </c>
      <c r="B7740" s="120" t="s">
        <v>201</v>
      </c>
      <c r="C7740" s="120" t="s">
        <v>202</v>
      </c>
      <c r="D7740" s="120" t="s">
        <v>73</v>
      </c>
      <c r="E7740" s="120" t="s">
        <v>38</v>
      </c>
      <c r="F7740" s="121">
        <v>2218816</v>
      </c>
      <c r="G7740" s="121">
        <v>195085</v>
      </c>
      <c r="H7740" s="119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19">
        <v>55976</v>
      </c>
      <c r="B7741" s="120" t="s">
        <v>201</v>
      </c>
      <c r="C7741" s="120" t="s">
        <v>206</v>
      </c>
      <c r="D7741" s="120" t="s">
        <v>39</v>
      </c>
      <c r="E7741" s="120" t="s">
        <v>38</v>
      </c>
      <c r="F7741" s="121">
        <v>1574996</v>
      </c>
      <c r="G7741" s="121">
        <v>2093761</v>
      </c>
      <c r="H7741" s="119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19">
        <v>55976</v>
      </c>
      <c r="B7742" s="120" t="s">
        <v>201</v>
      </c>
      <c r="C7742" s="120" t="s">
        <v>206</v>
      </c>
      <c r="D7742" s="120" t="s">
        <v>61</v>
      </c>
      <c r="E7742" s="120" t="s">
        <v>38</v>
      </c>
      <c r="F7742" s="121">
        <v>39787309</v>
      </c>
      <c r="G7742" s="121">
        <v>3770192</v>
      </c>
      <c r="H7742" s="119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19">
        <v>55977</v>
      </c>
      <c r="B7743" s="120" t="s">
        <v>201</v>
      </c>
      <c r="C7743" s="120" t="s">
        <v>202</v>
      </c>
      <c r="D7743" s="120" t="s">
        <v>39</v>
      </c>
      <c r="E7743" s="120" t="s">
        <v>38</v>
      </c>
      <c r="F7743" s="121">
        <v>634723</v>
      </c>
      <c r="G7743" s="121">
        <v>133015</v>
      </c>
      <c r="H7743" s="119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19">
        <v>55977</v>
      </c>
      <c r="B7744" s="120" t="s">
        <v>201</v>
      </c>
      <c r="C7744" s="120" t="s">
        <v>202</v>
      </c>
      <c r="D7744" s="120" t="s">
        <v>61</v>
      </c>
      <c r="E7744" s="120" t="s">
        <v>38</v>
      </c>
      <c r="F7744" s="121">
        <v>2475825</v>
      </c>
      <c r="G7744" s="121">
        <v>265733</v>
      </c>
      <c r="H7744" s="119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19">
        <v>55980</v>
      </c>
      <c r="B7745" s="120" t="s">
        <v>201</v>
      </c>
      <c r="C7745" s="120" t="s">
        <v>206</v>
      </c>
      <c r="D7745" s="120" t="s">
        <v>128</v>
      </c>
      <c r="E7745" s="120" t="s">
        <v>180</v>
      </c>
      <c r="F7745" s="121">
        <v>33008</v>
      </c>
      <c r="G7745" s="121">
        <v>3708</v>
      </c>
      <c r="H7745" s="119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19">
        <v>55981</v>
      </c>
      <c r="B7746" s="120" t="s">
        <v>201</v>
      </c>
      <c r="C7746" s="120" t="s">
        <v>206</v>
      </c>
      <c r="D7746" s="120" t="s">
        <v>128</v>
      </c>
      <c r="E7746" s="120" t="s">
        <v>180</v>
      </c>
      <c r="F7746" s="121">
        <v>12757</v>
      </c>
      <c r="G7746" s="121">
        <v>1433</v>
      </c>
      <c r="H7746" s="119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19">
        <v>55983</v>
      </c>
      <c r="B7747" s="120" t="s">
        <v>201</v>
      </c>
      <c r="C7747" s="120" t="s">
        <v>206</v>
      </c>
      <c r="D7747" s="120" t="s">
        <v>68</v>
      </c>
      <c r="E7747" s="120" t="s">
        <v>76</v>
      </c>
      <c r="F7747" s="121">
        <v>2863461</v>
      </c>
      <c r="G7747" s="121">
        <v>321665</v>
      </c>
      <c r="H7747" s="119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19">
        <v>55984</v>
      </c>
      <c r="B7748" s="120" t="s">
        <v>201</v>
      </c>
      <c r="C7748" s="120" t="s">
        <v>206</v>
      </c>
      <c r="D7748" s="120" t="s">
        <v>68</v>
      </c>
      <c r="E7748" s="120" t="s">
        <v>76</v>
      </c>
      <c r="F7748" s="121">
        <v>630483</v>
      </c>
      <c r="G7748" s="121">
        <v>70825</v>
      </c>
      <c r="H7748" s="119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19">
        <v>55985</v>
      </c>
      <c r="B7749" s="120" t="s">
        <v>201</v>
      </c>
      <c r="C7749" s="120" t="s">
        <v>202</v>
      </c>
      <c r="D7749" s="120" t="s">
        <v>39</v>
      </c>
      <c r="E7749" s="120" t="s">
        <v>38</v>
      </c>
      <c r="F7749" s="121">
        <v>163358</v>
      </c>
      <c r="G7749" s="121">
        <v>443227</v>
      </c>
      <c r="H7749" s="119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19">
        <v>55985</v>
      </c>
      <c r="B7750" s="120" t="s">
        <v>201</v>
      </c>
      <c r="C7750" s="120" t="s">
        <v>202</v>
      </c>
      <c r="D7750" s="120" t="s">
        <v>61</v>
      </c>
      <c r="E7750" s="120" t="s">
        <v>38</v>
      </c>
      <c r="F7750" s="121">
        <v>8357555</v>
      </c>
      <c r="G7750" s="121">
        <v>739585</v>
      </c>
      <c r="H7750" s="119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19">
        <v>55986</v>
      </c>
      <c r="B7751" s="120" t="s">
        <v>201</v>
      </c>
      <c r="C7751" s="120" t="s">
        <v>206</v>
      </c>
      <c r="D7751" s="120" t="s">
        <v>128</v>
      </c>
      <c r="E7751" s="120" t="s">
        <v>180</v>
      </c>
      <c r="F7751" s="121">
        <v>1162974</v>
      </c>
      <c r="G7751" s="121">
        <v>130642</v>
      </c>
      <c r="H7751" s="119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19">
        <v>55987</v>
      </c>
      <c r="B7752" s="120" t="s">
        <v>201</v>
      </c>
      <c r="C7752" s="120" t="s">
        <v>202</v>
      </c>
      <c r="D7752" s="120" t="s">
        <v>79</v>
      </c>
      <c r="E7752" s="120" t="s">
        <v>70</v>
      </c>
      <c r="F7752" s="121">
        <v>102</v>
      </c>
      <c r="G7752" s="121">
        <v>10</v>
      </c>
      <c r="H7752" s="119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19">
        <v>55989</v>
      </c>
      <c r="B7753" s="120" t="s">
        <v>201</v>
      </c>
      <c r="C7753" s="120" t="s">
        <v>206</v>
      </c>
      <c r="D7753" s="120" t="s">
        <v>128</v>
      </c>
      <c r="E7753" s="120" t="s">
        <v>180</v>
      </c>
      <c r="F7753" s="121">
        <v>1993666</v>
      </c>
      <c r="G7753" s="121">
        <v>223957</v>
      </c>
      <c r="H7753" s="119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19">
        <v>55990</v>
      </c>
      <c r="B7754" s="120" t="s">
        <v>205</v>
      </c>
      <c r="C7754" s="120" t="s">
        <v>208</v>
      </c>
      <c r="D7754" s="120" t="s">
        <v>39</v>
      </c>
      <c r="E7754" s="120" t="s">
        <v>38</v>
      </c>
      <c r="F7754" s="121">
        <v>17415</v>
      </c>
      <c r="G7754" s="121">
        <v>4281</v>
      </c>
      <c r="H7754" s="119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19">
        <v>55990</v>
      </c>
      <c r="B7755" s="120" t="s">
        <v>205</v>
      </c>
      <c r="C7755" s="120" t="s">
        <v>208</v>
      </c>
      <c r="D7755" s="120" t="s">
        <v>61</v>
      </c>
      <c r="E7755" s="120" t="s">
        <v>38</v>
      </c>
      <c r="F7755" s="121">
        <v>765648</v>
      </c>
      <c r="G7755" s="121">
        <v>188374</v>
      </c>
      <c r="H7755" s="119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19">
        <v>55991</v>
      </c>
      <c r="B7756" s="120" t="s">
        <v>201</v>
      </c>
      <c r="C7756" s="120" t="s">
        <v>206</v>
      </c>
      <c r="D7756" s="120" t="s">
        <v>120</v>
      </c>
      <c r="E7756" s="120" t="s">
        <v>76</v>
      </c>
      <c r="F7756" s="121">
        <v>935798</v>
      </c>
      <c r="G7756" s="121">
        <v>105122</v>
      </c>
      <c r="H7756" s="119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19">
        <v>55992</v>
      </c>
      <c r="B7757" s="120" t="s">
        <v>201</v>
      </c>
      <c r="C7757" s="120" t="s">
        <v>206</v>
      </c>
      <c r="D7757" s="120" t="s">
        <v>128</v>
      </c>
      <c r="E7757" s="120" t="s">
        <v>180</v>
      </c>
      <c r="F7757" s="121">
        <v>4706239</v>
      </c>
      <c r="G7757" s="121">
        <v>528672</v>
      </c>
      <c r="H7757" s="119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19">
        <v>55995</v>
      </c>
      <c r="B7758" s="120" t="s">
        <v>201</v>
      </c>
      <c r="C7758" s="120" t="s">
        <v>202</v>
      </c>
      <c r="D7758" s="120" t="s">
        <v>128</v>
      </c>
      <c r="E7758" s="120" t="s">
        <v>180</v>
      </c>
      <c r="F7758" s="121">
        <v>155947</v>
      </c>
      <c r="G7758" s="121">
        <v>17518</v>
      </c>
      <c r="H7758" s="119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19">
        <v>55996</v>
      </c>
      <c r="B7759" s="120" t="s">
        <v>201</v>
      </c>
      <c r="C7759" s="120" t="s">
        <v>206</v>
      </c>
      <c r="D7759" s="120" t="s">
        <v>79</v>
      </c>
      <c r="E7759" s="120" t="s">
        <v>70</v>
      </c>
      <c r="F7759" s="121">
        <v>433</v>
      </c>
      <c r="G7759" s="121">
        <v>28.42</v>
      </c>
      <c r="H7759" s="119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19">
        <v>55997</v>
      </c>
      <c r="B7760" s="120" t="s">
        <v>201</v>
      </c>
      <c r="C7760" s="120" t="s">
        <v>202</v>
      </c>
      <c r="D7760" s="120" t="s">
        <v>79</v>
      </c>
      <c r="E7760" s="120" t="s">
        <v>70</v>
      </c>
      <c r="F7760" s="121">
        <v>938</v>
      </c>
      <c r="G7760" s="121">
        <v>103.566</v>
      </c>
      <c r="H7760" s="119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19">
        <v>55997</v>
      </c>
      <c r="B7761" s="120" t="s">
        <v>201</v>
      </c>
      <c r="C7761" s="120" t="s">
        <v>202</v>
      </c>
      <c r="D7761" s="120" t="s">
        <v>79</v>
      </c>
      <c r="E7761" s="120" t="s">
        <v>38</v>
      </c>
      <c r="F7761" s="121">
        <v>29093</v>
      </c>
      <c r="G7761" s="121">
        <v>3212.434</v>
      </c>
      <c r="H7761" s="119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19">
        <v>55998</v>
      </c>
      <c r="B7762" s="120" t="s">
        <v>201</v>
      </c>
      <c r="C7762" s="120" t="s">
        <v>202</v>
      </c>
      <c r="D7762" s="120" t="s">
        <v>73</v>
      </c>
      <c r="E7762" s="120" t="s">
        <v>70</v>
      </c>
      <c r="F7762" s="121">
        <v>0</v>
      </c>
      <c r="G7762" s="121">
        <v>-262</v>
      </c>
      <c r="H7762" s="119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19">
        <v>55998</v>
      </c>
      <c r="B7763" s="120" t="s">
        <v>201</v>
      </c>
      <c r="C7763" s="120" t="s">
        <v>202</v>
      </c>
      <c r="D7763" s="120" t="s">
        <v>79</v>
      </c>
      <c r="E7763" s="120" t="s">
        <v>70</v>
      </c>
      <c r="F7763" s="121">
        <v>0</v>
      </c>
      <c r="G7763" s="121">
        <v>-53</v>
      </c>
      <c r="H7763" s="119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19">
        <v>56001</v>
      </c>
      <c r="B7764" s="120" t="s">
        <v>201</v>
      </c>
      <c r="C7764" s="120" t="s">
        <v>206</v>
      </c>
      <c r="D7764" s="120" t="s">
        <v>128</v>
      </c>
      <c r="E7764" s="120" t="s">
        <v>180</v>
      </c>
      <c r="F7764" s="121">
        <v>1141887</v>
      </c>
      <c r="G7764" s="121">
        <v>128273</v>
      </c>
      <c r="H7764" s="119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19">
        <v>56002</v>
      </c>
      <c r="B7765" s="120" t="s">
        <v>201</v>
      </c>
      <c r="C7765" s="120" t="s">
        <v>206</v>
      </c>
      <c r="D7765" s="120" t="s">
        <v>128</v>
      </c>
      <c r="E7765" s="120" t="s">
        <v>180</v>
      </c>
      <c r="F7765" s="121">
        <v>61220</v>
      </c>
      <c r="G7765" s="121">
        <v>6877</v>
      </c>
      <c r="H7765" s="119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19">
        <v>56004</v>
      </c>
      <c r="B7766" s="120" t="s">
        <v>201</v>
      </c>
      <c r="C7766" s="120" t="s">
        <v>202</v>
      </c>
      <c r="D7766" s="120" t="s">
        <v>73</v>
      </c>
      <c r="E7766" s="120" t="s">
        <v>70</v>
      </c>
      <c r="F7766" s="121">
        <v>5144</v>
      </c>
      <c r="G7766" s="121">
        <v>321.44</v>
      </c>
      <c r="H7766" s="119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19">
        <v>56004</v>
      </c>
      <c r="B7767" s="120" t="s">
        <v>201</v>
      </c>
      <c r="C7767" s="120" t="s">
        <v>202</v>
      </c>
      <c r="D7767" s="120" t="s">
        <v>79</v>
      </c>
      <c r="E7767" s="120" t="s">
        <v>70</v>
      </c>
      <c r="F7767" s="121">
        <v>3067</v>
      </c>
      <c r="G7767" s="121">
        <v>294</v>
      </c>
      <c r="H7767" s="119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19">
        <v>56005</v>
      </c>
      <c r="B7768" s="120" t="s">
        <v>201</v>
      </c>
      <c r="C7768" s="120" t="s">
        <v>202</v>
      </c>
      <c r="D7768" s="120" t="s">
        <v>73</v>
      </c>
      <c r="E7768" s="120" t="s">
        <v>70</v>
      </c>
      <c r="F7768" s="121">
        <v>5023</v>
      </c>
      <c r="G7768" s="121">
        <v>313.6</v>
      </c>
      <c r="H7768" s="119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19">
        <v>56005</v>
      </c>
      <c r="B7769" s="120" t="s">
        <v>201</v>
      </c>
      <c r="C7769" s="120" t="s">
        <v>202</v>
      </c>
      <c r="D7769" s="120" t="s">
        <v>79</v>
      </c>
      <c r="E7769" s="120" t="s">
        <v>70</v>
      </c>
      <c r="F7769" s="121">
        <v>1177</v>
      </c>
      <c r="G7769" s="121">
        <v>113.68</v>
      </c>
      <c r="H7769" s="119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19">
        <v>56010</v>
      </c>
      <c r="B7770" s="120" t="s">
        <v>201</v>
      </c>
      <c r="C7770" s="120" t="s">
        <v>206</v>
      </c>
      <c r="D7770" s="120" t="s">
        <v>128</v>
      </c>
      <c r="E7770" s="120" t="s">
        <v>180</v>
      </c>
      <c r="F7770" s="121">
        <v>1782083</v>
      </c>
      <c r="G7770" s="121">
        <v>200189</v>
      </c>
      <c r="H7770" s="119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19">
        <v>56011</v>
      </c>
      <c r="B7771" s="120" t="s">
        <v>201</v>
      </c>
      <c r="C7771" s="120" t="s">
        <v>206</v>
      </c>
      <c r="D7771" s="120" t="s">
        <v>128</v>
      </c>
      <c r="E7771" s="120" t="s">
        <v>180</v>
      </c>
      <c r="F7771" s="121">
        <v>994157</v>
      </c>
      <c r="G7771" s="121">
        <v>111678</v>
      </c>
      <c r="H7771" s="119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19">
        <v>56012</v>
      </c>
      <c r="B7772" s="120" t="s">
        <v>201</v>
      </c>
      <c r="C7772" s="120" t="s">
        <v>206</v>
      </c>
      <c r="D7772" s="120" t="s">
        <v>128</v>
      </c>
      <c r="E7772" s="120" t="s">
        <v>180</v>
      </c>
      <c r="F7772" s="121">
        <v>1268054</v>
      </c>
      <c r="G7772" s="121">
        <v>142446</v>
      </c>
      <c r="H7772" s="119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19">
        <v>56015</v>
      </c>
      <c r="B7773" s="120" t="s">
        <v>201</v>
      </c>
      <c r="C7773" s="120" t="s">
        <v>206</v>
      </c>
      <c r="D7773" s="120" t="s">
        <v>73</v>
      </c>
      <c r="E7773" s="120" t="s">
        <v>70</v>
      </c>
      <c r="F7773" s="121">
        <v>151</v>
      </c>
      <c r="G7773" s="121">
        <v>0</v>
      </c>
      <c r="H7773" s="119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19">
        <v>56016</v>
      </c>
      <c r="B7774" s="120" t="s">
        <v>201</v>
      </c>
      <c r="C7774" s="120" t="s">
        <v>207</v>
      </c>
      <c r="D7774" s="120" t="s">
        <v>79</v>
      </c>
      <c r="E7774" s="120" t="s">
        <v>70</v>
      </c>
      <c r="F7774" s="121">
        <v>2068</v>
      </c>
      <c r="G7774" s="121">
        <v>149.886</v>
      </c>
      <c r="H7774" s="119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19">
        <v>56016</v>
      </c>
      <c r="B7775" s="120" t="s">
        <v>201</v>
      </c>
      <c r="C7775" s="120" t="s">
        <v>207</v>
      </c>
      <c r="D7775" s="120" t="s">
        <v>79</v>
      </c>
      <c r="E7775" s="120" t="s">
        <v>38</v>
      </c>
      <c r="F7775" s="121">
        <v>3246</v>
      </c>
      <c r="G7775" s="121">
        <v>239.114</v>
      </c>
      <c r="H7775" s="119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19">
        <v>56018</v>
      </c>
      <c r="B7776" s="120" t="s">
        <v>201</v>
      </c>
      <c r="C7776" s="120" t="s">
        <v>202</v>
      </c>
      <c r="D7776" s="120" t="s">
        <v>73</v>
      </c>
      <c r="E7776" s="120" t="s">
        <v>38</v>
      </c>
      <c r="F7776" s="121">
        <v>539076</v>
      </c>
      <c r="G7776" s="121">
        <v>53719</v>
      </c>
      <c r="H7776" s="119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19">
        <v>56022</v>
      </c>
      <c r="B7777" s="120" t="s">
        <v>201</v>
      </c>
      <c r="C7777" s="120" t="s">
        <v>202</v>
      </c>
      <c r="D7777" s="120" t="s">
        <v>79</v>
      </c>
      <c r="E7777" s="120" t="s">
        <v>70</v>
      </c>
      <c r="F7777" s="121">
        <v>0</v>
      </c>
      <c r="G7777" s="121">
        <v>0</v>
      </c>
      <c r="H7777" s="119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19">
        <v>56025</v>
      </c>
      <c r="B7778" s="120" t="s">
        <v>201</v>
      </c>
      <c r="C7778" s="120" t="s">
        <v>202</v>
      </c>
      <c r="D7778" s="120" t="s">
        <v>79</v>
      </c>
      <c r="E7778" s="120" t="s">
        <v>70</v>
      </c>
      <c r="F7778" s="121">
        <v>306</v>
      </c>
      <c r="G7778" s="121">
        <v>-142</v>
      </c>
      <c r="H7778" s="119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19">
        <v>56026</v>
      </c>
      <c r="B7779" s="120" t="s">
        <v>201</v>
      </c>
      <c r="C7779" s="120" t="s">
        <v>202</v>
      </c>
      <c r="D7779" s="120" t="s">
        <v>39</v>
      </c>
      <c r="E7779" s="120" t="s">
        <v>38</v>
      </c>
      <c r="F7779" s="121">
        <v>40864</v>
      </c>
      <c r="G7779" s="121">
        <v>146918</v>
      </c>
      <c r="H7779" s="119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19">
        <v>56026</v>
      </c>
      <c r="B7780" s="120" t="s">
        <v>201</v>
      </c>
      <c r="C7780" s="120" t="s">
        <v>202</v>
      </c>
      <c r="D7780" s="120" t="s">
        <v>61</v>
      </c>
      <c r="E7780" s="120" t="s">
        <v>38</v>
      </c>
      <c r="F7780" s="121">
        <v>5625719</v>
      </c>
      <c r="G7780" s="121">
        <v>512155</v>
      </c>
      <c r="H7780" s="119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19">
        <v>56031</v>
      </c>
      <c r="B7781" s="120" t="s">
        <v>201</v>
      </c>
      <c r="C7781" s="120" t="s">
        <v>202</v>
      </c>
      <c r="D7781" s="120" t="s">
        <v>39</v>
      </c>
      <c r="E7781" s="120" t="s">
        <v>70</v>
      </c>
      <c r="F7781" s="121">
        <v>0</v>
      </c>
      <c r="G7781" s="121">
        <v>0</v>
      </c>
      <c r="H7781" s="119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19">
        <v>56031</v>
      </c>
      <c r="B7782" s="120" t="s">
        <v>201</v>
      </c>
      <c r="C7782" s="120" t="s">
        <v>202</v>
      </c>
      <c r="D7782" s="120" t="s">
        <v>39</v>
      </c>
      <c r="E7782" s="120" t="s">
        <v>38</v>
      </c>
      <c r="F7782" s="121">
        <v>1491360</v>
      </c>
      <c r="G7782" s="121">
        <v>1605157</v>
      </c>
      <c r="H7782" s="119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19">
        <v>56031</v>
      </c>
      <c r="B7783" s="120" t="s">
        <v>201</v>
      </c>
      <c r="C7783" s="120" t="s">
        <v>202</v>
      </c>
      <c r="D7783" s="120" t="s">
        <v>61</v>
      </c>
      <c r="E7783" s="120" t="s">
        <v>70</v>
      </c>
      <c r="F7783" s="121">
        <v>0</v>
      </c>
      <c r="G7783" s="121">
        <v>0</v>
      </c>
      <c r="H7783" s="119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19">
        <v>56031</v>
      </c>
      <c r="B7784" s="120" t="s">
        <v>201</v>
      </c>
      <c r="C7784" s="120" t="s">
        <v>202</v>
      </c>
      <c r="D7784" s="120" t="s">
        <v>61</v>
      </c>
      <c r="E7784" s="120" t="s">
        <v>38</v>
      </c>
      <c r="F7784" s="121">
        <v>28217141</v>
      </c>
      <c r="G7784" s="121">
        <v>2705945</v>
      </c>
      <c r="H7784" s="119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19">
        <v>56032</v>
      </c>
      <c r="B7785" s="120" t="s">
        <v>201</v>
      </c>
      <c r="C7785" s="120" t="s">
        <v>206</v>
      </c>
      <c r="D7785" s="120" t="s">
        <v>73</v>
      </c>
      <c r="E7785" s="120" t="s">
        <v>86</v>
      </c>
      <c r="F7785" s="121">
        <v>661</v>
      </c>
      <c r="G7785" s="121">
        <v>61.453</v>
      </c>
      <c r="H7785" s="119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19">
        <v>56032</v>
      </c>
      <c r="B7786" s="120" t="s">
        <v>201</v>
      </c>
      <c r="C7786" s="120" t="s">
        <v>206</v>
      </c>
      <c r="D7786" s="120" t="s">
        <v>73</v>
      </c>
      <c r="E7786" s="120" t="s">
        <v>38</v>
      </c>
      <c r="F7786" s="121">
        <v>428541</v>
      </c>
      <c r="G7786" s="121">
        <v>39853.547</v>
      </c>
      <c r="H7786" s="119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19">
        <v>56035</v>
      </c>
      <c r="B7787" s="120" t="s">
        <v>205</v>
      </c>
      <c r="C7787" s="120" t="s">
        <v>208</v>
      </c>
      <c r="D7787" s="120" t="s">
        <v>79</v>
      </c>
      <c r="E7787" s="120" t="s">
        <v>70</v>
      </c>
      <c r="F7787" s="121">
        <v>2644</v>
      </c>
      <c r="G7787" s="121">
        <v>310</v>
      </c>
      <c r="H7787" s="119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19">
        <v>56036</v>
      </c>
      <c r="B7788" s="120" t="s">
        <v>205</v>
      </c>
      <c r="C7788" s="120" t="s">
        <v>210</v>
      </c>
      <c r="D7788" s="120" t="s">
        <v>79</v>
      </c>
      <c r="E7788" s="120" t="s">
        <v>70</v>
      </c>
      <c r="F7788" s="121">
        <v>1313</v>
      </c>
      <c r="G7788" s="121">
        <v>228.23</v>
      </c>
      <c r="H7788" s="119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19">
        <v>56036</v>
      </c>
      <c r="B7789" s="120" t="s">
        <v>205</v>
      </c>
      <c r="C7789" s="120" t="s">
        <v>210</v>
      </c>
      <c r="D7789" s="120" t="s">
        <v>79</v>
      </c>
      <c r="E7789" s="120" t="s">
        <v>38</v>
      </c>
      <c r="F7789" s="121">
        <v>0</v>
      </c>
      <c r="G7789" s="121">
        <v>0</v>
      </c>
      <c r="H7789" s="119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19">
        <v>56036</v>
      </c>
      <c r="B7790" s="120" t="s">
        <v>205</v>
      </c>
      <c r="C7790" s="120" t="s">
        <v>210</v>
      </c>
      <c r="D7790" s="120" t="s">
        <v>79</v>
      </c>
      <c r="E7790" s="120" t="s">
        <v>130</v>
      </c>
      <c r="F7790" s="121">
        <v>119353</v>
      </c>
      <c r="G7790" s="121">
        <v>20736.77</v>
      </c>
      <c r="H7790" s="119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19">
        <v>56038</v>
      </c>
      <c r="B7791" s="120" t="s">
        <v>205</v>
      </c>
      <c r="C7791" s="120" t="s">
        <v>208</v>
      </c>
      <c r="D7791" s="120" t="s">
        <v>73</v>
      </c>
      <c r="E7791" s="120" t="s">
        <v>70</v>
      </c>
      <c r="F7791" s="121">
        <v>1079</v>
      </c>
      <c r="G7791" s="121">
        <v>275.324</v>
      </c>
      <c r="H7791" s="119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19">
        <v>56038</v>
      </c>
      <c r="B7792" s="120" t="s">
        <v>205</v>
      </c>
      <c r="C7792" s="120" t="s">
        <v>208</v>
      </c>
      <c r="D7792" s="120" t="s">
        <v>73</v>
      </c>
      <c r="E7792" s="120" t="s">
        <v>38</v>
      </c>
      <c r="F7792" s="121">
        <v>231843</v>
      </c>
      <c r="G7792" s="121">
        <v>59115.676</v>
      </c>
      <c r="H7792" s="119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19">
        <v>56038</v>
      </c>
      <c r="B7793" s="120" t="s">
        <v>205</v>
      </c>
      <c r="C7793" s="120" t="s">
        <v>208</v>
      </c>
      <c r="D7793" s="120" t="s">
        <v>68</v>
      </c>
      <c r="E7793" s="120" t="s">
        <v>70</v>
      </c>
      <c r="F7793" s="121">
        <v>0</v>
      </c>
      <c r="G7793" s="121">
        <v>0</v>
      </c>
      <c r="H7793" s="119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19">
        <v>56038</v>
      </c>
      <c r="B7794" s="120" t="s">
        <v>205</v>
      </c>
      <c r="C7794" s="120" t="s">
        <v>208</v>
      </c>
      <c r="D7794" s="120" t="s">
        <v>68</v>
      </c>
      <c r="E7794" s="120" t="s">
        <v>38</v>
      </c>
      <c r="F7794" s="121">
        <v>0</v>
      </c>
      <c r="G7794" s="121">
        <v>10481</v>
      </c>
      <c r="H7794" s="119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19">
        <v>56039</v>
      </c>
      <c r="B7795" s="120" t="s">
        <v>201</v>
      </c>
      <c r="C7795" s="120" t="s">
        <v>202</v>
      </c>
      <c r="D7795" s="120" t="s">
        <v>73</v>
      </c>
      <c r="E7795" s="120" t="s">
        <v>38</v>
      </c>
      <c r="F7795" s="121">
        <v>47554</v>
      </c>
      <c r="G7795" s="121">
        <v>3543.68</v>
      </c>
      <c r="H7795" s="119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19">
        <v>56041</v>
      </c>
      <c r="B7796" s="120" t="s">
        <v>201</v>
      </c>
      <c r="C7796" s="120" t="s">
        <v>206</v>
      </c>
      <c r="D7796" s="120" t="s">
        <v>39</v>
      </c>
      <c r="E7796" s="120" t="s">
        <v>38</v>
      </c>
      <c r="F7796" s="121">
        <v>27639</v>
      </c>
      <c r="G7796" s="121">
        <v>215182</v>
      </c>
      <c r="H7796" s="119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19">
        <v>56041</v>
      </c>
      <c r="B7797" s="120" t="s">
        <v>201</v>
      </c>
      <c r="C7797" s="120" t="s">
        <v>206</v>
      </c>
      <c r="D7797" s="120" t="s">
        <v>39</v>
      </c>
      <c r="E7797" s="120" t="s">
        <v>130</v>
      </c>
      <c r="F7797" s="121">
        <v>0</v>
      </c>
      <c r="G7797" s="121">
        <v>0</v>
      </c>
      <c r="H7797" s="119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19">
        <v>56041</v>
      </c>
      <c r="B7798" s="120" t="s">
        <v>201</v>
      </c>
      <c r="C7798" s="120" t="s">
        <v>206</v>
      </c>
      <c r="D7798" s="120" t="s">
        <v>61</v>
      </c>
      <c r="E7798" s="120" t="s">
        <v>38</v>
      </c>
      <c r="F7798" s="121">
        <v>4992407</v>
      </c>
      <c r="G7798" s="121">
        <v>393778</v>
      </c>
      <c r="H7798" s="119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19">
        <v>56041</v>
      </c>
      <c r="B7799" s="120" t="s">
        <v>201</v>
      </c>
      <c r="C7799" s="120" t="s">
        <v>206</v>
      </c>
      <c r="D7799" s="120" t="s">
        <v>61</v>
      </c>
      <c r="E7799" s="120" t="s">
        <v>130</v>
      </c>
      <c r="F7799" s="121">
        <v>0</v>
      </c>
      <c r="G7799" s="121">
        <v>0</v>
      </c>
      <c r="H7799" s="119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19">
        <v>56046</v>
      </c>
      <c r="B7800" s="120" t="s">
        <v>201</v>
      </c>
      <c r="C7800" s="120" t="s">
        <v>202</v>
      </c>
      <c r="D7800" s="120" t="s">
        <v>39</v>
      </c>
      <c r="E7800" s="120" t="s">
        <v>38</v>
      </c>
      <c r="F7800" s="121">
        <v>581</v>
      </c>
      <c r="G7800" s="121">
        <v>615298</v>
      </c>
      <c r="H7800" s="119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19">
        <v>56046</v>
      </c>
      <c r="B7801" s="120" t="s">
        <v>201</v>
      </c>
      <c r="C7801" s="120" t="s">
        <v>202</v>
      </c>
      <c r="D7801" s="120" t="s">
        <v>39</v>
      </c>
      <c r="E7801" s="120" t="s">
        <v>130</v>
      </c>
      <c r="F7801" s="121">
        <v>0</v>
      </c>
      <c r="G7801" s="121">
        <v>0</v>
      </c>
      <c r="H7801" s="119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19">
        <v>56046</v>
      </c>
      <c r="B7802" s="120" t="s">
        <v>201</v>
      </c>
      <c r="C7802" s="120" t="s">
        <v>202</v>
      </c>
      <c r="D7802" s="120" t="s">
        <v>61</v>
      </c>
      <c r="E7802" s="120" t="s">
        <v>38</v>
      </c>
      <c r="F7802" s="121">
        <v>11528886</v>
      </c>
      <c r="G7802" s="121">
        <v>955748</v>
      </c>
      <c r="H7802" s="119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19">
        <v>56046</v>
      </c>
      <c r="B7803" s="120" t="s">
        <v>201</v>
      </c>
      <c r="C7803" s="120" t="s">
        <v>202</v>
      </c>
      <c r="D7803" s="120" t="s">
        <v>61</v>
      </c>
      <c r="E7803" s="120" t="s">
        <v>130</v>
      </c>
      <c r="F7803" s="121">
        <v>0</v>
      </c>
      <c r="G7803" s="121">
        <v>0</v>
      </c>
      <c r="H7803" s="119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19">
        <v>56047</v>
      </c>
      <c r="B7804" s="120" t="s">
        <v>201</v>
      </c>
      <c r="C7804" s="120" t="s">
        <v>206</v>
      </c>
      <c r="D7804" s="120" t="s">
        <v>39</v>
      </c>
      <c r="E7804" s="120" t="s">
        <v>70</v>
      </c>
      <c r="F7804" s="121">
        <v>0</v>
      </c>
      <c r="G7804" s="121">
        <v>552.846</v>
      </c>
      <c r="H7804" s="119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19">
        <v>56047</v>
      </c>
      <c r="B7805" s="120" t="s">
        <v>201</v>
      </c>
      <c r="C7805" s="120" t="s">
        <v>206</v>
      </c>
      <c r="D7805" s="120" t="s">
        <v>39</v>
      </c>
      <c r="E7805" s="120" t="s">
        <v>38</v>
      </c>
      <c r="F7805" s="121">
        <v>283121</v>
      </c>
      <c r="G7805" s="121">
        <v>1201136.2</v>
      </c>
      <c r="H7805" s="119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19">
        <v>56047</v>
      </c>
      <c r="B7806" s="120" t="s">
        <v>201</v>
      </c>
      <c r="C7806" s="120" t="s">
        <v>206</v>
      </c>
      <c r="D7806" s="120" t="s">
        <v>61</v>
      </c>
      <c r="E7806" s="120" t="s">
        <v>70</v>
      </c>
      <c r="F7806" s="121">
        <v>12737</v>
      </c>
      <c r="G7806" s="121">
        <v>1260.809</v>
      </c>
      <c r="H7806" s="119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19">
        <v>56047</v>
      </c>
      <c r="B7807" s="120" t="s">
        <v>201</v>
      </c>
      <c r="C7807" s="120" t="s">
        <v>206</v>
      </c>
      <c r="D7807" s="120" t="s">
        <v>61</v>
      </c>
      <c r="E7807" s="120" t="s">
        <v>38</v>
      </c>
      <c r="F7807" s="121">
        <v>25966763</v>
      </c>
      <c r="G7807" s="121">
        <v>2664818.2</v>
      </c>
      <c r="H7807" s="119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19">
        <v>56050</v>
      </c>
      <c r="B7808" s="120" t="s">
        <v>205</v>
      </c>
      <c r="C7808" s="120" t="s">
        <v>210</v>
      </c>
      <c r="D7808" s="120" t="s">
        <v>79</v>
      </c>
      <c r="E7808" s="120" t="s">
        <v>38</v>
      </c>
      <c r="F7808" s="121">
        <v>0</v>
      </c>
      <c r="G7808" s="121">
        <v>0</v>
      </c>
      <c r="H7808" s="119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19">
        <v>56051</v>
      </c>
      <c r="B7809" s="120" t="s">
        <v>201</v>
      </c>
      <c r="C7809" s="120" t="s">
        <v>211</v>
      </c>
      <c r="D7809" s="120" t="s">
        <v>73</v>
      </c>
      <c r="E7809" s="120" t="s">
        <v>38</v>
      </c>
      <c r="F7809" s="121">
        <v>3224345</v>
      </c>
      <c r="G7809" s="121">
        <v>309014</v>
      </c>
      <c r="H7809" s="119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19">
        <v>56052</v>
      </c>
      <c r="B7810" s="120" t="s">
        <v>201</v>
      </c>
      <c r="C7810" s="120" t="s">
        <v>206</v>
      </c>
      <c r="D7810" s="120" t="s">
        <v>128</v>
      </c>
      <c r="E7810" s="120" t="s">
        <v>180</v>
      </c>
      <c r="F7810" s="121">
        <v>632460</v>
      </c>
      <c r="G7810" s="121">
        <v>71047</v>
      </c>
      <c r="H7810" s="119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19">
        <v>56053</v>
      </c>
      <c r="B7811" s="120" t="s">
        <v>201</v>
      </c>
      <c r="C7811" s="120" t="s">
        <v>202</v>
      </c>
      <c r="D7811" s="120" t="s">
        <v>79</v>
      </c>
      <c r="E7811" s="120" t="s">
        <v>70</v>
      </c>
      <c r="F7811" s="121">
        <v>390</v>
      </c>
      <c r="G7811" s="121">
        <v>36</v>
      </c>
      <c r="H7811" s="119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19">
        <v>56054</v>
      </c>
      <c r="B7812" s="120" t="s">
        <v>201</v>
      </c>
      <c r="C7812" s="120" t="s">
        <v>206</v>
      </c>
      <c r="D7812" s="120" t="s">
        <v>128</v>
      </c>
      <c r="E7812" s="120" t="s">
        <v>180</v>
      </c>
      <c r="F7812" s="121">
        <v>733329</v>
      </c>
      <c r="G7812" s="121">
        <v>82378</v>
      </c>
      <c r="H7812" s="119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19">
        <v>56055</v>
      </c>
      <c r="B7813" s="120" t="s">
        <v>201</v>
      </c>
      <c r="C7813" s="120" t="s">
        <v>202</v>
      </c>
      <c r="D7813" s="120" t="s">
        <v>79</v>
      </c>
      <c r="E7813" s="120" t="s">
        <v>70</v>
      </c>
      <c r="F7813" s="121">
        <v>1430</v>
      </c>
      <c r="G7813" s="121">
        <v>125</v>
      </c>
      <c r="H7813" s="119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19">
        <v>56059</v>
      </c>
      <c r="B7814" s="120" t="s">
        <v>201</v>
      </c>
      <c r="C7814" s="120" t="s">
        <v>202</v>
      </c>
      <c r="D7814" s="120" t="s">
        <v>79</v>
      </c>
      <c r="E7814" s="120" t="s">
        <v>70</v>
      </c>
      <c r="F7814" s="121">
        <v>56</v>
      </c>
      <c r="G7814" s="121">
        <v>-39</v>
      </c>
      <c r="H7814" s="119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19">
        <v>56062</v>
      </c>
      <c r="B7815" s="120" t="s">
        <v>201</v>
      </c>
      <c r="C7815" s="120" t="s">
        <v>202</v>
      </c>
      <c r="D7815" s="120" t="s">
        <v>79</v>
      </c>
      <c r="E7815" s="120" t="s">
        <v>70</v>
      </c>
      <c r="F7815" s="121">
        <v>62</v>
      </c>
      <c r="G7815" s="121">
        <v>-40</v>
      </c>
      <c r="H7815" s="119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19">
        <v>56063</v>
      </c>
      <c r="B7816" s="120" t="s">
        <v>201</v>
      </c>
      <c r="C7816" s="120" t="s">
        <v>202</v>
      </c>
      <c r="D7816" s="120" t="s">
        <v>79</v>
      </c>
      <c r="E7816" s="120" t="s">
        <v>70</v>
      </c>
      <c r="F7816" s="121">
        <v>19</v>
      </c>
      <c r="G7816" s="121">
        <v>-44</v>
      </c>
      <c r="H7816" s="119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19">
        <v>56064</v>
      </c>
      <c r="B7817" s="120" t="s">
        <v>201</v>
      </c>
      <c r="C7817" s="120" t="s">
        <v>202</v>
      </c>
      <c r="D7817" s="120" t="s">
        <v>79</v>
      </c>
      <c r="E7817" s="120" t="s">
        <v>70</v>
      </c>
      <c r="F7817" s="121">
        <v>56</v>
      </c>
      <c r="G7817" s="121">
        <v>-26</v>
      </c>
      <c r="H7817" s="119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19">
        <v>56067</v>
      </c>
      <c r="B7818" s="120" t="s">
        <v>201</v>
      </c>
      <c r="C7818" s="120" t="s">
        <v>202</v>
      </c>
      <c r="D7818" s="120" t="s">
        <v>79</v>
      </c>
      <c r="E7818" s="120" t="s">
        <v>70</v>
      </c>
      <c r="F7818" s="121">
        <v>56</v>
      </c>
      <c r="G7818" s="121">
        <v>-33</v>
      </c>
      <c r="H7818" s="119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19">
        <v>56068</v>
      </c>
      <c r="B7819" s="120" t="s">
        <v>201</v>
      </c>
      <c r="C7819" s="120" t="s">
        <v>202</v>
      </c>
      <c r="D7819" s="120" t="s">
        <v>68</v>
      </c>
      <c r="E7819" s="120" t="s">
        <v>54</v>
      </c>
      <c r="F7819" s="121">
        <v>11088598</v>
      </c>
      <c r="G7819" s="121">
        <v>1208380.5</v>
      </c>
      <c r="H7819" s="119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19">
        <v>56068</v>
      </c>
      <c r="B7820" s="120" t="s">
        <v>201</v>
      </c>
      <c r="C7820" s="120" t="s">
        <v>202</v>
      </c>
      <c r="D7820" s="120" t="s">
        <v>68</v>
      </c>
      <c r="E7820" s="120" t="s">
        <v>38</v>
      </c>
      <c r="F7820" s="121">
        <v>181487</v>
      </c>
      <c r="G7820" s="121">
        <v>19439.946</v>
      </c>
      <c r="H7820" s="119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19">
        <v>56068</v>
      </c>
      <c r="B7821" s="120" t="s">
        <v>201</v>
      </c>
      <c r="C7821" s="120" t="s">
        <v>202</v>
      </c>
      <c r="D7821" s="120" t="s">
        <v>68</v>
      </c>
      <c r="E7821" s="120" t="s">
        <v>150</v>
      </c>
      <c r="F7821" s="121">
        <v>58647670</v>
      </c>
      <c r="G7821" s="121">
        <v>6350075.6</v>
      </c>
      <c r="H7821" s="119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19">
        <v>56068</v>
      </c>
      <c r="B7822" s="120" t="s">
        <v>201</v>
      </c>
      <c r="C7822" s="120" t="s">
        <v>202</v>
      </c>
      <c r="D7822" s="120" t="s">
        <v>68</v>
      </c>
      <c r="E7822" s="120" t="s">
        <v>162</v>
      </c>
      <c r="F7822" s="121">
        <v>0</v>
      </c>
      <c r="G7822" s="121">
        <v>0</v>
      </c>
      <c r="H7822" s="119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19">
        <v>56069</v>
      </c>
      <c r="B7823" s="120" t="s">
        <v>201</v>
      </c>
      <c r="C7823" s="120" t="s">
        <v>206</v>
      </c>
      <c r="D7823" s="120" t="s">
        <v>79</v>
      </c>
      <c r="E7823" s="120" t="s">
        <v>90</v>
      </c>
      <c r="F7823" s="121">
        <v>207356</v>
      </c>
      <c r="G7823" s="121">
        <v>18434</v>
      </c>
      <c r="H7823" s="119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19">
        <v>56070</v>
      </c>
      <c r="B7824" s="120" t="s">
        <v>201</v>
      </c>
      <c r="C7824" s="120" t="s">
        <v>202</v>
      </c>
      <c r="D7824" s="120" t="s">
        <v>79</v>
      </c>
      <c r="E7824" s="120" t="s">
        <v>70</v>
      </c>
      <c r="F7824" s="121">
        <v>7369</v>
      </c>
      <c r="G7824" s="121">
        <v>696</v>
      </c>
      <c r="H7824" s="119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19">
        <v>56073</v>
      </c>
      <c r="B7825" s="120" t="s">
        <v>201</v>
      </c>
      <c r="C7825" s="120" t="s">
        <v>206</v>
      </c>
      <c r="D7825" s="120" t="s">
        <v>79</v>
      </c>
      <c r="E7825" s="120" t="s">
        <v>38</v>
      </c>
      <c r="F7825" s="121">
        <v>123</v>
      </c>
      <c r="G7825" s="121">
        <v>12.74</v>
      </c>
      <c r="H7825" s="119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19">
        <v>56074</v>
      </c>
      <c r="B7826" s="120" t="s">
        <v>201</v>
      </c>
      <c r="C7826" s="120" t="s">
        <v>206</v>
      </c>
      <c r="D7826" s="120" t="s">
        <v>79</v>
      </c>
      <c r="E7826" s="120" t="s">
        <v>70</v>
      </c>
      <c r="F7826" s="121">
        <v>29</v>
      </c>
      <c r="G7826" s="121">
        <v>1.96</v>
      </c>
      <c r="H7826" s="119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19">
        <v>56075</v>
      </c>
      <c r="B7827" s="120" t="s">
        <v>201</v>
      </c>
      <c r="C7827" s="120" t="s">
        <v>206</v>
      </c>
      <c r="D7827" s="120" t="s">
        <v>128</v>
      </c>
      <c r="E7827" s="120" t="s">
        <v>180</v>
      </c>
      <c r="F7827" s="121">
        <v>2640173</v>
      </c>
      <c r="G7827" s="121">
        <v>296582</v>
      </c>
      <c r="H7827" s="119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19">
        <v>56076</v>
      </c>
      <c r="B7828" s="120" t="s">
        <v>205</v>
      </c>
      <c r="C7828" s="120" t="s">
        <v>209</v>
      </c>
      <c r="D7828" s="120" t="s">
        <v>68</v>
      </c>
      <c r="E7828" s="120" t="s">
        <v>38</v>
      </c>
      <c r="F7828" s="121">
        <v>1933</v>
      </c>
      <c r="G7828" s="121">
        <v>373.892</v>
      </c>
      <c r="H7828" s="119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19">
        <v>56076</v>
      </c>
      <c r="B7829" s="120" t="s">
        <v>205</v>
      </c>
      <c r="C7829" s="120" t="s">
        <v>209</v>
      </c>
      <c r="D7829" s="120" t="s">
        <v>68</v>
      </c>
      <c r="E7829" s="120" t="s">
        <v>140</v>
      </c>
      <c r="F7829" s="121">
        <v>13737</v>
      </c>
      <c r="G7829" s="121">
        <v>2657.108</v>
      </c>
      <c r="H7829" s="119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19">
        <v>56078</v>
      </c>
      <c r="B7830" s="120" t="s">
        <v>201</v>
      </c>
      <c r="C7830" s="120" t="s">
        <v>202</v>
      </c>
      <c r="D7830" s="120" t="s">
        <v>39</v>
      </c>
      <c r="E7830" s="120" t="s">
        <v>38</v>
      </c>
      <c r="F7830" s="121">
        <v>0</v>
      </c>
      <c r="G7830" s="121">
        <v>427298</v>
      </c>
      <c r="H7830" s="119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19">
        <v>56078</v>
      </c>
      <c r="B7831" s="120" t="s">
        <v>201</v>
      </c>
      <c r="C7831" s="120" t="s">
        <v>202</v>
      </c>
      <c r="D7831" s="120" t="s">
        <v>61</v>
      </c>
      <c r="E7831" s="120" t="s">
        <v>38</v>
      </c>
      <c r="F7831" s="121">
        <v>8130704</v>
      </c>
      <c r="G7831" s="121">
        <v>616835</v>
      </c>
      <c r="H7831" s="119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19">
        <v>56080</v>
      </c>
      <c r="B7832" s="120" t="s">
        <v>205</v>
      </c>
      <c r="C7832" s="120" t="s">
        <v>210</v>
      </c>
      <c r="D7832" s="120" t="s">
        <v>79</v>
      </c>
      <c r="E7832" s="120" t="s">
        <v>70</v>
      </c>
      <c r="F7832" s="121">
        <v>150</v>
      </c>
      <c r="G7832" s="121">
        <v>17.555</v>
      </c>
      <c r="H7832" s="119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19">
        <v>56080</v>
      </c>
      <c r="B7833" s="120" t="s">
        <v>205</v>
      </c>
      <c r="C7833" s="120" t="s">
        <v>210</v>
      </c>
      <c r="D7833" s="120" t="s">
        <v>79</v>
      </c>
      <c r="E7833" s="120" t="s">
        <v>38</v>
      </c>
      <c r="F7833" s="121">
        <v>186060</v>
      </c>
      <c r="G7833" s="121">
        <v>21850.107</v>
      </c>
      <c r="H7833" s="119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19">
        <v>56080</v>
      </c>
      <c r="B7834" s="120" t="s">
        <v>205</v>
      </c>
      <c r="C7834" s="120" t="s">
        <v>210</v>
      </c>
      <c r="D7834" s="120" t="s">
        <v>79</v>
      </c>
      <c r="E7834" s="120" t="s">
        <v>130</v>
      </c>
      <c r="F7834" s="121">
        <v>158535</v>
      </c>
      <c r="G7834" s="121">
        <v>18601.338</v>
      </c>
      <c r="H7834" s="119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19">
        <v>56081</v>
      </c>
      <c r="B7835" s="120" t="s">
        <v>201</v>
      </c>
      <c r="C7835" s="120" t="s">
        <v>206</v>
      </c>
      <c r="D7835" s="120" t="s">
        <v>128</v>
      </c>
      <c r="E7835" s="120" t="s">
        <v>180</v>
      </c>
      <c r="F7835" s="121">
        <v>2057251</v>
      </c>
      <c r="G7835" s="121">
        <v>231100</v>
      </c>
      <c r="H7835" s="119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19">
        <v>56090</v>
      </c>
      <c r="B7836" s="120" t="s">
        <v>201</v>
      </c>
      <c r="C7836" s="120" t="s">
        <v>211</v>
      </c>
      <c r="D7836" s="120" t="s">
        <v>73</v>
      </c>
      <c r="E7836" s="120" t="s">
        <v>140</v>
      </c>
      <c r="F7836" s="121">
        <v>442468</v>
      </c>
      <c r="G7836" s="121">
        <v>28555</v>
      </c>
      <c r="H7836" s="119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19">
        <v>56092</v>
      </c>
      <c r="B7837" s="120" t="s">
        <v>201</v>
      </c>
      <c r="C7837" s="120" t="s">
        <v>206</v>
      </c>
      <c r="D7837" s="120" t="s">
        <v>128</v>
      </c>
      <c r="E7837" s="120" t="s">
        <v>180</v>
      </c>
      <c r="F7837" s="121">
        <v>859158</v>
      </c>
      <c r="G7837" s="121">
        <v>96513</v>
      </c>
      <c r="H7837" s="119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19">
        <v>56093</v>
      </c>
      <c r="B7838" s="120" t="s">
        <v>201</v>
      </c>
      <c r="C7838" s="120" t="s">
        <v>206</v>
      </c>
      <c r="D7838" s="120" t="s">
        <v>128</v>
      </c>
      <c r="E7838" s="120" t="s">
        <v>180</v>
      </c>
      <c r="F7838" s="121">
        <v>3061158</v>
      </c>
      <c r="G7838" s="121">
        <v>343873</v>
      </c>
      <c r="H7838" s="119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19">
        <v>56094</v>
      </c>
      <c r="B7839" s="120" t="s">
        <v>201</v>
      </c>
      <c r="C7839" s="120" t="s">
        <v>206</v>
      </c>
      <c r="D7839" s="120" t="s">
        <v>128</v>
      </c>
      <c r="E7839" s="120" t="s">
        <v>180</v>
      </c>
      <c r="F7839" s="121">
        <v>1627366</v>
      </c>
      <c r="G7839" s="121">
        <v>182809</v>
      </c>
      <c r="H7839" s="119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19">
        <v>56097</v>
      </c>
      <c r="B7840" s="120" t="s">
        <v>201</v>
      </c>
      <c r="C7840" s="120" t="s">
        <v>206</v>
      </c>
      <c r="D7840" s="120" t="s">
        <v>128</v>
      </c>
      <c r="E7840" s="120" t="s">
        <v>180</v>
      </c>
      <c r="F7840" s="121">
        <v>5430755</v>
      </c>
      <c r="G7840" s="121">
        <v>610060</v>
      </c>
      <c r="H7840" s="119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19">
        <v>56098</v>
      </c>
      <c r="B7841" s="120" t="s">
        <v>201</v>
      </c>
      <c r="C7841" s="120" t="s">
        <v>202</v>
      </c>
      <c r="D7841" s="120" t="s">
        <v>79</v>
      </c>
      <c r="E7841" s="120" t="s">
        <v>70</v>
      </c>
      <c r="F7841" s="121">
        <v>148</v>
      </c>
      <c r="G7841" s="121">
        <v>16</v>
      </c>
      <c r="H7841" s="119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19">
        <v>56099</v>
      </c>
      <c r="B7842" s="120" t="s">
        <v>201</v>
      </c>
      <c r="C7842" s="120" t="s">
        <v>206</v>
      </c>
      <c r="D7842" s="120" t="s">
        <v>128</v>
      </c>
      <c r="E7842" s="120" t="s">
        <v>180</v>
      </c>
      <c r="F7842" s="121">
        <v>1206310</v>
      </c>
      <c r="G7842" s="121">
        <v>135510</v>
      </c>
      <c r="H7842" s="119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19">
        <v>56100</v>
      </c>
      <c r="B7843" s="120" t="s">
        <v>201</v>
      </c>
      <c r="C7843" s="120" t="s">
        <v>202</v>
      </c>
      <c r="D7843" s="120" t="s">
        <v>79</v>
      </c>
      <c r="E7843" s="120" t="s">
        <v>70</v>
      </c>
      <c r="F7843" s="121">
        <v>528</v>
      </c>
      <c r="G7843" s="121">
        <v>49</v>
      </c>
      <c r="H7843" s="119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19">
        <v>56102</v>
      </c>
      <c r="B7844" s="120" t="s">
        <v>201</v>
      </c>
      <c r="C7844" s="120" t="s">
        <v>202</v>
      </c>
      <c r="D7844" s="120" t="s">
        <v>39</v>
      </c>
      <c r="E7844" s="120" t="s">
        <v>38</v>
      </c>
      <c r="F7844" s="121">
        <v>0</v>
      </c>
      <c r="G7844" s="121">
        <v>1014752</v>
      </c>
      <c r="H7844" s="119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19">
        <v>56102</v>
      </c>
      <c r="B7845" s="120" t="s">
        <v>201</v>
      </c>
      <c r="C7845" s="120" t="s">
        <v>202</v>
      </c>
      <c r="D7845" s="120" t="s">
        <v>61</v>
      </c>
      <c r="E7845" s="120" t="s">
        <v>38</v>
      </c>
      <c r="F7845" s="121">
        <v>21574477</v>
      </c>
      <c r="G7845" s="121">
        <v>1902764</v>
      </c>
      <c r="H7845" s="119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19">
        <v>56106</v>
      </c>
      <c r="B7846" s="120" t="s">
        <v>201</v>
      </c>
      <c r="C7846" s="120" t="s">
        <v>206</v>
      </c>
      <c r="D7846" s="120" t="s">
        <v>128</v>
      </c>
      <c r="E7846" s="120" t="s">
        <v>180</v>
      </c>
      <c r="F7846" s="121">
        <v>1034022</v>
      </c>
      <c r="G7846" s="121">
        <v>116156</v>
      </c>
      <c r="H7846" s="119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19">
        <v>56108</v>
      </c>
      <c r="B7847" s="120" t="s">
        <v>201</v>
      </c>
      <c r="C7847" s="120" t="s">
        <v>202</v>
      </c>
      <c r="D7847" s="120" t="s">
        <v>73</v>
      </c>
      <c r="E7847" s="120" t="s">
        <v>38</v>
      </c>
      <c r="F7847" s="121">
        <v>217526</v>
      </c>
      <c r="G7847" s="121">
        <v>16122</v>
      </c>
      <c r="H7847" s="119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19">
        <v>56111</v>
      </c>
      <c r="B7848" s="120" t="s">
        <v>201</v>
      </c>
      <c r="C7848" s="120" t="s">
        <v>206</v>
      </c>
      <c r="D7848" s="120" t="s">
        <v>128</v>
      </c>
      <c r="E7848" s="120" t="s">
        <v>180</v>
      </c>
      <c r="F7848" s="121">
        <v>3472154</v>
      </c>
      <c r="G7848" s="121">
        <v>390042</v>
      </c>
      <c r="H7848" s="119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19">
        <v>56112</v>
      </c>
      <c r="B7849" s="120" t="s">
        <v>201</v>
      </c>
      <c r="C7849" s="120" t="s">
        <v>206</v>
      </c>
      <c r="D7849" s="120" t="s">
        <v>128</v>
      </c>
      <c r="E7849" s="120" t="s">
        <v>180</v>
      </c>
      <c r="F7849" s="121">
        <v>604179</v>
      </c>
      <c r="G7849" s="121">
        <v>67870</v>
      </c>
      <c r="H7849" s="119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19">
        <v>56113</v>
      </c>
      <c r="B7850" s="120" t="s">
        <v>201</v>
      </c>
      <c r="C7850" s="120" t="s">
        <v>206</v>
      </c>
      <c r="D7850" s="120" t="s">
        <v>79</v>
      </c>
      <c r="E7850" s="120" t="s">
        <v>90</v>
      </c>
      <c r="F7850" s="121">
        <v>426121</v>
      </c>
      <c r="G7850" s="121">
        <v>34439</v>
      </c>
      <c r="H7850" s="119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19">
        <v>56114</v>
      </c>
      <c r="B7851" s="120" t="s">
        <v>201</v>
      </c>
      <c r="C7851" s="120" t="s">
        <v>202</v>
      </c>
      <c r="D7851" s="120" t="s">
        <v>79</v>
      </c>
      <c r="E7851" s="120" t="s">
        <v>70</v>
      </c>
      <c r="F7851" s="121">
        <v>0</v>
      </c>
      <c r="G7851" s="121">
        <v>0</v>
      </c>
      <c r="H7851" s="119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19">
        <v>56116</v>
      </c>
      <c r="B7852" s="120" t="s">
        <v>201</v>
      </c>
      <c r="C7852" s="120" t="s">
        <v>202</v>
      </c>
      <c r="D7852" s="120" t="s">
        <v>79</v>
      </c>
      <c r="E7852" s="120" t="s">
        <v>70</v>
      </c>
      <c r="F7852" s="121">
        <v>737</v>
      </c>
      <c r="G7852" s="121">
        <v>64</v>
      </c>
      <c r="H7852" s="119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19">
        <v>56117</v>
      </c>
      <c r="B7853" s="120" t="s">
        <v>201</v>
      </c>
      <c r="C7853" s="120" t="s">
        <v>202</v>
      </c>
      <c r="D7853" s="120" t="s">
        <v>79</v>
      </c>
      <c r="E7853" s="120" t="s">
        <v>70</v>
      </c>
      <c r="F7853" s="121">
        <v>342</v>
      </c>
      <c r="G7853" s="121">
        <v>27</v>
      </c>
      <c r="H7853" s="119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19">
        <v>56118</v>
      </c>
      <c r="B7854" s="120" t="s">
        <v>201</v>
      </c>
      <c r="C7854" s="120" t="s">
        <v>202</v>
      </c>
      <c r="D7854" s="120" t="s">
        <v>79</v>
      </c>
      <c r="E7854" s="120" t="s">
        <v>70</v>
      </c>
      <c r="F7854" s="121">
        <v>223</v>
      </c>
      <c r="G7854" s="121">
        <v>18</v>
      </c>
      <c r="H7854" s="119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19">
        <v>56119</v>
      </c>
      <c r="B7855" s="120" t="s">
        <v>205</v>
      </c>
      <c r="C7855" s="120" t="s">
        <v>208</v>
      </c>
      <c r="D7855" s="120" t="s">
        <v>39</v>
      </c>
      <c r="E7855" s="120" t="s">
        <v>90</v>
      </c>
      <c r="F7855" s="121">
        <v>0</v>
      </c>
      <c r="G7855" s="121">
        <v>14738</v>
      </c>
      <c r="H7855" s="119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19">
        <v>56119</v>
      </c>
      <c r="B7856" s="120" t="s">
        <v>205</v>
      </c>
      <c r="C7856" s="120" t="s">
        <v>208</v>
      </c>
      <c r="D7856" s="120" t="s">
        <v>39</v>
      </c>
      <c r="E7856" s="120" t="s">
        <v>38</v>
      </c>
      <c r="F7856" s="121">
        <v>0</v>
      </c>
      <c r="G7856" s="121">
        <v>0</v>
      </c>
      <c r="H7856" s="119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19">
        <v>56119</v>
      </c>
      <c r="B7857" s="120" t="s">
        <v>205</v>
      </c>
      <c r="C7857" s="120" t="s">
        <v>208</v>
      </c>
      <c r="D7857" s="120" t="s">
        <v>61</v>
      </c>
      <c r="E7857" s="120" t="s">
        <v>90</v>
      </c>
      <c r="F7857" s="121">
        <v>443394</v>
      </c>
      <c r="G7857" s="121">
        <v>56735</v>
      </c>
      <c r="H7857" s="119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19">
        <v>56119</v>
      </c>
      <c r="B7858" s="120" t="s">
        <v>205</v>
      </c>
      <c r="C7858" s="120" t="s">
        <v>208</v>
      </c>
      <c r="D7858" s="120" t="s">
        <v>61</v>
      </c>
      <c r="E7858" s="120" t="s">
        <v>38</v>
      </c>
      <c r="F7858" s="121">
        <v>0</v>
      </c>
      <c r="G7858" s="121">
        <v>0</v>
      </c>
      <c r="H7858" s="119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19">
        <v>56120</v>
      </c>
      <c r="B7859" s="120" t="s">
        <v>201</v>
      </c>
      <c r="C7859" s="120" t="s">
        <v>202</v>
      </c>
      <c r="D7859" s="120" t="s">
        <v>73</v>
      </c>
      <c r="E7859" s="120" t="s">
        <v>90</v>
      </c>
      <c r="F7859" s="121">
        <v>285435</v>
      </c>
      <c r="G7859" s="121">
        <v>16453</v>
      </c>
      <c r="H7859" s="119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19">
        <v>56120</v>
      </c>
      <c r="B7860" s="120" t="s">
        <v>201</v>
      </c>
      <c r="C7860" s="120" t="s">
        <v>202</v>
      </c>
      <c r="D7860" s="120" t="s">
        <v>79</v>
      </c>
      <c r="E7860" s="120" t="s">
        <v>90</v>
      </c>
      <c r="F7860" s="121">
        <v>107810</v>
      </c>
      <c r="G7860" s="121">
        <v>6214</v>
      </c>
      <c r="H7860" s="119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19">
        <v>56121</v>
      </c>
      <c r="B7861" s="120" t="s">
        <v>201</v>
      </c>
      <c r="C7861" s="120" t="s">
        <v>202</v>
      </c>
      <c r="D7861" s="120" t="s">
        <v>79</v>
      </c>
      <c r="E7861" s="120" t="s">
        <v>90</v>
      </c>
      <c r="F7861" s="121">
        <v>81871</v>
      </c>
      <c r="G7861" s="121">
        <v>7284</v>
      </c>
      <c r="H7861" s="119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19">
        <v>56122</v>
      </c>
      <c r="B7862" s="120" t="s">
        <v>201</v>
      </c>
      <c r="C7862" s="120" t="s">
        <v>202</v>
      </c>
      <c r="D7862" s="120" t="s">
        <v>73</v>
      </c>
      <c r="E7862" s="120" t="s">
        <v>90</v>
      </c>
      <c r="F7862" s="121">
        <v>9606</v>
      </c>
      <c r="G7862" s="121">
        <v>704</v>
      </c>
      <c r="H7862" s="119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19">
        <v>56122</v>
      </c>
      <c r="B7863" s="120" t="s">
        <v>201</v>
      </c>
      <c r="C7863" s="120" t="s">
        <v>202</v>
      </c>
      <c r="D7863" s="120" t="s">
        <v>79</v>
      </c>
      <c r="E7863" s="120" t="s">
        <v>90</v>
      </c>
      <c r="F7863" s="121">
        <v>185377</v>
      </c>
      <c r="G7863" s="121">
        <v>13593</v>
      </c>
      <c r="H7863" s="119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19">
        <v>56125</v>
      </c>
      <c r="B7864" s="120" t="s">
        <v>201</v>
      </c>
      <c r="C7864" s="120" t="s">
        <v>206</v>
      </c>
      <c r="D7864" s="120" t="s">
        <v>116</v>
      </c>
      <c r="E7864" s="120" t="s">
        <v>170</v>
      </c>
      <c r="F7864" s="121">
        <v>7265</v>
      </c>
      <c r="G7864" s="121">
        <v>816</v>
      </c>
      <c r="H7864" s="119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19">
        <v>56126</v>
      </c>
      <c r="B7865" s="120" t="s">
        <v>201</v>
      </c>
      <c r="C7865" s="120" t="s">
        <v>202</v>
      </c>
      <c r="D7865" s="120" t="s">
        <v>79</v>
      </c>
      <c r="E7865" s="120" t="s">
        <v>70</v>
      </c>
      <c r="F7865" s="121">
        <v>0</v>
      </c>
      <c r="G7865" s="121">
        <v>0</v>
      </c>
      <c r="H7865" s="119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19">
        <v>56128</v>
      </c>
      <c r="B7866" s="120" t="s">
        <v>201</v>
      </c>
      <c r="C7866" s="120" t="s">
        <v>202</v>
      </c>
      <c r="D7866" s="120" t="s">
        <v>79</v>
      </c>
      <c r="E7866" s="120" t="s">
        <v>70</v>
      </c>
      <c r="F7866" s="121">
        <v>0</v>
      </c>
      <c r="G7866" s="121">
        <v>0</v>
      </c>
      <c r="H7866" s="119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19">
        <v>56129</v>
      </c>
      <c r="B7867" s="120" t="s">
        <v>201</v>
      </c>
      <c r="C7867" s="120" t="s">
        <v>202</v>
      </c>
      <c r="D7867" s="120" t="s">
        <v>79</v>
      </c>
      <c r="E7867" s="120" t="s">
        <v>70</v>
      </c>
      <c r="F7867" s="121">
        <v>1710</v>
      </c>
      <c r="G7867" s="121">
        <v>3</v>
      </c>
      <c r="H7867" s="119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19">
        <v>56131</v>
      </c>
      <c r="B7868" s="120" t="s">
        <v>201</v>
      </c>
      <c r="C7868" s="120" t="s">
        <v>202</v>
      </c>
      <c r="D7868" s="120" t="s">
        <v>79</v>
      </c>
      <c r="E7868" s="120" t="s">
        <v>70</v>
      </c>
      <c r="F7868" s="121">
        <v>1710</v>
      </c>
      <c r="G7868" s="121">
        <v>3</v>
      </c>
      <c r="H7868" s="119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19">
        <v>56132</v>
      </c>
      <c r="B7869" s="120" t="s">
        <v>201</v>
      </c>
      <c r="C7869" s="120" t="s">
        <v>202</v>
      </c>
      <c r="D7869" s="120" t="s">
        <v>79</v>
      </c>
      <c r="E7869" s="120" t="s">
        <v>70</v>
      </c>
      <c r="F7869" s="121">
        <v>1710</v>
      </c>
      <c r="G7869" s="121">
        <v>3</v>
      </c>
      <c r="H7869" s="119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19">
        <v>56134</v>
      </c>
      <c r="B7870" s="120" t="s">
        <v>205</v>
      </c>
      <c r="C7870" s="120" t="s">
        <v>210</v>
      </c>
      <c r="D7870" s="120" t="s">
        <v>79</v>
      </c>
      <c r="E7870" s="120" t="s">
        <v>70</v>
      </c>
      <c r="F7870" s="121">
        <v>57</v>
      </c>
      <c r="G7870" s="121">
        <v>3.757</v>
      </c>
      <c r="H7870" s="119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19">
        <v>56134</v>
      </c>
      <c r="B7871" s="120" t="s">
        <v>205</v>
      </c>
      <c r="C7871" s="120" t="s">
        <v>210</v>
      </c>
      <c r="D7871" s="120" t="s">
        <v>79</v>
      </c>
      <c r="E7871" s="120" t="s">
        <v>38</v>
      </c>
      <c r="F7871" s="121">
        <v>3375</v>
      </c>
      <c r="G7871" s="121">
        <v>222.901</v>
      </c>
      <c r="H7871" s="119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19">
        <v>56134</v>
      </c>
      <c r="B7872" s="120" t="s">
        <v>205</v>
      </c>
      <c r="C7872" s="120" t="s">
        <v>210</v>
      </c>
      <c r="D7872" s="120" t="s">
        <v>79</v>
      </c>
      <c r="E7872" s="120" t="s">
        <v>130</v>
      </c>
      <c r="F7872" s="121">
        <v>109745</v>
      </c>
      <c r="G7872" s="121">
        <v>7249.762</v>
      </c>
      <c r="H7872" s="119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19">
        <v>56135</v>
      </c>
      <c r="B7873" s="120" t="s">
        <v>201</v>
      </c>
      <c r="C7873" s="120" t="s">
        <v>202</v>
      </c>
      <c r="D7873" s="120" t="s">
        <v>73</v>
      </c>
      <c r="E7873" s="120" t="s">
        <v>38</v>
      </c>
      <c r="F7873" s="121">
        <v>151878</v>
      </c>
      <c r="G7873" s="121">
        <v>12155</v>
      </c>
      <c r="H7873" s="119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19">
        <v>56138</v>
      </c>
      <c r="B7874" s="120" t="s">
        <v>201</v>
      </c>
      <c r="C7874" s="120" t="s">
        <v>202</v>
      </c>
      <c r="D7874" s="120" t="s">
        <v>79</v>
      </c>
      <c r="E7874" s="120" t="s">
        <v>70</v>
      </c>
      <c r="F7874" s="121">
        <v>339</v>
      </c>
      <c r="G7874" s="121">
        <v>39</v>
      </c>
      <c r="H7874" s="119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19">
        <v>56139</v>
      </c>
      <c r="B7875" s="120" t="s">
        <v>205</v>
      </c>
      <c r="C7875" s="120" t="s">
        <v>209</v>
      </c>
      <c r="D7875" s="120" t="s">
        <v>84</v>
      </c>
      <c r="E7875" s="120" t="s">
        <v>38</v>
      </c>
      <c r="F7875" s="121">
        <v>0</v>
      </c>
      <c r="G7875" s="121">
        <v>0</v>
      </c>
      <c r="H7875" s="119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19">
        <v>56139</v>
      </c>
      <c r="B7876" s="120" t="s">
        <v>205</v>
      </c>
      <c r="C7876" s="120" t="s">
        <v>209</v>
      </c>
      <c r="D7876" s="120" t="s">
        <v>84</v>
      </c>
      <c r="E7876" s="120" t="s">
        <v>142</v>
      </c>
      <c r="F7876" s="121">
        <v>160103</v>
      </c>
      <c r="G7876" s="121">
        <v>14077</v>
      </c>
      <c r="H7876" s="119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19">
        <v>56142</v>
      </c>
      <c r="B7877" s="120" t="s">
        <v>201</v>
      </c>
      <c r="C7877" s="120" t="s">
        <v>206</v>
      </c>
      <c r="D7877" s="120" t="s">
        <v>128</v>
      </c>
      <c r="E7877" s="120" t="s">
        <v>180</v>
      </c>
      <c r="F7877" s="121">
        <v>1793824</v>
      </c>
      <c r="G7877" s="121">
        <v>201508</v>
      </c>
      <c r="H7877" s="119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19">
        <v>56143</v>
      </c>
      <c r="B7878" s="120" t="s">
        <v>201</v>
      </c>
      <c r="C7878" s="120" t="s">
        <v>202</v>
      </c>
      <c r="D7878" s="120" t="s">
        <v>73</v>
      </c>
      <c r="E7878" s="120" t="s">
        <v>38</v>
      </c>
      <c r="F7878" s="121">
        <v>840412</v>
      </c>
      <c r="G7878" s="121">
        <v>79777</v>
      </c>
      <c r="H7878" s="119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19">
        <v>56144</v>
      </c>
      <c r="B7879" s="120" t="s">
        <v>201</v>
      </c>
      <c r="C7879" s="120" t="s">
        <v>202</v>
      </c>
      <c r="D7879" s="120" t="s">
        <v>73</v>
      </c>
      <c r="E7879" s="120" t="s">
        <v>38</v>
      </c>
      <c r="F7879" s="121">
        <v>10990</v>
      </c>
      <c r="G7879" s="121">
        <v>792</v>
      </c>
      <c r="H7879" s="119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19">
        <v>56146</v>
      </c>
      <c r="B7880" s="120" t="s">
        <v>201</v>
      </c>
      <c r="C7880" s="120" t="s">
        <v>202</v>
      </c>
      <c r="D7880" s="120" t="s">
        <v>79</v>
      </c>
      <c r="E7880" s="120" t="s">
        <v>70</v>
      </c>
      <c r="F7880" s="121">
        <v>16614</v>
      </c>
      <c r="G7880" s="121">
        <v>1713</v>
      </c>
      <c r="H7880" s="119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19">
        <v>56147</v>
      </c>
      <c r="B7881" s="120" t="s">
        <v>201</v>
      </c>
      <c r="C7881" s="120" t="s">
        <v>202</v>
      </c>
      <c r="D7881" s="120" t="s">
        <v>79</v>
      </c>
      <c r="E7881" s="120" t="s">
        <v>70</v>
      </c>
      <c r="F7881" s="121">
        <v>0</v>
      </c>
      <c r="G7881" s="121">
        <v>0</v>
      </c>
      <c r="H7881" s="119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19">
        <v>56148</v>
      </c>
      <c r="B7882" s="120" t="s">
        <v>201</v>
      </c>
      <c r="C7882" s="120" t="s">
        <v>202</v>
      </c>
      <c r="D7882" s="120" t="s">
        <v>79</v>
      </c>
      <c r="E7882" s="120" t="s">
        <v>70</v>
      </c>
      <c r="F7882" s="121">
        <v>308</v>
      </c>
      <c r="G7882" s="121">
        <v>31</v>
      </c>
      <c r="H7882" s="119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19">
        <v>56150</v>
      </c>
      <c r="B7883" s="120" t="s">
        <v>201</v>
      </c>
      <c r="C7883" s="120" t="s">
        <v>202</v>
      </c>
      <c r="D7883" s="120" t="s">
        <v>39</v>
      </c>
      <c r="E7883" s="120" t="s">
        <v>70</v>
      </c>
      <c r="F7883" s="121">
        <v>0</v>
      </c>
      <c r="G7883" s="121">
        <v>0</v>
      </c>
      <c r="H7883" s="119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19">
        <v>56150</v>
      </c>
      <c r="B7884" s="120" t="s">
        <v>201</v>
      </c>
      <c r="C7884" s="120" t="s">
        <v>202</v>
      </c>
      <c r="D7884" s="120" t="s">
        <v>39</v>
      </c>
      <c r="E7884" s="120" t="s">
        <v>38</v>
      </c>
      <c r="F7884" s="121">
        <v>6092375</v>
      </c>
      <c r="G7884" s="121">
        <v>3262541</v>
      </c>
      <c r="H7884" s="119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19">
        <v>56150</v>
      </c>
      <c r="B7885" s="120" t="s">
        <v>201</v>
      </c>
      <c r="C7885" s="120" t="s">
        <v>202</v>
      </c>
      <c r="D7885" s="120" t="s">
        <v>61</v>
      </c>
      <c r="E7885" s="120" t="s">
        <v>70</v>
      </c>
      <c r="F7885" s="121">
        <v>0</v>
      </c>
      <c r="G7885" s="121">
        <v>0</v>
      </c>
      <c r="H7885" s="119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19">
        <v>56150</v>
      </c>
      <c r="B7886" s="120" t="s">
        <v>201</v>
      </c>
      <c r="C7886" s="120" t="s">
        <v>202</v>
      </c>
      <c r="D7886" s="120" t="s">
        <v>61</v>
      </c>
      <c r="E7886" s="120" t="s">
        <v>38</v>
      </c>
      <c r="F7886" s="121">
        <v>53154902</v>
      </c>
      <c r="G7886" s="121">
        <v>5172241</v>
      </c>
      <c r="H7886" s="119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19">
        <v>56151</v>
      </c>
      <c r="B7887" s="120" t="s">
        <v>201</v>
      </c>
      <c r="C7887" s="120" t="s">
        <v>202</v>
      </c>
      <c r="D7887" s="120" t="s">
        <v>73</v>
      </c>
      <c r="E7887" s="120" t="s">
        <v>38</v>
      </c>
      <c r="F7887" s="121">
        <v>1017462</v>
      </c>
      <c r="G7887" s="121">
        <v>81882</v>
      </c>
      <c r="H7887" s="119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19">
        <v>56152</v>
      </c>
      <c r="B7888" s="120" t="s">
        <v>205</v>
      </c>
      <c r="C7888" s="120" t="s">
        <v>209</v>
      </c>
      <c r="D7888" s="120" t="s">
        <v>39</v>
      </c>
      <c r="E7888" s="120" t="s">
        <v>38</v>
      </c>
      <c r="F7888" s="121">
        <v>0</v>
      </c>
      <c r="G7888" s="121">
        <v>194135.8</v>
      </c>
      <c r="H7888" s="119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19">
        <v>56152</v>
      </c>
      <c r="B7889" s="120" t="s">
        <v>205</v>
      </c>
      <c r="C7889" s="120" t="s">
        <v>209</v>
      </c>
      <c r="D7889" s="120" t="s">
        <v>61</v>
      </c>
      <c r="E7889" s="120" t="s">
        <v>38</v>
      </c>
      <c r="F7889" s="121">
        <v>5225871</v>
      </c>
      <c r="G7889" s="121">
        <v>849320.36</v>
      </c>
      <c r="H7889" s="119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19">
        <v>56153</v>
      </c>
      <c r="B7890" s="120" t="s">
        <v>201</v>
      </c>
      <c r="C7890" s="120" t="s">
        <v>206</v>
      </c>
      <c r="D7890" s="120" t="s">
        <v>128</v>
      </c>
      <c r="E7890" s="120" t="s">
        <v>180</v>
      </c>
      <c r="F7890" s="121">
        <v>287543</v>
      </c>
      <c r="G7890" s="121">
        <v>32301</v>
      </c>
      <c r="H7890" s="119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19">
        <v>56160</v>
      </c>
      <c r="B7891" s="120" t="s">
        <v>201</v>
      </c>
      <c r="C7891" s="120" t="s">
        <v>206</v>
      </c>
      <c r="D7891" s="120" t="s">
        <v>128</v>
      </c>
      <c r="E7891" s="120" t="s">
        <v>180</v>
      </c>
      <c r="F7891" s="121">
        <v>1580897</v>
      </c>
      <c r="G7891" s="121">
        <v>177589</v>
      </c>
      <c r="H7891" s="119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19">
        <v>56162</v>
      </c>
      <c r="B7892" s="120" t="s">
        <v>201</v>
      </c>
      <c r="C7892" s="120" t="s">
        <v>202</v>
      </c>
      <c r="D7892" s="120" t="s">
        <v>128</v>
      </c>
      <c r="E7892" s="120" t="s">
        <v>180</v>
      </c>
      <c r="F7892" s="121">
        <v>1132877</v>
      </c>
      <c r="G7892" s="121">
        <v>127261</v>
      </c>
      <c r="H7892" s="119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19">
        <v>56163</v>
      </c>
      <c r="B7893" s="120" t="s">
        <v>205</v>
      </c>
      <c r="C7893" s="120" t="s">
        <v>209</v>
      </c>
      <c r="D7893" s="120" t="s">
        <v>73</v>
      </c>
      <c r="E7893" s="120" t="s">
        <v>38</v>
      </c>
      <c r="F7893" s="121">
        <v>114332</v>
      </c>
      <c r="G7893" s="121">
        <v>27477</v>
      </c>
      <c r="H7893" s="119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19">
        <v>56163</v>
      </c>
      <c r="B7894" s="120" t="s">
        <v>205</v>
      </c>
      <c r="C7894" s="120" t="s">
        <v>209</v>
      </c>
      <c r="D7894" s="120" t="s">
        <v>68</v>
      </c>
      <c r="E7894" s="120" t="s">
        <v>54</v>
      </c>
      <c r="F7894" s="121">
        <v>0</v>
      </c>
      <c r="G7894" s="121">
        <v>0</v>
      </c>
      <c r="H7894" s="119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19">
        <v>56163</v>
      </c>
      <c r="B7895" s="120" t="s">
        <v>205</v>
      </c>
      <c r="C7895" s="120" t="s">
        <v>209</v>
      </c>
      <c r="D7895" s="120" t="s">
        <v>68</v>
      </c>
      <c r="E7895" s="120" t="s">
        <v>38</v>
      </c>
      <c r="F7895" s="121">
        <v>0</v>
      </c>
      <c r="G7895" s="121">
        <v>0</v>
      </c>
      <c r="H7895" s="119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19">
        <v>56163</v>
      </c>
      <c r="B7896" s="120" t="s">
        <v>205</v>
      </c>
      <c r="C7896" s="120" t="s">
        <v>209</v>
      </c>
      <c r="D7896" s="120" t="s">
        <v>68</v>
      </c>
      <c r="E7896" s="120" t="s">
        <v>178</v>
      </c>
      <c r="F7896" s="121">
        <v>1243805</v>
      </c>
      <c r="G7896" s="121">
        <v>139722</v>
      </c>
      <c r="H7896" s="119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19">
        <v>56164</v>
      </c>
      <c r="B7897" s="120" t="s">
        <v>201</v>
      </c>
      <c r="C7897" s="120" t="s">
        <v>202</v>
      </c>
      <c r="D7897" s="120" t="s">
        <v>39</v>
      </c>
      <c r="E7897" s="120" t="s">
        <v>70</v>
      </c>
      <c r="F7897" s="121">
        <v>0</v>
      </c>
      <c r="G7897" s="121">
        <v>0</v>
      </c>
      <c r="H7897" s="119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19">
        <v>56164</v>
      </c>
      <c r="B7898" s="120" t="s">
        <v>201</v>
      </c>
      <c r="C7898" s="120" t="s">
        <v>202</v>
      </c>
      <c r="D7898" s="120" t="s">
        <v>39</v>
      </c>
      <c r="E7898" s="120" t="s">
        <v>38</v>
      </c>
      <c r="F7898" s="121">
        <v>101920</v>
      </c>
      <c r="G7898" s="121">
        <v>262423</v>
      </c>
      <c r="H7898" s="119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19">
        <v>56164</v>
      </c>
      <c r="B7899" s="120" t="s">
        <v>201</v>
      </c>
      <c r="C7899" s="120" t="s">
        <v>202</v>
      </c>
      <c r="D7899" s="120" t="s">
        <v>61</v>
      </c>
      <c r="E7899" s="120" t="s">
        <v>70</v>
      </c>
      <c r="F7899" s="121">
        <v>0</v>
      </c>
      <c r="G7899" s="121">
        <v>0</v>
      </c>
      <c r="H7899" s="119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19">
        <v>56164</v>
      </c>
      <c r="B7900" s="120" t="s">
        <v>201</v>
      </c>
      <c r="C7900" s="120" t="s">
        <v>202</v>
      </c>
      <c r="D7900" s="120" t="s">
        <v>61</v>
      </c>
      <c r="E7900" s="120" t="s">
        <v>38</v>
      </c>
      <c r="F7900" s="121">
        <v>5436300</v>
      </c>
      <c r="G7900" s="121">
        <v>488843</v>
      </c>
      <c r="H7900" s="119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19">
        <v>56172</v>
      </c>
      <c r="B7901" s="120" t="s">
        <v>201</v>
      </c>
      <c r="C7901" s="120" t="s">
        <v>206</v>
      </c>
      <c r="D7901" s="120" t="s">
        <v>128</v>
      </c>
      <c r="E7901" s="120" t="s">
        <v>180</v>
      </c>
      <c r="F7901" s="121">
        <v>1038010</v>
      </c>
      <c r="G7901" s="121">
        <v>116604</v>
      </c>
      <c r="H7901" s="119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19">
        <v>56173</v>
      </c>
      <c r="B7902" s="120" t="s">
        <v>201</v>
      </c>
      <c r="C7902" s="120" t="s">
        <v>206</v>
      </c>
      <c r="D7902" s="120" t="s">
        <v>128</v>
      </c>
      <c r="E7902" s="120" t="s">
        <v>180</v>
      </c>
      <c r="F7902" s="121">
        <v>3704548</v>
      </c>
      <c r="G7902" s="121">
        <v>416148</v>
      </c>
      <c r="H7902" s="119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19">
        <v>56174</v>
      </c>
      <c r="B7903" s="120" t="s">
        <v>201</v>
      </c>
      <c r="C7903" s="120" t="s">
        <v>206</v>
      </c>
      <c r="D7903" s="120" t="s">
        <v>128</v>
      </c>
      <c r="E7903" s="120" t="s">
        <v>180</v>
      </c>
      <c r="F7903" s="121">
        <v>1168431</v>
      </c>
      <c r="G7903" s="121">
        <v>131255</v>
      </c>
      <c r="H7903" s="119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19">
        <v>56177</v>
      </c>
      <c r="B7904" s="120" t="s">
        <v>201</v>
      </c>
      <c r="C7904" s="120" t="s">
        <v>202</v>
      </c>
      <c r="D7904" s="120" t="s">
        <v>39</v>
      </c>
      <c r="E7904" s="120" t="s">
        <v>38</v>
      </c>
      <c r="F7904" s="121">
        <v>449791</v>
      </c>
      <c r="G7904" s="121">
        <v>174240</v>
      </c>
      <c r="H7904" s="119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19">
        <v>56177</v>
      </c>
      <c r="B7905" s="120" t="s">
        <v>201</v>
      </c>
      <c r="C7905" s="120" t="s">
        <v>202</v>
      </c>
      <c r="D7905" s="120" t="s">
        <v>61</v>
      </c>
      <c r="E7905" s="120" t="s">
        <v>38</v>
      </c>
      <c r="F7905" s="121">
        <v>3136024</v>
      </c>
      <c r="G7905" s="121">
        <v>245154</v>
      </c>
      <c r="H7905" s="119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19">
        <v>56181</v>
      </c>
      <c r="B7906" s="120" t="s">
        <v>201</v>
      </c>
      <c r="C7906" s="120" t="s">
        <v>202</v>
      </c>
      <c r="D7906" s="120" t="s">
        <v>79</v>
      </c>
      <c r="E7906" s="120" t="s">
        <v>70</v>
      </c>
      <c r="F7906" s="121">
        <v>1380</v>
      </c>
      <c r="G7906" s="121">
        <v>139</v>
      </c>
      <c r="H7906" s="119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19">
        <v>56184</v>
      </c>
      <c r="B7907" s="120" t="s">
        <v>201</v>
      </c>
      <c r="C7907" s="120" t="s">
        <v>206</v>
      </c>
      <c r="D7907" s="120" t="s">
        <v>79</v>
      </c>
      <c r="E7907" s="120" t="s">
        <v>38</v>
      </c>
      <c r="F7907" s="121">
        <v>123673</v>
      </c>
      <c r="G7907" s="121">
        <v>12280</v>
      </c>
      <c r="H7907" s="119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19">
        <v>56185</v>
      </c>
      <c r="B7908" s="120" t="s">
        <v>201</v>
      </c>
      <c r="C7908" s="120" t="s">
        <v>206</v>
      </c>
      <c r="D7908" s="120" t="s">
        <v>79</v>
      </c>
      <c r="E7908" s="120" t="s">
        <v>38</v>
      </c>
      <c r="F7908" s="121">
        <v>129985</v>
      </c>
      <c r="G7908" s="121">
        <v>12526</v>
      </c>
      <c r="H7908" s="119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19">
        <v>56189</v>
      </c>
      <c r="B7909" s="120" t="s">
        <v>201</v>
      </c>
      <c r="C7909" s="120" t="s">
        <v>206</v>
      </c>
      <c r="D7909" s="120" t="s">
        <v>73</v>
      </c>
      <c r="E7909" s="120" t="s">
        <v>70</v>
      </c>
      <c r="F7909" s="121">
        <v>14866</v>
      </c>
      <c r="G7909" s="121">
        <v>1243</v>
      </c>
      <c r="H7909" s="119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19">
        <v>56190</v>
      </c>
      <c r="B7910" s="120" t="s">
        <v>205</v>
      </c>
      <c r="C7910" s="120" t="s">
        <v>210</v>
      </c>
      <c r="D7910" s="120" t="s">
        <v>73</v>
      </c>
      <c r="E7910" s="120" t="s">
        <v>70</v>
      </c>
      <c r="F7910" s="121">
        <v>0</v>
      </c>
      <c r="G7910" s="121">
        <v>0</v>
      </c>
      <c r="H7910" s="119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19">
        <v>56190</v>
      </c>
      <c r="B7911" s="120" t="s">
        <v>205</v>
      </c>
      <c r="C7911" s="120" t="s">
        <v>210</v>
      </c>
      <c r="D7911" s="120" t="s">
        <v>73</v>
      </c>
      <c r="E7911" s="120" t="s">
        <v>38</v>
      </c>
      <c r="F7911" s="121">
        <v>113968</v>
      </c>
      <c r="G7911" s="121">
        <v>26187.56</v>
      </c>
      <c r="H7911" s="119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19">
        <v>56190</v>
      </c>
      <c r="B7912" s="120" t="s">
        <v>205</v>
      </c>
      <c r="C7912" s="120" t="s">
        <v>210</v>
      </c>
      <c r="D7912" s="120" t="s">
        <v>68</v>
      </c>
      <c r="E7912" s="120" t="s">
        <v>38</v>
      </c>
      <c r="F7912" s="121">
        <v>12442</v>
      </c>
      <c r="G7912" s="121">
        <v>3212.644</v>
      </c>
      <c r="H7912" s="119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19">
        <v>56190</v>
      </c>
      <c r="B7913" s="120" t="s">
        <v>205</v>
      </c>
      <c r="C7913" s="120" t="s">
        <v>210</v>
      </c>
      <c r="D7913" s="120" t="s">
        <v>68</v>
      </c>
      <c r="E7913" s="120" t="s">
        <v>176</v>
      </c>
      <c r="F7913" s="121">
        <v>0</v>
      </c>
      <c r="G7913" s="121">
        <v>0.966</v>
      </c>
      <c r="H7913" s="119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19">
        <v>56192</v>
      </c>
      <c r="B7914" s="120" t="s">
        <v>205</v>
      </c>
      <c r="C7914" s="120" t="s">
        <v>209</v>
      </c>
      <c r="D7914" s="120" t="s">
        <v>68</v>
      </c>
      <c r="E7914" s="120" t="s">
        <v>59</v>
      </c>
      <c r="F7914" s="121">
        <v>409936</v>
      </c>
      <c r="G7914" s="121">
        <v>90766.671</v>
      </c>
      <c r="H7914" s="119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19">
        <v>56192</v>
      </c>
      <c r="B7915" s="120" t="s">
        <v>205</v>
      </c>
      <c r="C7915" s="120" t="s">
        <v>209</v>
      </c>
      <c r="D7915" s="120" t="s">
        <v>68</v>
      </c>
      <c r="E7915" s="120" t="s">
        <v>38</v>
      </c>
      <c r="F7915" s="121">
        <v>161925</v>
      </c>
      <c r="G7915" s="121">
        <v>35857.842</v>
      </c>
      <c r="H7915" s="119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19">
        <v>56192</v>
      </c>
      <c r="B7916" s="120" t="s">
        <v>205</v>
      </c>
      <c r="C7916" s="120" t="s">
        <v>209</v>
      </c>
      <c r="D7916" s="120" t="s">
        <v>68</v>
      </c>
      <c r="E7916" s="120" t="s">
        <v>137</v>
      </c>
      <c r="F7916" s="121">
        <v>108454</v>
      </c>
      <c r="G7916" s="121">
        <v>24014.487</v>
      </c>
      <c r="H7916" s="119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19">
        <v>56192</v>
      </c>
      <c r="B7917" s="120" t="s">
        <v>205</v>
      </c>
      <c r="C7917" s="120" t="s">
        <v>209</v>
      </c>
      <c r="D7917" s="120" t="s">
        <v>68</v>
      </c>
      <c r="E7917" s="120" t="s">
        <v>152</v>
      </c>
      <c r="F7917" s="121">
        <v>0</v>
      </c>
      <c r="G7917" s="121">
        <v>0</v>
      </c>
      <c r="H7917" s="119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19">
        <v>56192</v>
      </c>
      <c r="B7918" s="120" t="s">
        <v>205</v>
      </c>
      <c r="C7918" s="120" t="s">
        <v>209</v>
      </c>
      <c r="D7918" s="120" t="s">
        <v>68</v>
      </c>
      <c r="E7918" s="120" t="s">
        <v>160</v>
      </c>
      <c r="F7918" s="121">
        <v>0</v>
      </c>
      <c r="G7918" s="121">
        <v>0</v>
      </c>
      <c r="H7918" s="119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19">
        <v>56194</v>
      </c>
      <c r="B7919" s="120" t="s">
        <v>201</v>
      </c>
      <c r="C7919" s="120" t="s">
        <v>202</v>
      </c>
      <c r="D7919" s="120" t="s">
        <v>79</v>
      </c>
      <c r="E7919" s="120" t="s">
        <v>70</v>
      </c>
      <c r="F7919" s="121">
        <v>958</v>
      </c>
      <c r="G7919" s="121">
        <v>-35</v>
      </c>
      <c r="H7919" s="119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19">
        <v>56195</v>
      </c>
      <c r="B7920" s="120" t="s">
        <v>201</v>
      </c>
      <c r="C7920" s="120" t="s">
        <v>206</v>
      </c>
      <c r="D7920" s="120" t="s">
        <v>128</v>
      </c>
      <c r="E7920" s="120" t="s">
        <v>180</v>
      </c>
      <c r="F7920" s="121">
        <v>779826</v>
      </c>
      <c r="G7920" s="121">
        <v>87601</v>
      </c>
      <c r="H7920" s="119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19">
        <v>56196</v>
      </c>
      <c r="B7921" s="120" t="s">
        <v>201</v>
      </c>
      <c r="C7921" s="120" t="s">
        <v>202</v>
      </c>
      <c r="D7921" s="120" t="s">
        <v>39</v>
      </c>
      <c r="E7921" s="120" t="s">
        <v>70</v>
      </c>
      <c r="F7921" s="121">
        <v>0</v>
      </c>
      <c r="G7921" s="121">
        <v>15152.1</v>
      </c>
      <c r="H7921" s="119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19">
        <v>56196</v>
      </c>
      <c r="B7922" s="120" t="s">
        <v>201</v>
      </c>
      <c r="C7922" s="120" t="s">
        <v>202</v>
      </c>
      <c r="D7922" s="120" t="s">
        <v>39</v>
      </c>
      <c r="E7922" s="120" t="s">
        <v>38</v>
      </c>
      <c r="F7922" s="121">
        <v>0</v>
      </c>
      <c r="G7922" s="121">
        <v>925555.9</v>
      </c>
      <c r="H7922" s="119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19">
        <v>56196</v>
      </c>
      <c r="B7923" s="120" t="s">
        <v>201</v>
      </c>
      <c r="C7923" s="120" t="s">
        <v>202</v>
      </c>
      <c r="D7923" s="120" t="s">
        <v>61</v>
      </c>
      <c r="E7923" s="120" t="s">
        <v>70</v>
      </c>
      <c r="F7923" s="121">
        <v>296086</v>
      </c>
      <c r="G7923" s="121">
        <v>23441.96</v>
      </c>
      <c r="H7923" s="119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19">
        <v>56196</v>
      </c>
      <c r="B7924" s="120" t="s">
        <v>201</v>
      </c>
      <c r="C7924" s="120" t="s">
        <v>202</v>
      </c>
      <c r="D7924" s="120" t="s">
        <v>61</v>
      </c>
      <c r="E7924" s="120" t="s">
        <v>38</v>
      </c>
      <c r="F7924" s="121">
        <v>18382973</v>
      </c>
      <c r="G7924" s="121">
        <v>1482315</v>
      </c>
      <c r="H7924" s="119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19">
        <v>56199</v>
      </c>
      <c r="B7925" s="120" t="s">
        <v>201</v>
      </c>
      <c r="C7925" s="120" t="s">
        <v>206</v>
      </c>
      <c r="D7925" s="120" t="s">
        <v>128</v>
      </c>
      <c r="E7925" s="120" t="s">
        <v>180</v>
      </c>
      <c r="F7925" s="121">
        <v>42837</v>
      </c>
      <c r="G7925" s="121">
        <v>4812</v>
      </c>
      <c r="H7925" s="119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19">
        <v>56200</v>
      </c>
      <c r="B7926" s="120" t="s">
        <v>201</v>
      </c>
      <c r="C7926" s="120" t="s">
        <v>206</v>
      </c>
      <c r="D7926" s="120" t="s">
        <v>128</v>
      </c>
      <c r="E7926" s="120" t="s">
        <v>180</v>
      </c>
      <c r="F7926" s="121">
        <v>20030</v>
      </c>
      <c r="G7926" s="121">
        <v>2250</v>
      </c>
      <c r="H7926" s="119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19">
        <v>56201</v>
      </c>
      <c r="B7927" s="120" t="s">
        <v>201</v>
      </c>
      <c r="C7927" s="120" t="s">
        <v>206</v>
      </c>
      <c r="D7927" s="120" t="s">
        <v>128</v>
      </c>
      <c r="E7927" s="120" t="s">
        <v>180</v>
      </c>
      <c r="F7927" s="121">
        <v>44528</v>
      </c>
      <c r="G7927" s="121">
        <v>5002</v>
      </c>
      <c r="H7927" s="119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19">
        <v>56202</v>
      </c>
      <c r="B7928" s="120" t="s">
        <v>201</v>
      </c>
      <c r="C7928" s="120" t="s">
        <v>206</v>
      </c>
      <c r="D7928" s="120" t="s">
        <v>128</v>
      </c>
      <c r="E7928" s="120" t="s">
        <v>180</v>
      </c>
      <c r="F7928" s="121">
        <v>37541</v>
      </c>
      <c r="G7928" s="121">
        <v>4217</v>
      </c>
      <c r="H7928" s="119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19">
        <v>56203</v>
      </c>
      <c r="B7929" s="120" t="s">
        <v>201</v>
      </c>
      <c r="C7929" s="120" t="s">
        <v>206</v>
      </c>
      <c r="D7929" s="120" t="s">
        <v>128</v>
      </c>
      <c r="E7929" s="120" t="s">
        <v>180</v>
      </c>
      <c r="F7929" s="121">
        <v>15705</v>
      </c>
      <c r="G7929" s="121">
        <v>1764</v>
      </c>
      <c r="H7929" s="119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19">
        <v>56204</v>
      </c>
      <c r="B7930" s="120" t="s">
        <v>201</v>
      </c>
      <c r="C7930" s="120" t="s">
        <v>206</v>
      </c>
      <c r="D7930" s="120" t="s">
        <v>128</v>
      </c>
      <c r="E7930" s="120" t="s">
        <v>180</v>
      </c>
      <c r="F7930" s="121">
        <v>45703</v>
      </c>
      <c r="G7930" s="121">
        <v>5134</v>
      </c>
      <c r="H7930" s="119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19">
        <v>56205</v>
      </c>
      <c r="B7931" s="120" t="s">
        <v>201</v>
      </c>
      <c r="C7931" s="120" t="s">
        <v>206</v>
      </c>
      <c r="D7931" s="120" t="s">
        <v>128</v>
      </c>
      <c r="E7931" s="120" t="s">
        <v>180</v>
      </c>
      <c r="F7931" s="121">
        <v>30721</v>
      </c>
      <c r="G7931" s="121">
        <v>3451</v>
      </c>
      <c r="H7931" s="119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19">
        <v>56206</v>
      </c>
      <c r="B7932" s="120" t="s">
        <v>201</v>
      </c>
      <c r="C7932" s="120" t="s">
        <v>206</v>
      </c>
      <c r="D7932" s="120" t="s">
        <v>128</v>
      </c>
      <c r="E7932" s="120" t="s">
        <v>180</v>
      </c>
      <c r="F7932" s="121">
        <v>40985</v>
      </c>
      <c r="G7932" s="121">
        <v>4604</v>
      </c>
      <c r="H7932" s="119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19">
        <v>56207</v>
      </c>
      <c r="B7933" s="120" t="s">
        <v>201</v>
      </c>
      <c r="C7933" s="120" t="s">
        <v>206</v>
      </c>
      <c r="D7933" s="120" t="s">
        <v>128</v>
      </c>
      <c r="E7933" s="120" t="s">
        <v>180</v>
      </c>
      <c r="F7933" s="121">
        <v>7939</v>
      </c>
      <c r="G7933" s="121">
        <v>892</v>
      </c>
      <c r="H7933" s="119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19">
        <v>56208</v>
      </c>
      <c r="B7934" s="120" t="s">
        <v>201</v>
      </c>
      <c r="C7934" s="120" t="s">
        <v>206</v>
      </c>
      <c r="D7934" s="120" t="s">
        <v>128</v>
      </c>
      <c r="E7934" s="120" t="s">
        <v>180</v>
      </c>
      <c r="F7934" s="121">
        <v>7939</v>
      </c>
      <c r="G7934" s="121">
        <v>892</v>
      </c>
      <c r="H7934" s="119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19">
        <v>56209</v>
      </c>
      <c r="B7935" s="120" t="s">
        <v>201</v>
      </c>
      <c r="C7935" s="120" t="s">
        <v>206</v>
      </c>
      <c r="D7935" s="120" t="s">
        <v>128</v>
      </c>
      <c r="E7935" s="120" t="s">
        <v>180</v>
      </c>
      <c r="F7935" s="121">
        <v>46379</v>
      </c>
      <c r="G7935" s="121">
        <v>5210</v>
      </c>
      <c r="H7935" s="119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19">
        <v>56210</v>
      </c>
      <c r="B7936" s="120" t="s">
        <v>201</v>
      </c>
      <c r="C7936" s="120" t="s">
        <v>206</v>
      </c>
      <c r="D7936" s="120" t="s">
        <v>128</v>
      </c>
      <c r="E7936" s="120" t="s">
        <v>180</v>
      </c>
      <c r="F7936" s="121">
        <v>7939</v>
      </c>
      <c r="G7936" s="121">
        <v>892</v>
      </c>
      <c r="H7936" s="119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19">
        <v>56211</v>
      </c>
      <c r="B7937" s="120" t="s">
        <v>201</v>
      </c>
      <c r="C7937" s="120" t="s">
        <v>206</v>
      </c>
      <c r="D7937" s="120" t="s">
        <v>128</v>
      </c>
      <c r="E7937" s="120" t="s">
        <v>180</v>
      </c>
      <c r="F7937" s="121">
        <v>1338165</v>
      </c>
      <c r="G7937" s="121">
        <v>150322</v>
      </c>
      <c r="H7937" s="119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19">
        <v>56212</v>
      </c>
      <c r="B7938" s="120" t="s">
        <v>201</v>
      </c>
      <c r="C7938" s="120" t="s">
        <v>206</v>
      </c>
      <c r="D7938" s="120" t="s">
        <v>128</v>
      </c>
      <c r="E7938" s="120" t="s">
        <v>180</v>
      </c>
      <c r="F7938" s="121">
        <v>3245971</v>
      </c>
      <c r="G7938" s="121">
        <v>364634</v>
      </c>
      <c r="H7938" s="119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19">
        <v>56223</v>
      </c>
      <c r="B7939" s="120" t="s">
        <v>201</v>
      </c>
      <c r="C7939" s="120" t="s">
        <v>202</v>
      </c>
      <c r="D7939" s="120" t="s">
        <v>73</v>
      </c>
      <c r="E7939" s="120" t="s">
        <v>38</v>
      </c>
      <c r="F7939" s="121">
        <v>0</v>
      </c>
      <c r="G7939" s="121">
        <v>0</v>
      </c>
      <c r="H7939" s="119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19">
        <v>56224</v>
      </c>
      <c r="B7940" s="120" t="s">
        <v>201</v>
      </c>
      <c r="C7940" s="120" t="s">
        <v>206</v>
      </c>
      <c r="D7940" s="120" t="s">
        <v>68</v>
      </c>
      <c r="E7940" s="120" t="s">
        <v>70</v>
      </c>
      <c r="F7940" s="121">
        <v>23619</v>
      </c>
      <c r="G7940" s="121">
        <v>2233.757</v>
      </c>
      <c r="H7940" s="119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19">
        <v>56224</v>
      </c>
      <c r="B7941" s="120" t="s">
        <v>201</v>
      </c>
      <c r="C7941" s="120" t="s">
        <v>206</v>
      </c>
      <c r="D7941" s="120" t="s">
        <v>68</v>
      </c>
      <c r="E7941" s="120" t="s">
        <v>162</v>
      </c>
      <c r="F7941" s="121">
        <v>10777607</v>
      </c>
      <c r="G7941" s="121">
        <v>1046847.2</v>
      </c>
      <c r="H7941" s="119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19">
        <v>56226</v>
      </c>
      <c r="B7942" s="120" t="s">
        <v>201</v>
      </c>
      <c r="C7942" s="120" t="s">
        <v>202</v>
      </c>
      <c r="D7942" s="120" t="s">
        <v>128</v>
      </c>
      <c r="E7942" s="120" t="s">
        <v>180</v>
      </c>
      <c r="F7942" s="121">
        <v>99980</v>
      </c>
      <c r="G7942" s="121">
        <v>11231</v>
      </c>
      <c r="H7942" s="119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19">
        <v>56227</v>
      </c>
      <c r="B7943" s="120" t="s">
        <v>201</v>
      </c>
      <c r="C7943" s="120" t="s">
        <v>202</v>
      </c>
      <c r="D7943" s="120" t="s">
        <v>39</v>
      </c>
      <c r="E7943" s="120" t="s">
        <v>38</v>
      </c>
      <c r="F7943" s="121">
        <v>551693</v>
      </c>
      <c r="G7943" s="121">
        <v>1006975</v>
      </c>
      <c r="H7943" s="119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19">
        <v>56227</v>
      </c>
      <c r="B7944" s="120" t="s">
        <v>201</v>
      </c>
      <c r="C7944" s="120" t="s">
        <v>202</v>
      </c>
      <c r="D7944" s="120" t="s">
        <v>61</v>
      </c>
      <c r="E7944" s="120" t="s">
        <v>38</v>
      </c>
      <c r="F7944" s="121">
        <v>18501534</v>
      </c>
      <c r="G7944" s="121">
        <v>1730971</v>
      </c>
      <c r="H7944" s="119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19">
        <v>56228</v>
      </c>
      <c r="B7945" s="120" t="s">
        <v>201</v>
      </c>
      <c r="C7945" s="120" t="s">
        <v>202</v>
      </c>
      <c r="D7945" s="120" t="s">
        <v>101</v>
      </c>
      <c r="E7945" s="120" t="s">
        <v>92</v>
      </c>
      <c r="F7945" s="121">
        <v>46380</v>
      </c>
      <c r="G7945" s="121">
        <v>5210</v>
      </c>
      <c r="H7945" s="119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19">
        <v>56229</v>
      </c>
      <c r="B7946" s="120" t="s">
        <v>205</v>
      </c>
      <c r="C7946" s="120" t="s">
        <v>210</v>
      </c>
      <c r="D7946" s="120" t="s">
        <v>56</v>
      </c>
      <c r="E7946" s="120" t="s">
        <v>38</v>
      </c>
      <c r="F7946" s="121">
        <v>252048</v>
      </c>
      <c r="G7946" s="121">
        <v>55890.43</v>
      </c>
      <c r="H7946" s="119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19">
        <v>56231</v>
      </c>
      <c r="B7947" s="120" t="s">
        <v>201</v>
      </c>
      <c r="C7947" s="120" t="s">
        <v>207</v>
      </c>
      <c r="D7947" s="120" t="s">
        <v>79</v>
      </c>
      <c r="E7947" s="120" t="s">
        <v>70</v>
      </c>
      <c r="F7947" s="121">
        <v>71</v>
      </c>
      <c r="G7947" s="121">
        <v>4</v>
      </c>
      <c r="H7947" s="119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19">
        <v>56232</v>
      </c>
      <c r="B7948" s="120" t="s">
        <v>201</v>
      </c>
      <c r="C7948" s="120" t="s">
        <v>202</v>
      </c>
      <c r="D7948" s="120" t="s">
        <v>73</v>
      </c>
      <c r="E7948" s="120" t="s">
        <v>38</v>
      </c>
      <c r="F7948" s="121">
        <v>748794</v>
      </c>
      <c r="G7948" s="121">
        <v>73629</v>
      </c>
      <c r="H7948" s="119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19">
        <v>56233</v>
      </c>
      <c r="B7949" s="120" t="s">
        <v>201</v>
      </c>
      <c r="C7949" s="120" t="s">
        <v>211</v>
      </c>
      <c r="D7949" s="120" t="s">
        <v>39</v>
      </c>
      <c r="E7949" s="120" t="s">
        <v>38</v>
      </c>
      <c r="F7949" s="121">
        <v>0</v>
      </c>
      <c r="G7949" s="121">
        <v>27528</v>
      </c>
      <c r="H7949" s="119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19">
        <v>56233</v>
      </c>
      <c r="B7950" s="120" t="s">
        <v>201</v>
      </c>
      <c r="C7950" s="120" t="s">
        <v>211</v>
      </c>
      <c r="D7950" s="120" t="s">
        <v>61</v>
      </c>
      <c r="E7950" s="120" t="s">
        <v>38</v>
      </c>
      <c r="F7950" s="121">
        <v>5915864</v>
      </c>
      <c r="G7950" s="121">
        <v>621213</v>
      </c>
      <c r="H7950" s="119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19">
        <v>56234</v>
      </c>
      <c r="B7951" s="120" t="s">
        <v>201</v>
      </c>
      <c r="C7951" s="120" t="s">
        <v>206</v>
      </c>
      <c r="D7951" s="120" t="s">
        <v>39</v>
      </c>
      <c r="E7951" s="120" t="s">
        <v>70</v>
      </c>
      <c r="F7951" s="121">
        <v>0</v>
      </c>
      <c r="G7951" s="121">
        <v>97.608</v>
      </c>
      <c r="H7951" s="119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19">
        <v>56234</v>
      </c>
      <c r="B7952" s="120" t="s">
        <v>201</v>
      </c>
      <c r="C7952" s="120" t="s">
        <v>206</v>
      </c>
      <c r="D7952" s="120" t="s">
        <v>39</v>
      </c>
      <c r="E7952" s="120" t="s">
        <v>38</v>
      </c>
      <c r="F7952" s="121">
        <v>1321546</v>
      </c>
      <c r="G7952" s="121">
        <v>872284.39</v>
      </c>
      <c r="H7952" s="119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19">
        <v>56234</v>
      </c>
      <c r="B7953" s="120" t="s">
        <v>201</v>
      </c>
      <c r="C7953" s="120" t="s">
        <v>206</v>
      </c>
      <c r="D7953" s="120" t="s">
        <v>61</v>
      </c>
      <c r="E7953" s="120" t="s">
        <v>70</v>
      </c>
      <c r="F7953" s="121">
        <v>1882</v>
      </c>
      <c r="G7953" s="121">
        <v>166.213</v>
      </c>
      <c r="H7953" s="119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19">
        <v>56234</v>
      </c>
      <c r="B7954" s="120" t="s">
        <v>201</v>
      </c>
      <c r="C7954" s="120" t="s">
        <v>206</v>
      </c>
      <c r="D7954" s="120" t="s">
        <v>61</v>
      </c>
      <c r="E7954" s="120" t="s">
        <v>38</v>
      </c>
      <c r="F7954" s="121">
        <v>14978189</v>
      </c>
      <c r="G7954" s="121">
        <v>1313556.8</v>
      </c>
      <c r="H7954" s="119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19">
        <v>56237</v>
      </c>
      <c r="B7955" s="120" t="s">
        <v>201</v>
      </c>
      <c r="C7955" s="120" t="s">
        <v>202</v>
      </c>
      <c r="D7955" s="120" t="s">
        <v>39</v>
      </c>
      <c r="E7955" s="120" t="s">
        <v>38</v>
      </c>
      <c r="F7955" s="121">
        <v>0</v>
      </c>
      <c r="G7955" s="121">
        <v>1650628</v>
      </c>
      <c r="H7955" s="119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19">
        <v>56237</v>
      </c>
      <c r="B7956" s="120" t="s">
        <v>201</v>
      </c>
      <c r="C7956" s="120" t="s">
        <v>202</v>
      </c>
      <c r="D7956" s="120" t="s">
        <v>61</v>
      </c>
      <c r="E7956" s="120" t="s">
        <v>38</v>
      </c>
      <c r="F7956" s="121">
        <v>38483754</v>
      </c>
      <c r="G7956" s="121">
        <v>3413274</v>
      </c>
      <c r="H7956" s="119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19">
        <v>56238</v>
      </c>
      <c r="B7957" s="120" t="s">
        <v>201</v>
      </c>
      <c r="C7957" s="120" t="s">
        <v>202</v>
      </c>
      <c r="D7957" s="120" t="s">
        <v>73</v>
      </c>
      <c r="E7957" s="120" t="s">
        <v>38</v>
      </c>
      <c r="F7957" s="121">
        <v>1194789</v>
      </c>
      <c r="G7957" s="121">
        <v>119402</v>
      </c>
      <c r="H7957" s="119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19">
        <v>56239</v>
      </c>
      <c r="B7958" s="120" t="s">
        <v>201</v>
      </c>
      <c r="C7958" s="120" t="s">
        <v>206</v>
      </c>
      <c r="D7958" s="120" t="s">
        <v>73</v>
      </c>
      <c r="E7958" s="120" t="s">
        <v>38</v>
      </c>
      <c r="F7958" s="121">
        <v>176005</v>
      </c>
      <c r="G7958" s="121">
        <v>16323.34</v>
      </c>
      <c r="H7958" s="119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19">
        <v>56240</v>
      </c>
      <c r="B7959" s="120" t="s">
        <v>201</v>
      </c>
      <c r="C7959" s="120" t="s">
        <v>206</v>
      </c>
      <c r="D7959" s="120" t="s">
        <v>128</v>
      </c>
      <c r="E7959" s="120" t="s">
        <v>180</v>
      </c>
      <c r="F7959" s="121">
        <v>3190094</v>
      </c>
      <c r="G7959" s="121">
        <v>358357</v>
      </c>
      <c r="H7959" s="119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19">
        <v>56241</v>
      </c>
      <c r="B7960" s="120" t="s">
        <v>201</v>
      </c>
      <c r="C7960" s="120" t="s">
        <v>206</v>
      </c>
      <c r="D7960" s="120" t="s">
        <v>73</v>
      </c>
      <c r="E7960" s="120" t="s">
        <v>70</v>
      </c>
      <c r="F7960" s="121">
        <v>34974</v>
      </c>
      <c r="G7960" s="121">
        <v>2744.465</v>
      </c>
      <c r="H7960" s="119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19">
        <v>56241</v>
      </c>
      <c r="B7961" s="120" t="s">
        <v>201</v>
      </c>
      <c r="C7961" s="120" t="s">
        <v>206</v>
      </c>
      <c r="D7961" s="120" t="s">
        <v>73</v>
      </c>
      <c r="E7961" s="120" t="s">
        <v>38</v>
      </c>
      <c r="F7961" s="121">
        <v>1095398</v>
      </c>
      <c r="G7961" s="121">
        <v>100453.54</v>
      </c>
      <c r="H7961" s="119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19">
        <v>56242</v>
      </c>
      <c r="B7962" s="120" t="s">
        <v>201</v>
      </c>
      <c r="C7962" s="120" t="s">
        <v>207</v>
      </c>
      <c r="D7962" s="120" t="s">
        <v>79</v>
      </c>
      <c r="E7962" s="120" t="s">
        <v>70</v>
      </c>
      <c r="F7962" s="121">
        <v>336</v>
      </c>
      <c r="G7962" s="121">
        <v>78</v>
      </c>
      <c r="H7962" s="119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19">
        <v>56244</v>
      </c>
      <c r="B7963" s="120" t="s">
        <v>201</v>
      </c>
      <c r="C7963" s="120" t="s">
        <v>207</v>
      </c>
      <c r="D7963" s="120" t="s">
        <v>79</v>
      </c>
      <c r="E7963" s="120" t="s">
        <v>70</v>
      </c>
      <c r="F7963" s="121">
        <v>128</v>
      </c>
      <c r="G7963" s="121">
        <v>14.7</v>
      </c>
      <c r="H7963" s="119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19">
        <v>56245</v>
      </c>
      <c r="B7964" s="120" t="s">
        <v>201</v>
      </c>
      <c r="C7964" s="120" t="s">
        <v>207</v>
      </c>
      <c r="D7964" s="120" t="s">
        <v>79</v>
      </c>
      <c r="E7964" s="120" t="s">
        <v>70</v>
      </c>
      <c r="F7964" s="121">
        <v>217</v>
      </c>
      <c r="G7964" s="121">
        <v>23</v>
      </c>
      <c r="H7964" s="119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19">
        <v>56247</v>
      </c>
      <c r="B7965" s="120" t="s">
        <v>201</v>
      </c>
      <c r="C7965" s="120" t="s">
        <v>207</v>
      </c>
      <c r="D7965" s="120" t="s">
        <v>79</v>
      </c>
      <c r="E7965" s="120" t="s">
        <v>70</v>
      </c>
      <c r="F7965" s="121">
        <v>1687</v>
      </c>
      <c r="G7965" s="121">
        <v>172</v>
      </c>
      <c r="H7965" s="119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19">
        <v>56248</v>
      </c>
      <c r="B7966" s="120" t="s">
        <v>205</v>
      </c>
      <c r="C7966" s="120" t="s">
        <v>209</v>
      </c>
      <c r="D7966" s="120" t="s">
        <v>73</v>
      </c>
      <c r="E7966" s="120" t="s">
        <v>38</v>
      </c>
      <c r="F7966" s="121">
        <v>2606514</v>
      </c>
      <c r="G7966" s="121">
        <v>587644</v>
      </c>
      <c r="H7966" s="119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19">
        <v>56250</v>
      </c>
      <c r="B7967" s="120" t="s">
        <v>201</v>
      </c>
      <c r="C7967" s="120" t="s">
        <v>206</v>
      </c>
      <c r="D7967" s="120" t="s">
        <v>79</v>
      </c>
      <c r="E7967" s="120" t="s">
        <v>90</v>
      </c>
      <c r="F7967" s="121">
        <v>984318</v>
      </c>
      <c r="G7967" s="121">
        <v>79070</v>
      </c>
      <c r="H7967" s="119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19">
        <v>56251</v>
      </c>
      <c r="B7968" s="120" t="s">
        <v>201</v>
      </c>
      <c r="C7968" s="120" t="s">
        <v>202</v>
      </c>
      <c r="D7968" s="120" t="s">
        <v>128</v>
      </c>
      <c r="E7968" s="120" t="s">
        <v>180</v>
      </c>
      <c r="F7968" s="121">
        <v>4345599</v>
      </c>
      <c r="G7968" s="121">
        <v>488160</v>
      </c>
      <c r="H7968" s="119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19">
        <v>56252</v>
      </c>
      <c r="B7969" s="120" t="s">
        <v>201</v>
      </c>
      <c r="C7969" s="120" t="s">
        <v>202</v>
      </c>
      <c r="D7969" s="120" t="s">
        <v>128</v>
      </c>
      <c r="E7969" s="120" t="s">
        <v>180</v>
      </c>
      <c r="F7969" s="121">
        <v>4774044</v>
      </c>
      <c r="G7969" s="121">
        <v>536289</v>
      </c>
      <c r="H7969" s="119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19">
        <v>56253</v>
      </c>
      <c r="B7970" s="120" t="s">
        <v>201</v>
      </c>
      <c r="C7970" s="120" t="s">
        <v>202</v>
      </c>
      <c r="D7970" s="120" t="s">
        <v>73</v>
      </c>
      <c r="E7970" s="120" t="s">
        <v>38</v>
      </c>
      <c r="F7970" s="121">
        <v>643758</v>
      </c>
      <c r="G7970" s="121">
        <v>78347</v>
      </c>
      <c r="H7970" s="119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19">
        <v>56255</v>
      </c>
      <c r="B7971" s="120" t="s">
        <v>201</v>
      </c>
      <c r="C7971" s="120" t="s">
        <v>202</v>
      </c>
      <c r="D7971" s="120" t="s">
        <v>128</v>
      </c>
      <c r="E7971" s="120" t="s">
        <v>180</v>
      </c>
      <c r="F7971" s="121">
        <v>3008816</v>
      </c>
      <c r="G7971" s="121">
        <v>337993</v>
      </c>
      <c r="H7971" s="119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19">
        <v>56258</v>
      </c>
      <c r="B7972" s="120" t="s">
        <v>201</v>
      </c>
      <c r="C7972" s="120" t="s">
        <v>202</v>
      </c>
      <c r="D7972" s="120" t="s">
        <v>73</v>
      </c>
      <c r="E7972" s="120" t="s">
        <v>70</v>
      </c>
      <c r="F7972" s="121">
        <v>26250</v>
      </c>
      <c r="G7972" s="121">
        <v>2880.835</v>
      </c>
      <c r="H7972" s="119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19">
        <v>56258</v>
      </c>
      <c r="B7973" s="120" t="s">
        <v>201</v>
      </c>
      <c r="C7973" s="120" t="s">
        <v>202</v>
      </c>
      <c r="D7973" s="120" t="s">
        <v>73</v>
      </c>
      <c r="E7973" s="120" t="s">
        <v>142</v>
      </c>
      <c r="F7973" s="121">
        <v>1565440</v>
      </c>
      <c r="G7973" s="121">
        <v>171400.17</v>
      </c>
      <c r="H7973" s="119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19">
        <v>56259</v>
      </c>
      <c r="B7974" s="120" t="s">
        <v>205</v>
      </c>
      <c r="C7974" s="120" t="s">
        <v>208</v>
      </c>
      <c r="D7974" s="120" t="s">
        <v>39</v>
      </c>
      <c r="E7974" s="120" t="s">
        <v>70</v>
      </c>
      <c r="F7974" s="121">
        <v>0</v>
      </c>
      <c r="G7974" s="121">
        <v>1318.999</v>
      </c>
      <c r="H7974" s="119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19">
        <v>56259</v>
      </c>
      <c r="B7975" s="120" t="s">
        <v>205</v>
      </c>
      <c r="C7975" s="120" t="s">
        <v>208</v>
      </c>
      <c r="D7975" s="120" t="s">
        <v>39</v>
      </c>
      <c r="E7975" s="120" t="s">
        <v>38</v>
      </c>
      <c r="F7975" s="121">
        <v>1102896</v>
      </c>
      <c r="G7975" s="121">
        <v>951950</v>
      </c>
      <c r="H7975" s="119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19">
        <v>56259</v>
      </c>
      <c r="B7976" s="120" t="s">
        <v>205</v>
      </c>
      <c r="C7976" s="120" t="s">
        <v>208</v>
      </c>
      <c r="D7976" s="120" t="s">
        <v>61</v>
      </c>
      <c r="E7976" s="120" t="s">
        <v>70</v>
      </c>
      <c r="F7976" s="121">
        <v>26017</v>
      </c>
      <c r="G7976" s="121">
        <v>2282.285</v>
      </c>
      <c r="H7976" s="119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19">
        <v>56259</v>
      </c>
      <c r="B7977" s="120" t="s">
        <v>205</v>
      </c>
      <c r="C7977" s="120" t="s">
        <v>208</v>
      </c>
      <c r="D7977" s="120" t="s">
        <v>61</v>
      </c>
      <c r="E7977" s="120" t="s">
        <v>38</v>
      </c>
      <c r="F7977" s="121">
        <v>16948359</v>
      </c>
      <c r="G7977" s="121">
        <v>1508362.7</v>
      </c>
      <c r="H7977" s="119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19">
        <v>56260</v>
      </c>
      <c r="B7978" s="120" t="s">
        <v>201</v>
      </c>
      <c r="C7978" s="120" t="s">
        <v>202</v>
      </c>
      <c r="D7978" s="120" t="s">
        <v>79</v>
      </c>
      <c r="E7978" s="120" t="s">
        <v>70</v>
      </c>
      <c r="F7978" s="121">
        <v>2194</v>
      </c>
      <c r="G7978" s="121">
        <v>146</v>
      </c>
      <c r="H7978" s="119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19">
        <v>56261</v>
      </c>
      <c r="B7979" s="120" t="s">
        <v>201</v>
      </c>
      <c r="C7979" s="120" t="s">
        <v>202</v>
      </c>
      <c r="D7979" s="120" t="s">
        <v>79</v>
      </c>
      <c r="E7979" s="120" t="s">
        <v>70</v>
      </c>
      <c r="F7979" s="121">
        <v>109</v>
      </c>
      <c r="G7979" s="121">
        <v>-58</v>
      </c>
      <c r="H7979" s="119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19">
        <v>56262</v>
      </c>
      <c r="B7980" s="120" t="s">
        <v>201</v>
      </c>
      <c r="C7980" s="120" t="s">
        <v>202</v>
      </c>
      <c r="D7980" s="120" t="s">
        <v>79</v>
      </c>
      <c r="E7980" s="120" t="s">
        <v>70</v>
      </c>
      <c r="F7980" s="121">
        <v>2362</v>
      </c>
      <c r="G7980" s="121">
        <v>122</v>
      </c>
      <c r="H7980" s="119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19">
        <v>56263</v>
      </c>
      <c r="B7981" s="120" t="s">
        <v>201</v>
      </c>
      <c r="C7981" s="120" t="s">
        <v>202</v>
      </c>
      <c r="D7981" s="120" t="s">
        <v>79</v>
      </c>
      <c r="E7981" s="120" t="s">
        <v>70</v>
      </c>
      <c r="F7981" s="121">
        <v>2362</v>
      </c>
      <c r="G7981" s="121">
        <v>168</v>
      </c>
      <c r="H7981" s="119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19">
        <v>56265</v>
      </c>
      <c r="B7982" s="120" t="s">
        <v>201</v>
      </c>
      <c r="C7982" s="120" t="s">
        <v>202</v>
      </c>
      <c r="D7982" s="120" t="s">
        <v>116</v>
      </c>
      <c r="E7982" s="120" t="s">
        <v>170</v>
      </c>
      <c r="F7982" s="121">
        <v>39820</v>
      </c>
      <c r="G7982" s="121">
        <v>4473</v>
      </c>
      <c r="H7982" s="119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19">
        <v>56266</v>
      </c>
      <c r="B7983" s="120" t="s">
        <v>201</v>
      </c>
      <c r="C7983" s="120" t="s">
        <v>202</v>
      </c>
      <c r="D7983" s="120" t="s">
        <v>79</v>
      </c>
      <c r="E7983" s="120" t="s">
        <v>70</v>
      </c>
      <c r="F7983" s="121">
        <v>72</v>
      </c>
      <c r="G7983" s="121">
        <v>7</v>
      </c>
      <c r="H7983" s="119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19">
        <v>56269</v>
      </c>
      <c r="B7984" s="120" t="s">
        <v>201</v>
      </c>
      <c r="C7984" s="120" t="s">
        <v>202</v>
      </c>
      <c r="D7984" s="120" t="s">
        <v>79</v>
      </c>
      <c r="E7984" s="120" t="s">
        <v>70</v>
      </c>
      <c r="F7984" s="121">
        <v>592</v>
      </c>
      <c r="G7984" s="121">
        <v>46</v>
      </c>
      <c r="H7984" s="119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19">
        <v>56270</v>
      </c>
      <c r="B7985" s="120" t="s">
        <v>201</v>
      </c>
      <c r="C7985" s="120" t="s">
        <v>206</v>
      </c>
      <c r="D7985" s="120" t="s">
        <v>128</v>
      </c>
      <c r="E7985" s="120" t="s">
        <v>180</v>
      </c>
      <c r="F7985" s="121">
        <v>3797798</v>
      </c>
      <c r="G7985" s="121">
        <v>426623</v>
      </c>
      <c r="H7985" s="119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19">
        <v>56271</v>
      </c>
      <c r="B7986" s="120" t="s">
        <v>201</v>
      </c>
      <c r="C7986" s="120" t="s">
        <v>206</v>
      </c>
      <c r="D7986" s="120" t="s">
        <v>128</v>
      </c>
      <c r="E7986" s="120" t="s">
        <v>180</v>
      </c>
      <c r="F7986" s="121">
        <v>480734</v>
      </c>
      <c r="G7986" s="121">
        <v>54003</v>
      </c>
      <c r="H7986" s="119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19">
        <v>56273</v>
      </c>
      <c r="B7987" s="120" t="s">
        <v>201</v>
      </c>
      <c r="C7987" s="120" t="s">
        <v>206</v>
      </c>
      <c r="D7987" s="120" t="s">
        <v>128</v>
      </c>
      <c r="E7987" s="120" t="s">
        <v>180</v>
      </c>
      <c r="F7987" s="121">
        <v>4559862</v>
      </c>
      <c r="G7987" s="121">
        <v>512229</v>
      </c>
      <c r="H7987" s="119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19">
        <v>56274</v>
      </c>
      <c r="B7988" s="120" t="s">
        <v>201</v>
      </c>
      <c r="C7988" s="120" t="s">
        <v>206</v>
      </c>
      <c r="D7988" s="120" t="s">
        <v>79</v>
      </c>
      <c r="E7988" s="120" t="s">
        <v>70</v>
      </c>
      <c r="F7988" s="121">
        <v>161</v>
      </c>
      <c r="G7988" s="121">
        <v>16</v>
      </c>
      <c r="H7988" s="119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19">
        <v>56275</v>
      </c>
      <c r="B7989" s="120" t="s">
        <v>201</v>
      </c>
      <c r="C7989" s="120" t="s">
        <v>206</v>
      </c>
      <c r="D7989" s="120" t="s">
        <v>128</v>
      </c>
      <c r="E7989" s="120" t="s">
        <v>180</v>
      </c>
      <c r="F7989" s="121">
        <v>18134</v>
      </c>
      <c r="G7989" s="121">
        <v>2037</v>
      </c>
      <c r="H7989" s="119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19">
        <v>56276</v>
      </c>
      <c r="B7990" s="120" t="s">
        <v>201</v>
      </c>
      <c r="C7990" s="120" t="s">
        <v>206</v>
      </c>
      <c r="D7990" s="120" t="s">
        <v>128</v>
      </c>
      <c r="E7990" s="120" t="s">
        <v>180</v>
      </c>
      <c r="F7990" s="121">
        <v>14768</v>
      </c>
      <c r="G7990" s="121">
        <v>1659</v>
      </c>
      <c r="H7990" s="119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19">
        <v>56277</v>
      </c>
      <c r="B7991" s="120" t="s">
        <v>201</v>
      </c>
      <c r="C7991" s="120" t="s">
        <v>202</v>
      </c>
      <c r="D7991" s="120" t="s">
        <v>79</v>
      </c>
      <c r="E7991" s="120" t="s">
        <v>90</v>
      </c>
      <c r="F7991" s="121">
        <v>389004</v>
      </c>
      <c r="G7991" s="121">
        <v>29622</v>
      </c>
      <c r="H7991" s="119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19">
        <v>56278</v>
      </c>
      <c r="B7992" s="120" t="s">
        <v>201</v>
      </c>
      <c r="C7992" s="120" t="s">
        <v>202</v>
      </c>
      <c r="D7992" s="120" t="s">
        <v>79</v>
      </c>
      <c r="E7992" s="120" t="s">
        <v>90</v>
      </c>
      <c r="F7992" s="121">
        <v>180503</v>
      </c>
      <c r="G7992" s="121">
        <v>14893</v>
      </c>
      <c r="H7992" s="119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19">
        <v>56279</v>
      </c>
      <c r="B7993" s="120" t="s">
        <v>201</v>
      </c>
      <c r="C7993" s="120" t="s">
        <v>202</v>
      </c>
      <c r="D7993" s="120" t="s">
        <v>79</v>
      </c>
      <c r="E7993" s="120" t="s">
        <v>90</v>
      </c>
      <c r="F7993" s="121">
        <v>222504</v>
      </c>
      <c r="G7993" s="121">
        <v>18669</v>
      </c>
      <c r="H7993" s="119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19">
        <v>56280</v>
      </c>
      <c r="B7994" s="120" t="s">
        <v>201</v>
      </c>
      <c r="C7994" s="120" t="s">
        <v>202</v>
      </c>
      <c r="D7994" s="120" t="s">
        <v>79</v>
      </c>
      <c r="E7994" s="120" t="s">
        <v>90</v>
      </c>
      <c r="F7994" s="121">
        <v>5281</v>
      </c>
      <c r="G7994" s="121">
        <v>393</v>
      </c>
      <c r="H7994" s="119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19">
        <v>56283</v>
      </c>
      <c r="B7995" s="120" t="s">
        <v>201</v>
      </c>
      <c r="C7995" s="120" t="s">
        <v>202</v>
      </c>
      <c r="D7995" s="120" t="s">
        <v>73</v>
      </c>
      <c r="E7995" s="120" t="s">
        <v>38</v>
      </c>
      <c r="F7995" s="121">
        <v>261455</v>
      </c>
      <c r="G7995" s="121">
        <v>21668</v>
      </c>
      <c r="H7995" s="119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19">
        <v>56288</v>
      </c>
      <c r="B7996" s="120" t="s">
        <v>201</v>
      </c>
      <c r="C7996" s="120" t="s">
        <v>207</v>
      </c>
      <c r="D7996" s="120" t="s">
        <v>79</v>
      </c>
      <c r="E7996" s="120" t="s">
        <v>70</v>
      </c>
      <c r="F7996" s="121">
        <v>1344</v>
      </c>
      <c r="G7996" s="121">
        <v>137</v>
      </c>
      <c r="H7996" s="119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19">
        <v>56289</v>
      </c>
      <c r="B7997" s="120" t="s">
        <v>201</v>
      </c>
      <c r="C7997" s="120" t="s">
        <v>207</v>
      </c>
      <c r="D7997" s="120" t="s">
        <v>79</v>
      </c>
      <c r="E7997" s="120" t="s">
        <v>70</v>
      </c>
      <c r="F7997" s="121">
        <v>1410</v>
      </c>
      <c r="G7997" s="121">
        <v>139</v>
      </c>
      <c r="H7997" s="119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19">
        <v>56290</v>
      </c>
      <c r="B7998" s="120" t="s">
        <v>201</v>
      </c>
      <c r="C7998" s="120" t="s">
        <v>206</v>
      </c>
      <c r="D7998" s="120" t="s">
        <v>128</v>
      </c>
      <c r="E7998" s="120" t="s">
        <v>180</v>
      </c>
      <c r="F7998" s="121">
        <v>6560374</v>
      </c>
      <c r="G7998" s="121">
        <v>736955</v>
      </c>
      <c r="H7998" s="119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19">
        <v>56291</v>
      </c>
      <c r="B7999" s="120" t="s">
        <v>201</v>
      </c>
      <c r="C7999" s="120" t="s">
        <v>206</v>
      </c>
      <c r="D7999" s="120" t="s">
        <v>128</v>
      </c>
      <c r="E7999" s="120" t="s">
        <v>180</v>
      </c>
      <c r="F7999" s="121">
        <v>22196809</v>
      </c>
      <c r="G7999" s="121">
        <v>2493463</v>
      </c>
      <c r="H7999" s="119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19">
        <v>56293</v>
      </c>
      <c r="B8000" s="120" t="s">
        <v>201</v>
      </c>
      <c r="C8000" s="120" t="s">
        <v>206</v>
      </c>
      <c r="D8000" s="120" t="s">
        <v>128</v>
      </c>
      <c r="E8000" s="120" t="s">
        <v>180</v>
      </c>
      <c r="F8000" s="121">
        <v>2855745</v>
      </c>
      <c r="G8000" s="121">
        <v>320798</v>
      </c>
      <c r="H8000" s="119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19">
        <v>56294</v>
      </c>
      <c r="B8001" s="120" t="s">
        <v>201</v>
      </c>
      <c r="C8001" s="120" t="s">
        <v>211</v>
      </c>
      <c r="D8001" s="120" t="s">
        <v>84</v>
      </c>
      <c r="E8001" s="120" t="s">
        <v>178</v>
      </c>
      <c r="F8001" s="121">
        <v>530862</v>
      </c>
      <c r="G8001" s="121">
        <v>59634</v>
      </c>
      <c r="H8001" s="119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19">
        <v>56295</v>
      </c>
      <c r="B8002" s="120" t="s">
        <v>201</v>
      </c>
      <c r="C8002" s="120" t="s">
        <v>206</v>
      </c>
      <c r="D8002" s="120" t="s">
        <v>128</v>
      </c>
      <c r="E8002" s="120" t="s">
        <v>180</v>
      </c>
      <c r="F8002" s="121">
        <v>1396582</v>
      </c>
      <c r="G8002" s="121">
        <v>156884</v>
      </c>
      <c r="H8002" s="119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19">
        <v>56296</v>
      </c>
      <c r="B8003" s="120" t="s">
        <v>201</v>
      </c>
      <c r="C8003" s="120" t="s">
        <v>206</v>
      </c>
      <c r="D8003" s="120" t="s">
        <v>128</v>
      </c>
      <c r="E8003" s="120" t="s">
        <v>180</v>
      </c>
      <c r="F8003" s="121">
        <v>2500349</v>
      </c>
      <c r="G8003" s="121">
        <v>280875</v>
      </c>
      <c r="H8003" s="119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19">
        <v>56297</v>
      </c>
      <c r="B8004" s="120" t="s">
        <v>201</v>
      </c>
      <c r="C8004" s="120" t="s">
        <v>206</v>
      </c>
      <c r="D8004" s="120" t="s">
        <v>128</v>
      </c>
      <c r="E8004" s="120" t="s">
        <v>180</v>
      </c>
      <c r="F8004" s="121">
        <v>1354946</v>
      </c>
      <c r="G8004" s="121">
        <v>152207</v>
      </c>
      <c r="H8004" s="119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19">
        <v>56298</v>
      </c>
      <c r="B8005" s="120" t="s">
        <v>201</v>
      </c>
      <c r="C8005" s="120" t="s">
        <v>202</v>
      </c>
      <c r="D8005" s="120" t="s">
        <v>39</v>
      </c>
      <c r="E8005" s="120" t="s">
        <v>38</v>
      </c>
      <c r="F8005" s="121">
        <v>170114</v>
      </c>
      <c r="G8005" s="121">
        <v>107773</v>
      </c>
      <c r="H8005" s="119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19">
        <v>56298</v>
      </c>
      <c r="B8006" s="120" t="s">
        <v>201</v>
      </c>
      <c r="C8006" s="120" t="s">
        <v>202</v>
      </c>
      <c r="D8006" s="120" t="s">
        <v>61</v>
      </c>
      <c r="E8006" s="120" t="s">
        <v>38</v>
      </c>
      <c r="F8006" s="121">
        <v>2297687</v>
      </c>
      <c r="G8006" s="121">
        <v>186364</v>
      </c>
      <c r="H8006" s="119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19">
        <v>56299</v>
      </c>
      <c r="B8007" s="120" t="s">
        <v>201</v>
      </c>
      <c r="C8007" s="120" t="s">
        <v>206</v>
      </c>
      <c r="D8007" s="120" t="s">
        <v>128</v>
      </c>
      <c r="E8007" s="120" t="s">
        <v>180</v>
      </c>
      <c r="F8007" s="121">
        <v>410802</v>
      </c>
      <c r="G8007" s="121">
        <v>46147</v>
      </c>
      <c r="H8007" s="119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19">
        <v>56300</v>
      </c>
      <c r="B8008" s="120" t="s">
        <v>201</v>
      </c>
      <c r="C8008" s="120" t="s">
        <v>206</v>
      </c>
      <c r="D8008" s="120" t="s">
        <v>128</v>
      </c>
      <c r="E8008" s="120" t="s">
        <v>180</v>
      </c>
      <c r="F8008" s="121">
        <v>186372</v>
      </c>
      <c r="G8008" s="121">
        <v>20936</v>
      </c>
      <c r="H8008" s="119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19">
        <v>56301</v>
      </c>
      <c r="B8009" s="120" t="s">
        <v>201</v>
      </c>
      <c r="C8009" s="120" t="s">
        <v>206</v>
      </c>
      <c r="D8009" s="120" t="s">
        <v>128</v>
      </c>
      <c r="E8009" s="120" t="s">
        <v>180</v>
      </c>
      <c r="F8009" s="121">
        <v>1459002</v>
      </c>
      <c r="G8009" s="121">
        <v>163896</v>
      </c>
      <c r="H8009" s="119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19">
        <v>56302</v>
      </c>
      <c r="B8010" s="120" t="s">
        <v>201</v>
      </c>
      <c r="C8010" s="120" t="s">
        <v>206</v>
      </c>
      <c r="D8010" s="120" t="s">
        <v>128</v>
      </c>
      <c r="E8010" s="120" t="s">
        <v>180</v>
      </c>
      <c r="F8010" s="121">
        <v>1323923</v>
      </c>
      <c r="G8010" s="121">
        <v>148722</v>
      </c>
      <c r="H8010" s="119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19">
        <v>56303</v>
      </c>
      <c r="B8011" s="120" t="s">
        <v>201</v>
      </c>
      <c r="C8011" s="120" t="s">
        <v>206</v>
      </c>
      <c r="D8011" s="120" t="s">
        <v>128</v>
      </c>
      <c r="E8011" s="120" t="s">
        <v>180</v>
      </c>
      <c r="F8011" s="121">
        <v>3416623</v>
      </c>
      <c r="G8011" s="121">
        <v>383804</v>
      </c>
      <c r="H8011" s="119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19">
        <v>56304</v>
      </c>
      <c r="B8012" s="120" t="s">
        <v>201</v>
      </c>
      <c r="C8012" s="120" t="s">
        <v>206</v>
      </c>
      <c r="D8012" s="120" t="s">
        <v>128</v>
      </c>
      <c r="E8012" s="120" t="s">
        <v>180</v>
      </c>
      <c r="F8012" s="121">
        <v>3594895</v>
      </c>
      <c r="G8012" s="121">
        <v>403830</v>
      </c>
      <c r="H8012" s="119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19">
        <v>56307</v>
      </c>
      <c r="B8013" s="120" t="s">
        <v>201</v>
      </c>
      <c r="C8013" s="120" t="s">
        <v>206</v>
      </c>
      <c r="D8013" s="120" t="s">
        <v>128</v>
      </c>
      <c r="E8013" s="120" t="s">
        <v>180</v>
      </c>
      <c r="F8013" s="121">
        <v>406011</v>
      </c>
      <c r="G8013" s="121">
        <v>45609</v>
      </c>
      <c r="H8013" s="119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19">
        <v>56308</v>
      </c>
      <c r="B8014" s="120" t="s">
        <v>201</v>
      </c>
      <c r="C8014" s="120" t="s">
        <v>206</v>
      </c>
      <c r="D8014" s="120" t="s">
        <v>128</v>
      </c>
      <c r="E8014" s="120" t="s">
        <v>180</v>
      </c>
      <c r="F8014" s="121">
        <v>218402</v>
      </c>
      <c r="G8014" s="121">
        <v>24534</v>
      </c>
      <c r="H8014" s="119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19">
        <v>56309</v>
      </c>
      <c r="B8015" s="120" t="s">
        <v>205</v>
      </c>
      <c r="C8015" s="120" t="s">
        <v>208</v>
      </c>
      <c r="D8015" s="120" t="s">
        <v>39</v>
      </c>
      <c r="E8015" s="120" t="s">
        <v>38</v>
      </c>
      <c r="F8015" s="121">
        <v>0</v>
      </c>
      <c r="G8015" s="121">
        <v>0</v>
      </c>
      <c r="H8015" s="119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19">
        <v>56309</v>
      </c>
      <c r="B8016" s="120" t="s">
        <v>205</v>
      </c>
      <c r="C8016" s="120" t="s">
        <v>208</v>
      </c>
      <c r="D8016" s="120" t="s">
        <v>56</v>
      </c>
      <c r="E8016" s="120" t="s">
        <v>38</v>
      </c>
      <c r="F8016" s="121">
        <v>104956</v>
      </c>
      <c r="G8016" s="121">
        <v>19528</v>
      </c>
      <c r="H8016" s="119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19">
        <v>56309</v>
      </c>
      <c r="B8017" s="120" t="s">
        <v>205</v>
      </c>
      <c r="C8017" s="120" t="s">
        <v>208</v>
      </c>
      <c r="D8017" s="120" t="s">
        <v>79</v>
      </c>
      <c r="E8017" s="120" t="s">
        <v>70</v>
      </c>
      <c r="F8017" s="121">
        <v>0</v>
      </c>
      <c r="G8017" s="121">
        <v>0</v>
      </c>
      <c r="H8017" s="119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19">
        <v>56309</v>
      </c>
      <c r="B8018" s="120" t="s">
        <v>205</v>
      </c>
      <c r="C8018" s="120" t="s">
        <v>208</v>
      </c>
      <c r="D8018" s="120" t="s">
        <v>68</v>
      </c>
      <c r="E8018" s="120" t="s">
        <v>38</v>
      </c>
      <c r="F8018" s="121">
        <v>0</v>
      </c>
      <c r="G8018" s="121">
        <v>0</v>
      </c>
      <c r="H8018" s="119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19">
        <v>56311</v>
      </c>
      <c r="B8019" s="120" t="s">
        <v>201</v>
      </c>
      <c r="C8019" s="120" t="s">
        <v>206</v>
      </c>
      <c r="D8019" s="120" t="s">
        <v>128</v>
      </c>
      <c r="E8019" s="120" t="s">
        <v>180</v>
      </c>
      <c r="F8019" s="121">
        <v>3885803</v>
      </c>
      <c r="G8019" s="121">
        <v>436509</v>
      </c>
      <c r="H8019" s="119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19">
        <v>56312</v>
      </c>
      <c r="B8020" s="120" t="s">
        <v>205</v>
      </c>
      <c r="C8020" s="120" t="s">
        <v>209</v>
      </c>
      <c r="D8020" s="120" t="s">
        <v>73</v>
      </c>
      <c r="E8020" s="120" t="s">
        <v>38</v>
      </c>
      <c r="F8020" s="121">
        <v>2637067</v>
      </c>
      <c r="G8020" s="121">
        <v>400335.38</v>
      </c>
      <c r="H8020" s="119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19">
        <v>56312</v>
      </c>
      <c r="B8021" s="120" t="s">
        <v>205</v>
      </c>
      <c r="C8021" s="120" t="s">
        <v>209</v>
      </c>
      <c r="D8021" s="120" t="s">
        <v>73</v>
      </c>
      <c r="E8021" s="120" t="s">
        <v>140</v>
      </c>
      <c r="F8021" s="121">
        <v>1821459</v>
      </c>
      <c r="G8021" s="121">
        <v>276512.62</v>
      </c>
      <c r="H8021" s="119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19">
        <v>56313</v>
      </c>
      <c r="B8022" s="120" t="s">
        <v>201</v>
      </c>
      <c r="C8022" s="120" t="s">
        <v>211</v>
      </c>
      <c r="D8022" s="120" t="s">
        <v>116</v>
      </c>
      <c r="E8022" s="120" t="s">
        <v>170</v>
      </c>
      <c r="F8022" s="121">
        <v>0</v>
      </c>
      <c r="G8022" s="121">
        <v>0</v>
      </c>
      <c r="H8022" s="119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19">
        <v>56314</v>
      </c>
      <c r="B8023" s="120" t="s">
        <v>201</v>
      </c>
      <c r="C8023" s="120" t="s">
        <v>211</v>
      </c>
      <c r="D8023" s="120" t="s">
        <v>116</v>
      </c>
      <c r="E8023" s="120" t="s">
        <v>170</v>
      </c>
      <c r="F8023" s="121">
        <v>0</v>
      </c>
      <c r="G8023" s="121">
        <v>0</v>
      </c>
      <c r="H8023" s="119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19">
        <v>56317</v>
      </c>
      <c r="B8024" s="120" t="s">
        <v>201</v>
      </c>
      <c r="C8024" s="120" t="s">
        <v>206</v>
      </c>
      <c r="D8024" s="120" t="s">
        <v>120</v>
      </c>
      <c r="E8024" s="120" t="s">
        <v>76</v>
      </c>
      <c r="F8024" s="121">
        <v>851154</v>
      </c>
      <c r="G8024" s="121">
        <v>95614</v>
      </c>
      <c r="H8024" s="119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19">
        <v>56319</v>
      </c>
      <c r="B8025" s="120" t="s">
        <v>201</v>
      </c>
      <c r="C8025" s="120" t="s">
        <v>202</v>
      </c>
      <c r="D8025" s="120" t="s">
        <v>68</v>
      </c>
      <c r="E8025" s="120" t="s">
        <v>38</v>
      </c>
      <c r="F8025" s="121">
        <v>21189</v>
      </c>
      <c r="G8025" s="121">
        <v>1781.574</v>
      </c>
      <c r="H8025" s="119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19">
        <v>56319</v>
      </c>
      <c r="B8026" s="120" t="s">
        <v>201</v>
      </c>
      <c r="C8026" s="120" t="s">
        <v>202</v>
      </c>
      <c r="D8026" s="120" t="s">
        <v>68</v>
      </c>
      <c r="E8026" s="120" t="s">
        <v>162</v>
      </c>
      <c r="F8026" s="121">
        <v>8714173</v>
      </c>
      <c r="G8026" s="121">
        <v>728938.43</v>
      </c>
      <c r="H8026" s="119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19">
        <v>56320</v>
      </c>
      <c r="B8027" s="120" t="s">
        <v>201</v>
      </c>
      <c r="C8027" s="120" t="s">
        <v>206</v>
      </c>
      <c r="D8027" s="120" t="s">
        <v>128</v>
      </c>
      <c r="E8027" s="120" t="s">
        <v>180</v>
      </c>
      <c r="F8027" s="121">
        <v>1523640</v>
      </c>
      <c r="G8027" s="121">
        <v>171157</v>
      </c>
      <c r="H8027" s="119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19">
        <v>56321</v>
      </c>
      <c r="B8028" s="120" t="s">
        <v>201</v>
      </c>
      <c r="C8028" s="120" t="s">
        <v>206</v>
      </c>
      <c r="D8028" s="120" t="s">
        <v>120</v>
      </c>
      <c r="E8028" s="120" t="s">
        <v>76</v>
      </c>
      <c r="F8028" s="121">
        <v>1207253</v>
      </c>
      <c r="G8028" s="121">
        <v>135616</v>
      </c>
      <c r="H8028" s="119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19">
        <v>56322</v>
      </c>
      <c r="B8029" s="120" t="s">
        <v>201</v>
      </c>
      <c r="C8029" s="120" t="s">
        <v>202</v>
      </c>
      <c r="D8029" s="120" t="s">
        <v>101</v>
      </c>
      <c r="E8029" s="120" t="s">
        <v>92</v>
      </c>
      <c r="F8029" s="121">
        <v>3461</v>
      </c>
      <c r="G8029" s="121">
        <v>389</v>
      </c>
      <c r="H8029" s="119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19">
        <v>56322</v>
      </c>
      <c r="B8030" s="120" t="s">
        <v>201</v>
      </c>
      <c r="C8030" s="120" t="s">
        <v>202</v>
      </c>
      <c r="D8030" s="120" t="s">
        <v>128</v>
      </c>
      <c r="E8030" s="120" t="s">
        <v>180</v>
      </c>
      <c r="F8030" s="121">
        <v>5455911</v>
      </c>
      <c r="G8030" s="121">
        <v>612886</v>
      </c>
      <c r="H8030" s="119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19">
        <v>56323</v>
      </c>
      <c r="B8031" s="120" t="s">
        <v>201</v>
      </c>
      <c r="C8031" s="120" t="s">
        <v>206</v>
      </c>
      <c r="D8031" s="120" t="s">
        <v>79</v>
      </c>
      <c r="E8031" s="120" t="s">
        <v>90</v>
      </c>
      <c r="F8031" s="121">
        <v>364772</v>
      </c>
      <c r="G8031" s="121">
        <v>30887</v>
      </c>
      <c r="H8031" s="119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19">
        <v>56324</v>
      </c>
      <c r="B8032" s="120" t="s">
        <v>201</v>
      </c>
      <c r="C8032" s="120" t="s">
        <v>206</v>
      </c>
      <c r="D8032" s="120" t="s">
        <v>79</v>
      </c>
      <c r="E8032" s="120" t="s">
        <v>90</v>
      </c>
      <c r="F8032" s="121">
        <v>353176</v>
      </c>
      <c r="G8032" s="121">
        <v>25901</v>
      </c>
      <c r="H8032" s="119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19">
        <v>56325</v>
      </c>
      <c r="B8033" s="120" t="s">
        <v>201</v>
      </c>
      <c r="C8033" s="120" t="s">
        <v>202</v>
      </c>
      <c r="D8033" s="120" t="s">
        <v>73</v>
      </c>
      <c r="E8033" s="120" t="s">
        <v>70</v>
      </c>
      <c r="F8033" s="121">
        <v>944</v>
      </c>
      <c r="G8033" s="121">
        <v>-133</v>
      </c>
      <c r="H8033" s="119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19">
        <v>56326</v>
      </c>
      <c r="B8034" s="120" t="s">
        <v>201</v>
      </c>
      <c r="C8034" s="120" t="s">
        <v>202</v>
      </c>
      <c r="D8034" s="120" t="s">
        <v>73</v>
      </c>
      <c r="E8034" s="120" t="s">
        <v>38</v>
      </c>
      <c r="F8034" s="121">
        <v>19333757</v>
      </c>
      <c r="G8034" s="121">
        <v>1757444</v>
      </c>
      <c r="H8034" s="119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19">
        <v>56327</v>
      </c>
      <c r="B8035" s="120" t="s">
        <v>201</v>
      </c>
      <c r="C8035" s="120" t="s">
        <v>202</v>
      </c>
      <c r="D8035" s="120" t="s">
        <v>79</v>
      </c>
      <c r="E8035" s="120" t="s">
        <v>90</v>
      </c>
      <c r="F8035" s="121">
        <v>238504</v>
      </c>
      <c r="G8035" s="121">
        <v>19128</v>
      </c>
      <c r="H8035" s="119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19">
        <v>56328</v>
      </c>
      <c r="B8036" s="120" t="s">
        <v>201</v>
      </c>
      <c r="C8036" s="120" t="s">
        <v>202</v>
      </c>
      <c r="D8036" s="120" t="s">
        <v>73</v>
      </c>
      <c r="E8036" s="120" t="s">
        <v>38</v>
      </c>
      <c r="F8036" s="121">
        <v>1894615</v>
      </c>
      <c r="G8036" s="121">
        <v>155985</v>
      </c>
      <c r="H8036" s="119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19">
        <v>56329</v>
      </c>
      <c r="B8037" s="120" t="s">
        <v>201</v>
      </c>
      <c r="C8037" s="120" t="s">
        <v>202</v>
      </c>
      <c r="D8037" s="120" t="s">
        <v>73</v>
      </c>
      <c r="E8037" s="120" t="s">
        <v>70</v>
      </c>
      <c r="F8037" s="121">
        <v>1601663</v>
      </c>
      <c r="G8037" s="121">
        <v>93751.967</v>
      </c>
      <c r="H8037" s="119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19">
        <v>56329</v>
      </c>
      <c r="B8038" s="120" t="s">
        <v>201</v>
      </c>
      <c r="C8038" s="120" t="s">
        <v>202</v>
      </c>
      <c r="D8038" s="120" t="s">
        <v>73</v>
      </c>
      <c r="E8038" s="120" t="s">
        <v>134</v>
      </c>
      <c r="F8038" s="121">
        <v>101934</v>
      </c>
      <c r="G8038" s="121">
        <v>5480.033</v>
      </c>
      <c r="H8038" s="119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19">
        <v>56333</v>
      </c>
      <c r="B8039" s="120" t="s">
        <v>201</v>
      </c>
      <c r="C8039" s="120" t="s">
        <v>206</v>
      </c>
      <c r="D8039" s="120" t="s">
        <v>116</v>
      </c>
      <c r="E8039" s="120" t="s">
        <v>170</v>
      </c>
      <c r="F8039" s="121">
        <v>1556461</v>
      </c>
      <c r="G8039" s="121">
        <v>174844</v>
      </c>
      <c r="H8039" s="119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19">
        <v>56335</v>
      </c>
      <c r="B8040" s="120" t="s">
        <v>201</v>
      </c>
      <c r="C8040" s="120" t="s">
        <v>206</v>
      </c>
      <c r="D8040" s="120" t="s">
        <v>128</v>
      </c>
      <c r="E8040" s="120" t="s">
        <v>180</v>
      </c>
      <c r="F8040" s="121">
        <v>4133358</v>
      </c>
      <c r="G8040" s="121">
        <v>464318</v>
      </c>
      <c r="H8040" s="119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19">
        <v>56336</v>
      </c>
      <c r="B8041" s="120" t="s">
        <v>201</v>
      </c>
      <c r="C8041" s="120" t="s">
        <v>206</v>
      </c>
      <c r="D8041" s="120" t="s">
        <v>128</v>
      </c>
      <c r="E8041" s="120" t="s">
        <v>180</v>
      </c>
      <c r="F8041" s="121">
        <v>2513997</v>
      </c>
      <c r="G8041" s="121">
        <v>282408</v>
      </c>
      <c r="H8041" s="119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19">
        <v>56337</v>
      </c>
      <c r="B8042" s="120" t="s">
        <v>201</v>
      </c>
      <c r="C8042" s="120" t="s">
        <v>206</v>
      </c>
      <c r="D8042" s="120" t="s">
        <v>128</v>
      </c>
      <c r="E8042" s="120" t="s">
        <v>180</v>
      </c>
      <c r="F8042" s="121">
        <v>6278643</v>
      </c>
      <c r="G8042" s="121">
        <v>705307</v>
      </c>
      <c r="H8042" s="119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19">
        <v>56338</v>
      </c>
      <c r="B8043" s="120" t="s">
        <v>201</v>
      </c>
      <c r="C8043" s="120" t="s">
        <v>206</v>
      </c>
      <c r="D8043" s="120" t="s">
        <v>128</v>
      </c>
      <c r="E8043" s="120" t="s">
        <v>180</v>
      </c>
      <c r="F8043" s="121">
        <v>5022293</v>
      </c>
      <c r="G8043" s="121">
        <v>564176</v>
      </c>
      <c r="H8043" s="119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19">
        <v>56339</v>
      </c>
      <c r="B8044" s="120" t="s">
        <v>201</v>
      </c>
      <c r="C8044" s="120" t="s">
        <v>202</v>
      </c>
      <c r="D8044" s="120" t="s">
        <v>79</v>
      </c>
      <c r="E8044" s="120" t="s">
        <v>70</v>
      </c>
      <c r="F8044" s="121">
        <v>1519</v>
      </c>
      <c r="G8044" s="121">
        <v>132</v>
      </c>
      <c r="H8044" s="119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19">
        <v>56340</v>
      </c>
      <c r="B8045" s="120" t="s">
        <v>201</v>
      </c>
      <c r="C8045" s="120" t="s">
        <v>202</v>
      </c>
      <c r="D8045" s="120" t="s">
        <v>79</v>
      </c>
      <c r="E8045" s="120" t="s">
        <v>70</v>
      </c>
      <c r="F8045" s="121">
        <v>969</v>
      </c>
      <c r="G8045" s="121">
        <v>63</v>
      </c>
      <c r="H8045" s="119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19">
        <v>56341</v>
      </c>
      <c r="B8046" s="120" t="s">
        <v>201</v>
      </c>
      <c r="C8046" s="120" t="s">
        <v>202</v>
      </c>
      <c r="D8046" s="120" t="s">
        <v>79</v>
      </c>
      <c r="E8046" s="120" t="s">
        <v>70</v>
      </c>
      <c r="F8046" s="121">
        <v>1079</v>
      </c>
      <c r="G8046" s="121">
        <v>74</v>
      </c>
      <c r="H8046" s="119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19">
        <v>56342</v>
      </c>
      <c r="B8047" s="120" t="s">
        <v>201</v>
      </c>
      <c r="C8047" s="120" t="s">
        <v>202</v>
      </c>
      <c r="D8047" s="120" t="s">
        <v>79</v>
      </c>
      <c r="E8047" s="120" t="s">
        <v>70</v>
      </c>
      <c r="F8047" s="121">
        <v>1128</v>
      </c>
      <c r="G8047" s="121">
        <v>84</v>
      </c>
      <c r="H8047" s="119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19">
        <v>56343</v>
      </c>
      <c r="B8048" s="120" t="s">
        <v>201</v>
      </c>
      <c r="C8048" s="120" t="s">
        <v>202</v>
      </c>
      <c r="D8048" s="120" t="s">
        <v>79</v>
      </c>
      <c r="E8048" s="120" t="s">
        <v>70</v>
      </c>
      <c r="F8048" s="121">
        <v>780</v>
      </c>
      <c r="G8048" s="121">
        <v>46</v>
      </c>
      <c r="H8048" s="119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19">
        <v>56344</v>
      </c>
      <c r="B8049" s="120" t="s">
        <v>201</v>
      </c>
      <c r="C8049" s="120" t="s">
        <v>202</v>
      </c>
      <c r="D8049" s="120" t="s">
        <v>79</v>
      </c>
      <c r="E8049" s="120" t="s">
        <v>70</v>
      </c>
      <c r="F8049" s="121">
        <v>56</v>
      </c>
      <c r="G8049" s="121">
        <v>-31</v>
      </c>
      <c r="H8049" s="119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19">
        <v>56345</v>
      </c>
      <c r="B8050" s="120" t="s">
        <v>201</v>
      </c>
      <c r="C8050" s="120" t="s">
        <v>202</v>
      </c>
      <c r="D8050" s="120" t="s">
        <v>79</v>
      </c>
      <c r="E8050" s="120" t="s">
        <v>70</v>
      </c>
      <c r="F8050" s="121">
        <v>37</v>
      </c>
      <c r="G8050" s="121">
        <v>-37</v>
      </c>
      <c r="H8050" s="119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19">
        <v>56346</v>
      </c>
      <c r="B8051" s="120" t="s">
        <v>201</v>
      </c>
      <c r="C8051" s="120" t="s">
        <v>202</v>
      </c>
      <c r="D8051" s="120" t="s">
        <v>79</v>
      </c>
      <c r="E8051" s="120" t="s">
        <v>38</v>
      </c>
      <c r="F8051" s="121">
        <v>7580</v>
      </c>
      <c r="G8051" s="121">
        <v>385</v>
      </c>
      <c r="H8051" s="119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19">
        <v>56347</v>
      </c>
      <c r="B8052" s="120" t="s">
        <v>201</v>
      </c>
      <c r="C8052" s="120" t="s">
        <v>202</v>
      </c>
      <c r="D8052" s="120" t="s">
        <v>128</v>
      </c>
      <c r="E8052" s="120" t="s">
        <v>180</v>
      </c>
      <c r="F8052" s="121">
        <v>1570562</v>
      </c>
      <c r="G8052" s="121">
        <v>176428</v>
      </c>
      <c r="H8052" s="119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19">
        <v>56348</v>
      </c>
      <c r="B8053" s="120" t="s">
        <v>201</v>
      </c>
      <c r="C8053" s="120" t="s">
        <v>202</v>
      </c>
      <c r="D8053" s="120" t="s">
        <v>79</v>
      </c>
      <c r="E8053" s="120" t="s">
        <v>70</v>
      </c>
      <c r="F8053" s="121">
        <v>377</v>
      </c>
      <c r="G8053" s="121">
        <v>35</v>
      </c>
      <c r="H8053" s="119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19">
        <v>56349</v>
      </c>
      <c r="B8054" s="120" t="s">
        <v>201</v>
      </c>
      <c r="C8054" s="120" t="s">
        <v>206</v>
      </c>
      <c r="D8054" s="120" t="s">
        <v>39</v>
      </c>
      <c r="E8054" s="120" t="s">
        <v>38</v>
      </c>
      <c r="F8054" s="121">
        <v>1464143</v>
      </c>
      <c r="G8054" s="121">
        <v>831073</v>
      </c>
      <c r="H8054" s="119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19">
        <v>56349</v>
      </c>
      <c r="B8055" s="120" t="s">
        <v>201</v>
      </c>
      <c r="C8055" s="120" t="s">
        <v>206</v>
      </c>
      <c r="D8055" s="120" t="s">
        <v>61</v>
      </c>
      <c r="E8055" s="120" t="s">
        <v>38</v>
      </c>
      <c r="F8055" s="121">
        <v>17432398</v>
      </c>
      <c r="G8055" s="121">
        <v>1370996</v>
      </c>
      <c r="H8055" s="119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19">
        <v>56350</v>
      </c>
      <c r="B8056" s="120" t="s">
        <v>201</v>
      </c>
      <c r="C8056" s="120" t="s">
        <v>206</v>
      </c>
      <c r="D8056" s="120" t="s">
        <v>39</v>
      </c>
      <c r="E8056" s="120" t="s">
        <v>38</v>
      </c>
      <c r="F8056" s="121">
        <v>572784</v>
      </c>
      <c r="G8056" s="121">
        <v>867309</v>
      </c>
      <c r="H8056" s="119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19">
        <v>56350</v>
      </c>
      <c r="B8057" s="120" t="s">
        <v>201</v>
      </c>
      <c r="C8057" s="120" t="s">
        <v>206</v>
      </c>
      <c r="D8057" s="120" t="s">
        <v>61</v>
      </c>
      <c r="E8057" s="120" t="s">
        <v>38</v>
      </c>
      <c r="F8057" s="121">
        <v>16906011</v>
      </c>
      <c r="G8057" s="121">
        <v>1243156</v>
      </c>
      <c r="H8057" s="119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19">
        <v>56351</v>
      </c>
      <c r="B8058" s="120" t="s">
        <v>201</v>
      </c>
      <c r="C8058" s="120" t="s">
        <v>202</v>
      </c>
      <c r="D8058" s="120" t="s">
        <v>128</v>
      </c>
      <c r="E8058" s="120" t="s">
        <v>180</v>
      </c>
      <c r="F8058" s="121">
        <v>3326170</v>
      </c>
      <c r="G8058" s="121">
        <v>373643</v>
      </c>
      <c r="H8058" s="119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19">
        <v>56355</v>
      </c>
      <c r="B8059" s="120" t="s">
        <v>201</v>
      </c>
      <c r="C8059" s="120" t="s">
        <v>202</v>
      </c>
      <c r="D8059" s="120" t="s">
        <v>128</v>
      </c>
      <c r="E8059" s="120" t="s">
        <v>180</v>
      </c>
      <c r="F8059" s="121">
        <v>5038747</v>
      </c>
      <c r="G8059" s="121">
        <v>566024</v>
      </c>
      <c r="H8059" s="119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19">
        <v>56356</v>
      </c>
      <c r="B8060" s="120" t="s">
        <v>205</v>
      </c>
      <c r="C8060" s="120" t="s">
        <v>202</v>
      </c>
      <c r="D8060" s="120" t="s">
        <v>39</v>
      </c>
      <c r="E8060" s="120" t="s">
        <v>38</v>
      </c>
      <c r="F8060" s="121">
        <v>0</v>
      </c>
      <c r="G8060" s="121">
        <v>1934.18</v>
      </c>
      <c r="H8060" s="119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19">
        <v>56356</v>
      </c>
      <c r="B8061" s="120" t="s">
        <v>205</v>
      </c>
      <c r="C8061" s="120" t="s">
        <v>202</v>
      </c>
      <c r="D8061" s="120" t="s">
        <v>61</v>
      </c>
      <c r="E8061" s="120" t="s">
        <v>38</v>
      </c>
      <c r="F8061" s="121">
        <v>63106</v>
      </c>
      <c r="G8061" s="121">
        <v>6318.58</v>
      </c>
      <c r="H8061" s="119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19">
        <v>56357</v>
      </c>
      <c r="B8062" s="120" t="s">
        <v>201</v>
      </c>
      <c r="C8062" s="120" t="s">
        <v>206</v>
      </c>
      <c r="D8062" s="120" t="s">
        <v>128</v>
      </c>
      <c r="E8062" s="120" t="s">
        <v>180</v>
      </c>
      <c r="F8062" s="121">
        <v>1160838</v>
      </c>
      <c r="G8062" s="121">
        <v>130402</v>
      </c>
      <c r="H8062" s="119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19">
        <v>56359</v>
      </c>
      <c r="B8063" s="120" t="s">
        <v>201</v>
      </c>
      <c r="C8063" s="120" t="s">
        <v>206</v>
      </c>
      <c r="D8063" s="120" t="s">
        <v>128</v>
      </c>
      <c r="E8063" s="120" t="s">
        <v>180</v>
      </c>
      <c r="F8063" s="121">
        <v>1723651</v>
      </c>
      <c r="G8063" s="121">
        <v>193625</v>
      </c>
      <c r="H8063" s="119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19">
        <v>56360</v>
      </c>
      <c r="B8064" s="120" t="s">
        <v>201</v>
      </c>
      <c r="C8064" s="120" t="s">
        <v>202</v>
      </c>
      <c r="D8064" s="120" t="s">
        <v>128</v>
      </c>
      <c r="E8064" s="120" t="s">
        <v>180</v>
      </c>
      <c r="F8064" s="121">
        <v>873810</v>
      </c>
      <c r="G8064" s="121">
        <v>98159</v>
      </c>
      <c r="H8064" s="119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19">
        <v>56361</v>
      </c>
      <c r="B8065" s="120" t="s">
        <v>201</v>
      </c>
      <c r="C8065" s="120" t="s">
        <v>206</v>
      </c>
      <c r="D8065" s="120" t="s">
        <v>128</v>
      </c>
      <c r="E8065" s="120" t="s">
        <v>180</v>
      </c>
      <c r="F8065" s="121">
        <v>3976195</v>
      </c>
      <c r="G8065" s="121">
        <v>446663</v>
      </c>
      <c r="H8065" s="119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19">
        <v>56362</v>
      </c>
      <c r="B8066" s="120" t="s">
        <v>201</v>
      </c>
      <c r="C8066" s="120" t="s">
        <v>206</v>
      </c>
      <c r="D8066" s="120" t="s">
        <v>128</v>
      </c>
      <c r="E8066" s="120" t="s">
        <v>180</v>
      </c>
      <c r="F8066" s="121">
        <v>3398144</v>
      </c>
      <c r="G8066" s="121">
        <v>381728</v>
      </c>
      <c r="H8066" s="119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19">
        <v>56363</v>
      </c>
      <c r="B8067" s="120" t="s">
        <v>201</v>
      </c>
      <c r="C8067" s="120" t="s">
        <v>202</v>
      </c>
      <c r="D8067" s="120" t="s">
        <v>79</v>
      </c>
      <c r="E8067" s="120" t="s">
        <v>70</v>
      </c>
      <c r="F8067" s="121">
        <v>0</v>
      </c>
      <c r="G8067" s="121">
        <v>0</v>
      </c>
      <c r="H8067" s="119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19">
        <v>56364</v>
      </c>
      <c r="B8068" s="120" t="s">
        <v>201</v>
      </c>
      <c r="C8068" s="120" t="s">
        <v>202</v>
      </c>
      <c r="D8068" s="120" t="s">
        <v>79</v>
      </c>
      <c r="E8068" s="120" t="s">
        <v>70</v>
      </c>
      <c r="F8068" s="121">
        <v>0</v>
      </c>
      <c r="G8068" s="121">
        <v>0</v>
      </c>
      <c r="H8068" s="119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19">
        <v>56365</v>
      </c>
      <c r="B8069" s="120" t="s">
        <v>201</v>
      </c>
      <c r="C8069" s="120" t="s">
        <v>202</v>
      </c>
      <c r="D8069" s="120" t="s">
        <v>79</v>
      </c>
      <c r="E8069" s="120" t="s">
        <v>70</v>
      </c>
      <c r="F8069" s="121">
        <v>1150</v>
      </c>
      <c r="G8069" s="121">
        <v>82</v>
      </c>
      <c r="H8069" s="119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19">
        <v>56367</v>
      </c>
      <c r="B8070" s="120" t="s">
        <v>201</v>
      </c>
      <c r="C8070" s="120" t="s">
        <v>202</v>
      </c>
      <c r="D8070" s="120" t="s">
        <v>79</v>
      </c>
      <c r="E8070" s="120" t="s">
        <v>70</v>
      </c>
      <c r="F8070" s="121">
        <v>2944</v>
      </c>
      <c r="G8070" s="121">
        <v>292</v>
      </c>
      <c r="H8070" s="119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19">
        <v>56368</v>
      </c>
      <c r="B8071" s="120" t="s">
        <v>201</v>
      </c>
      <c r="C8071" s="120" t="s">
        <v>202</v>
      </c>
      <c r="D8071" s="120" t="s">
        <v>79</v>
      </c>
      <c r="E8071" s="120" t="s">
        <v>70</v>
      </c>
      <c r="F8071" s="121">
        <v>60</v>
      </c>
      <c r="G8071" s="121">
        <v>5</v>
      </c>
      <c r="H8071" s="119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19">
        <v>56369</v>
      </c>
      <c r="B8072" s="120" t="s">
        <v>201</v>
      </c>
      <c r="C8072" s="120" t="s">
        <v>206</v>
      </c>
      <c r="D8072" s="120" t="s">
        <v>128</v>
      </c>
      <c r="E8072" s="120" t="s">
        <v>180</v>
      </c>
      <c r="F8072" s="121">
        <v>796355</v>
      </c>
      <c r="G8072" s="121">
        <v>89458</v>
      </c>
      <c r="H8072" s="119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19">
        <v>56371</v>
      </c>
      <c r="B8073" s="120" t="s">
        <v>201</v>
      </c>
      <c r="C8073" s="120" t="s">
        <v>206</v>
      </c>
      <c r="D8073" s="120" t="s">
        <v>128</v>
      </c>
      <c r="E8073" s="120" t="s">
        <v>180</v>
      </c>
      <c r="F8073" s="121">
        <v>6300372</v>
      </c>
      <c r="G8073" s="121">
        <v>707748</v>
      </c>
      <c r="H8073" s="119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19">
        <v>56372</v>
      </c>
      <c r="B8074" s="120" t="s">
        <v>201</v>
      </c>
      <c r="C8074" s="120" t="s">
        <v>206</v>
      </c>
      <c r="D8074" s="120" t="s">
        <v>128</v>
      </c>
      <c r="E8074" s="120" t="s">
        <v>180</v>
      </c>
      <c r="F8074" s="121">
        <v>1939533</v>
      </c>
      <c r="G8074" s="121">
        <v>217876</v>
      </c>
      <c r="H8074" s="119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19">
        <v>56374</v>
      </c>
      <c r="B8075" s="120" t="s">
        <v>205</v>
      </c>
      <c r="C8075" s="120" t="s">
        <v>202</v>
      </c>
      <c r="D8075" s="120" t="s">
        <v>73</v>
      </c>
      <c r="E8075" s="120" t="s">
        <v>38</v>
      </c>
      <c r="F8075" s="121">
        <v>318260</v>
      </c>
      <c r="G8075" s="121">
        <v>27532</v>
      </c>
      <c r="H8075" s="119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19">
        <v>56374</v>
      </c>
      <c r="B8076" s="120" t="s">
        <v>205</v>
      </c>
      <c r="C8076" s="120" t="s">
        <v>202</v>
      </c>
      <c r="D8076" s="120" t="s">
        <v>79</v>
      </c>
      <c r="E8076" s="120" t="s">
        <v>70</v>
      </c>
      <c r="F8076" s="121">
        <v>195</v>
      </c>
      <c r="G8076" s="121">
        <v>23</v>
      </c>
      <c r="H8076" s="119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19">
        <v>56376</v>
      </c>
      <c r="B8077" s="120" t="s">
        <v>201</v>
      </c>
      <c r="C8077" s="120" t="s">
        <v>202</v>
      </c>
      <c r="D8077" s="120" t="s">
        <v>128</v>
      </c>
      <c r="E8077" s="120" t="s">
        <v>180</v>
      </c>
      <c r="F8077" s="121">
        <v>23733</v>
      </c>
      <c r="G8077" s="121">
        <v>2666</v>
      </c>
      <c r="H8077" s="119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19">
        <v>56377</v>
      </c>
      <c r="B8078" s="120" t="s">
        <v>201</v>
      </c>
      <c r="C8078" s="120" t="s">
        <v>206</v>
      </c>
      <c r="D8078" s="120" t="s">
        <v>128</v>
      </c>
      <c r="E8078" s="120" t="s">
        <v>180</v>
      </c>
      <c r="F8078" s="121">
        <v>3930787</v>
      </c>
      <c r="G8078" s="121">
        <v>441562</v>
      </c>
      <c r="H8078" s="119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19">
        <v>56378</v>
      </c>
      <c r="B8079" s="120" t="s">
        <v>201</v>
      </c>
      <c r="C8079" s="120" t="s">
        <v>206</v>
      </c>
      <c r="D8079" s="120" t="s">
        <v>128</v>
      </c>
      <c r="E8079" s="120" t="s">
        <v>180</v>
      </c>
      <c r="F8079" s="121">
        <v>989199</v>
      </c>
      <c r="G8079" s="121">
        <v>111121</v>
      </c>
      <c r="H8079" s="119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19">
        <v>56379</v>
      </c>
      <c r="B8080" s="120" t="s">
        <v>201</v>
      </c>
      <c r="C8080" s="120" t="s">
        <v>202</v>
      </c>
      <c r="D8080" s="120" t="s">
        <v>128</v>
      </c>
      <c r="E8080" s="120" t="s">
        <v>180</v>
      </c>
      <c r="F8080" s="121">
        <v>3071172</v>
      </c>
      <c r="G8080" s="121">
        <v>344998</v>
      </c>
      <c r="H8080" s="119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19">
        <v>56380</v>
      </c>
      <c r="B8081" s="120" t="s">
        <v>201</v>
      </c>
      <c r="C8081" s="120" t="s">
        <v>202</v>
      </c>
      <c r="D8081" s="120" t="s">
        <v>128</v>
      </c>
      <c r="E8081" s="120" t="s">
        <v>180</v>
      </c>
      <c r="F8081" s="121">
        <v>2342283</v>
      </c>
      <c r="G8081" s="121">
        <v>263119</v>
      </c>
      <c r="H8081" s="119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19">
        <v>56383</v>
      </c>
      <c r="B8082" s="120" t="s">
        <v>201</v>
      </c>
      <c r="C8082" s="120" t="s">
        <v>206</v>
      </c>
      <c r="D8082" s="120" t="s">
        <v>128</v>
      </c>
      <c r="E8082" s="120" t="s">
        <v>180</v>
      </c>
      <c r="F8082" s="121">
        <v>1407531</v>
      </c>
      <c r="G8082" s="121">
        <v>158114</v>
      </c>
      <c r="H8082" s="119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19">
        <v>56386</v>
      </c>
      <c r="B8083" s="120" t="s">
        <v>201</v>
      </c>
      <c r="C8083" s="120" t="s">
        <v>202</v>
      </c>
      <c r="D8083" s="120" t="s">
        <v>128</v>
      </c>
      <c r="E8083" s="120" t="s">
        <v>180</v>
      </c>
      <c r="F8083" s="121">
        <v>594288</v>
      </c>
      <c r="G8083" s="121">
        <v>66759</v>
      </c>
      <c r="H8083" s="119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19">
        <v>56391</v>
      </c>
      <c r="B8084" s="120" t="s">
        <v>201</v>
      </c>
      <c r="C8084" s="120" t="s">
        <v>202</v>
      </c>
      <c r="D8084" s="120" t="s">
        <v>128</v>
      </c>
      <c r="E8084" s="120" t="s">
        <v>180</v>
      </c>
      <c r="F8084" s="121">
        <v>2863017</v>
      </c>
      <c r="G8084" s="121">
        <v>321615</v>
      </c>
      <c r="H8084" s="119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19">
        <v>56392</v>
      </c>
      <c r="B8085" s="120" t="s">
        <v>201</v>
      </c>
      <c r="C8085" s="120" t="s">
        <v>206</v>
      </c>
      <c r="D8085" s="120" t="s">
        <v>128</v>
      </c>
      <c r="E8085" s="120" t="s">
        <v>180</v>
      </c>
      <c r="F8085" s="121">
        <v>1307874</v>
      </c>
      <c r="G8085" s="121">
        <v>146919</v>
      </c>
      <c r="H8085" s="119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19">
        <v>56394</v>
      </c>
      <c r="B8086" s="120" t="s">
        <v>201</v>
      </c>
      <c r="C8086" s="120" t="s">
        <v>206</v>
      </c>
      <c r="D8086" s="120" t="s">
        <v>128</v>
      </c>
      <c r="E8086" s="120" t="s">
        <v>180</v>
      </c>
      <c r="F8086" s="121">
        <v>2989132</v>
      </c>
      <c r="G8086" s="121">
        <v>335782</v>
      </c>
      <c r="H8086" s="119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19">
        <v>56395</v>
      </c>
      <c r="B8087" s="120" t="s">
        <v>201</v>
      </c>
      <c r="C8087" s="120" t="s">
        <v>206</v>
      </c>
      <c r="D8087" s="120" t="s">
        <v>128</v>
      </c>
      <c r="E8087" s="120" t="s">
        <v>180</v>
      </c>
      <c r="F8087" s="121">
        <v>4559231</v>
      </c>
      <c r="G8087" s="121">
        <v>512158</v>
      </c>
      <c r="H8087" s="119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19">
        <v>56397</v>
      </c>
      <c r="B8088" s="120" t="s">
        <v>201</v>
      </c>
      <c r="C8088" s="120" t="s">
        <v>206</v>
      </c>
      <c r="D8088" s="120" t="s">
        <v>73</v>
      </c>
      <c r="E8088" s="120" t="s">
        <v>38</v>
      </c>
      <c r="F8088" s="121">
        <v>193859</v>
      </c>
      <c r="G8088" s="121">
        <v>19446</v>
      </c>
      <c r="H8088" s="119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19">
        <v>56399</v>
      </c>
      <c r="B8089" s="120" t="s">
        <v>201</v>
      </c>
      <c r="C8089" s="120" t="s">
        <v>206</v>
      </c>
      <c r="D8089" s="120" t="s">
        <v>128</v>
      </c>
      <c r="E8089" s="120" t="s">
        <v>180</v>
      </c>
      <c r="F8089" s="121">
        <v>592150</v>
      </c>
      <c r="G8089" s="121">
        <v>66519</v>
      </c>
      <c r="H8089" s="119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19">
        <v>56400</v>
      </c>
      <c r="B8090" s="120" t="s">
        <v>201</v>
      </c>
      <c r="C8090" s="120" t="s">
        <v>202</v>
      </c>
      <c r="D8090" s="120" t="s">
        <v>39</v>
      </c>
      <c r="E8090" s="120" t="s">
        <v>70</v>
      </c>
      <c r="F8090" s="121">
        <v>0</v>
      </c>
      <c r="G8090" s="121">
        <v>0</v>
      </c>
      <c r="H8090" s="119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19">
        <v>56400</v>
      </c>
      <c r="B8091" s="120" t="s">
        <v>201</v>
      </c>
      <c r="C8091" s="120" t="s">
        <v>202</v>
      </c>
      <c r="D8091" s="120" t="s">
        <v>39</v>
      </c>
      <c r="E8091" s="120" t="s">
        <v>38</v>
      </c>
      <c r="F8091" s="121">
        <v>573167</v>
      </c>
      <c r="G8091" s="121">
        <v>699526</v>
      </c>
      <c r="H8091" s="119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19">
        <v>56400</v>
      </c>
      <c r="B8092" s="120" t="s">
        <v>201</v>
      </c>
      <c r="C8092" s="120" t="s">
        <v>202</v>
      </c>
      <c r="D8092" s="120" t="s">
        <v>61</v>
      </c>
      <c r="E8092" s="120" t="s">
        <v>70</v>
      </c>
      <c r="F8092" s="121">
        <v>0</v>
      </c>
      <c r="G8092" s="121">
        <v>0</v>
      </c>
      <c r="H8092" s="119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19">
        <v>56400</v>
      </c>
      <c r="B8093" s="120" t="s">
        <v>201</v>
      </c>
      <c r="C8093" s="120" t="s">
        <v>202</v>
      </c>
      <c r="D8093" s="120" t="s">
        <v>61</v>
      </c>
      <c r="E8093" s="120" t="s">
        <v>38</v>
      </c>
      <c r="F8093" s="121">
        <v>12371412</v>
      </c>
      <c r="G8093" s="121">
        <v>1088219</v>
      </c>
      <c r="H8093" s="119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19">
        <v>56404</v>
      </c>
      <c r="B8094" s="120" t="s">
        <v>201</v>
      </c>
      <c r="C8094" s="120" t="s">
        <v>202</v>
      </c>
      <c r="D8094" s="120" t="s">
        <v>79</v>
      </c>
      <c r="E8094" s="120" t="s">
        <v>90</v>
      </c>
      <c r="F8094" s="121">
        <v>111089</v>
      </c>
      <c r="G8094" s="121">
        <v>10176</v>
      </c>
      <c r="H8094" s="119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19">
        <v>56405</v>
      </c>
      <c r="B8095" s="120" t="s">
        <v>201</v>
      </c>
      <c r="C8095" s="120" t="s">
        <v>206</v>
      </c>
      <c r="D8095" s="120" t="s">
        <v>68</v>
      </c>
      <c r="E8095" s="120" t="s">
        <v>38</v>
      </c>
      <c r="F8095" s="121">
        <v>29088</v>
      </c>
      <c r="G8095" s="121">
        <v>2307</v>
      </c>
      <c r="H8095" s="119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19">
        <v>56405</v>
      </c>
      <c r="B8096" s="120" t="s">
        <v>201</v>
      </c>
      <c r="C8096" s="120" t="s">
        <v>206</v>
      </c>
      <c r="D8096" s="120" t="s">
        <v>68</v>
      </c>
      <c r="E8096" s="120" t="s">
        <v>92</v>
      </c>
      <c r="F8096" s="121">
        <v>981367</v>
      </c>
      <c r="G8096" s="121">
        <v>110241</v>
      </c>
      <c r="H8096" s="119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19">
        <v>56406</v>
      </c>
      <c r="B8097" s="120" t="s">
        <v>205</v>
      </c>
      <c r="C8097" s="120" t="s">
        <v>209</v>
      </c>
      <c r="D8097" s="120" t="s">
        <v>68</v>
      </c>
      <c r="E8097" s="120" t="s">
        <v>176</v>
      </c>
      <c r="F8097" s="121">
        <v>746695</v>
      </c>
      <c r="G8097" s="121">
        <v>164459</v>
      </c>
      <c r="H8097" s="119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19">
        <v>56407</v>
      </c>
      <c r="B8098" s="120" t="s">
        <v>201</v>
      </c>
      <c r="C8098" s="120" t="s">
        <v>202</v>
      </c>
      <c r="D8098" s="120" t="s">
        <v>39</v>
      </c>
      <c r="E8098" s="120" t="s">
        <v>70</v>
      </c>
      <c r="F8098" s="121">
        <v>0</v>
      </c>
      <c r="G8098" s="121">
        <v>6240.144</v>
      </c>
      <c r="H8098" s="119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19">
        <v>56407</v>
      </c>
      <c r="B8099" s="120" t="s">
        <v>201</v>
      </c>
      <c r="C8099" s="120" t="s">
        <v>202</v>
      </c>
      <c r="D8099" s="120" t="s">
        <v>39</v>
      </c>
      <c r="E8099" s="120" t="s">
        <v>38</v>
      </c>
      <c r="F8099" s="121">
        <v>0</v>
      </c>
      <c r="G8099" s="121">
        <v>7761153.9</v>
      </c>
      <c r="H8099" s="119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19">
        <v>56407</v>
      </c>
      <c r="B8100" s="120" t="s">
        <v>201</v>
      </c>
      <c r="C8100" s="120" t="s">
        <v>202</v>
      </c>
      <c r="D8100" s="120" t="s">
        <v>61</v>
      </c>
      <c r="E8100" s="120" t="s">
        <v>70</v>
      </c>
      <c r="F8100" s="121">
        <v>118312</v>
      </c>
      <c r="G8100" s="121">
        <v>10867.884</v>
      </c>
      <c r="H8100" s="119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19">
        <v>56407</v>
      </c>
      <c r="B8101" s="120" t="s">
        <v>201</v>
      </c>
      <c r="C8101" s="120" t="s">
        <v>202</v>
      </c>
      <c r="D8101" s="120" t="s">
        <v>61</v>
      </c>
      <c r="E8101" s="120" t="s">
        <v>38</v>
      </c>
      <c r="F8101" s="121">
        <v>149105021</v>
      </c>
      <c r="G8101" s="121">
        <v>13707740</v>
      </c>
      <c r="H8101" s="119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19">
        <v>56408</v>
      </c>
      <c r="B8102" s="120" t="s">
        <v>201</v>
      </c>
      <c r="C8102" s="120" t="s">
        <v>206</v>
      </c>
      <c r="D8102" s="120" t="s">
        <v>128</v>
      </c>
      <c r="E8102" s="120" t="s">
        <v>180</v>
      </c>
      <c r="F8102" s="121">
        <v>137588</v>
      </c>
      <c r="G8102" s="121">
        <v>15456</v>
      </c>
      <c r="H8102" s="119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19">
        <v>56409</v>
      </c>
      <c r="B8103" s="120" t="s">
        <v>201</v>
      </c>
      <c r="C8103" s="120" t="s">
        <v>206</v>
      </c>
      <c r="D8103" s="120" t="s">
        <v>128</v>
      </c>
      <c r="E8103" s="120" t="s">
        <v>180</v>
      </c>
      <c r="F8103" s="121">
        <v>40210</v>
      </c>
      <c r="G8103" s="121">
        <v>4517</v>
      </c>
      <c r="H8103" s="119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19">
        <v>56410</v>
      </c>
      <c r="B8104" s="120" t="s">
        <v>201</v>
      </c>
      <c r="C8104" s="120" t="s">
        <v>206</v>
      </c>
      <c r="D8104" s="120" t="s">
        <v>128</v>
      </c>
      <c r="E8104" s="120" t="s">
        <v>180</v>
      </c>
      <c r="F8104" s="121">
        <v>31878</v>
      </c>
      <c r="G8104" s="121">
        <v>3581</v>
      </c>
      <c r="H8104" s="119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19">
        <v>56411</v>
      </c>
      <c r="B8105" s="120" t="s">
        <v>201</v>
      </c>
      <c r="C8105" s="120" t="s">
        <v>206</v>
      </c>
      <c r="D8105" s="120" t="s">
        <v>128</v>
      </c>
      <c r="E8105" s="120" t="s">
        <v>180</v>
      </c>
      <c r="F8105" s="121">
        <v>38999</v>
      </c>
      <c r="G8105" s="121">
        <v>4381</v>
      </c>
      <c r="H8105" s="119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19">
        <v>56412</v>
      </c>
      <c r="B8106" s="120" t="s">
        <v>201</v>
      </c>
      <c r="C8106" s="120" t="s">
        <v>206</v>
      </c>
      <c r="D8106" s="120" t="s">
        <v>128</v>
      </c>
      <c r="E8106" s="120" t="s">
        <v>180</v>
      </c>
      <c r="F8106" s="121">
        <v>38786</v>
      </c>
      <c r="G8106" s="121">
        <v>4357</v>
      </c>
      <c r="H8106" s="119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19">
        <v>56413</v>
      </c>
      <c r="B8107" s="120" t="s">
        <v>201</v>
      </c>
      <c r="C8107" s="120" t="s">
        <v>206</v>
      </c>
      <c r="D8107" s="120" t="s">
        <v>128</v>
      </c>
      <c r="E8107" s="120" t="s">
        <v>180</v>
      </c>
      <c r="F8107" s="121">
        <v>38100</v>
      </c>
      <c r="G8107" s="121">
        <v>4280</v>
      </c>
      <c r="H8107" s="119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19">
        <v>56414</v>
      </c>
      <c r="B8108" s="120" t="s">
        <v>201</v>
      </c>
      <c r="C8108" s="120" t="s">
        <v>202</v>
      </c>
      <c r="D8108" s="120" t="s">
        <v>128</v>
      </c>
      <c r="E8108" s="120" t="s">
        <v>180</v>
      </c>
      <c r="F8108" s="121">
        <v>74732</v>
      </c>
      <c r="G8108" s="121">
        <v>8395</v>
      </c>
      <c r="H8108" s="119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19">
        <v>56415</v>
      </c>
      <c r="B8109" s="120" t="s">
        <v>201</v>
      </c>
      <c r="C8109" s="120" t="s">
        <v>202</v>
      </c>
      <c r="D8109" s="120" t="s">
        <v>128</v>
      </c>
      <c r="E8109" s="120" t="s">
        <v>180</v>
      </c>
      <c r="F8109" s="121">
        <v>119367</v>
      </c>
      <c r="G8109" s="121">
        <v>13409</v>
      </c>
      <c r="H8109" s="119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19">
        <v>56416</v>
      </c>
      <c r="B8110" s="120" t="s">
        <v>201</v>
      </c>
      <c r="C8110" s="120" t="s">
        <v>206</v>
      </c>
      <c r="D8110" s="120" t="s">
        <v>128</v>
      </c>
      <c r="E8110" s="120" t="s">
        <v>180</v>
      </c>
      <c r="F8110" s="121">
        <v>1452023</v>
      </c>
      <c r="G8110" s="121">
        <v>163112</v>
      </c>
      <c r="H8110" s="119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19">
        <v>56419</v>
      </c>
      <c r="B8111" s="120" t="s">
        <v>201</v>
      </c>
      <c r="C8111" s="120" t="s">
        <v>206</v>
      </c>
      <c r="D8111" s="120" t="s">
        <v>79</v>
      </c>
      <c r="E8111" s="120" t="s">
        <v>90</v>
      </c>
      <c r="F8111" s="121">
        <v>90332</v>
      </c>
      <c r="G8111" s="121">
        <v>9849</v>
      </c>
      <c r="H8111" s="119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19">
        <v>56420</v>
      </c>
      <c r="B8112" s="120" t="s">
        <v>201</v>
      </c>
      <c r="C8112" s="120" t="s">
        <v>202</v>
      </c>
      <c r="D8112" s="120" t="s">
        <v>79</v>
      </c>
      <c r="E8112" s="120" t="s">
        <v>70</v>
      </c>
      <c r="F8112" s="121">
        <v>0</v>
      </c>
      <c r="G8112" s="121">
        <v>0</v>
      </c>
      <c r="H8112" s="119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19">
        <v>56421</v>
      </c>
      <c r="B8113" s="120" t="s">
        <v>201</v>
      </c>
      <c r="C8113" s="120" t="s">
        <v>202</v>
      </c>
      <c r="D8113" s="120" t="s">
        <v>79</v>
      </c>
      <c r="E8113" s="120" t="s">
        <v>70</v>
      </c>
      <c r="F8113" s="121">
        <v>108</v>
      </c>
      <c r="G8113" s="121">
        <v>4.9</v>
      </c>
      <c r="H8113" s="119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19">
        <v>56422</v>
      </c>
      <c r="B8114" s="120" t="s">
        <v>201</v>
      </c>
      <c r="C8114" s="120" t="s">
        <v>202</v>
      </c>
      <c r="D8114" s="120" t="s">
        <v>79</v>
      </c>
      <c r="E8114" s="120" t="s">
        <v>70</v>
      </c>
      <c r="F8114" s="121">
        <v>18</v>
      </c>
      <c r="G8114" s="121">
        <v>1.96</v>
      </c>
      <c r="H8114" s="119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19">
        <v>56423</v>
      </c>
      <c r="B8115" s="120" t="s">
        <v>201</v>
      </c>
      <c r="C8115" s="120" t="s">
        <v>202</v>
      </c>
      <c r="D8115" s="120" t="s">
        <v>79</v>
      </c>
      <c r="E8115" s="120" t="s">
        <v>70</v>
      </c>
      <c r="F8115" s="121">
        <v>120</v>
      </c>
      <c r="G8115" s="121">
        <v>5.88</v>
      </c>
      <c r="H8115" s="119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19">
        <v>56424</v>
      </c>
      <c r="B8116" s="120" t="s">
        <v>201</v>
      </c>
      <c r="C8116" s="120" t="s">
        <v>206</v>
      </c>
      <c r="D8116" s="120" t="s">
        <v>128</v>
      </c>
      <c r="E8116" s="120" t="s">
        <v>180</v>
      </c>
      <c r="F8116" s="121">
        <v>2306331</v>
      </c>
      <c r="G8116" s="121">
        <v>259080</v>
      </c>
      <c r="H8116" s="119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19">
        <v>56426</v>
      </c>
      <c r="B8117" s="120" t="s">
        <v>201</v>
      </c>
      <c r="C8117" s="120" t="s">
        <v>206</v>
      </c>
      <c r="D8117" s="120" t="s">
        <v>79</v>
      </c>
      <c r="E8117" s="120" t="s">
        <v>90</v>
      </c>
      <c r="F8117" s="121">
        <v>443281</v>
      </c>
      <c r="G8117" s="121">
        <v>41235</v>
      </c>
      <c r="H8117" s="119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19">
        <v>56427</v>
      </c>
      <c r="B8118" s="120" t="s">
        <v>201</v>
      </c>
      <c r="C8118" s="120" t="s">
        <v>206</v>
      </c>
      <c r="D8118" s="120" t="s">
        <v>79</v>
      </c>
      <c r="E8118" s="120" t="s">
        <v>90</v>
      </c>
      <c r="F8118" s="121">
        <v>155289</v>
      </c>
      <c r="G8118" s="121">
        <v>11479</v>
      </c>
      <c r="H8118" s="119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19">
        <v>56428</v>
      </c>
      <c r="B8119" s="120" t="s">
        <v>201</v>
      </c>
      <c r="C8119" s="120" t="s">
        <v>206</v>
      </c>
      <c r="D8119" s="120" t="s">
        <v>79</v>
      </c>
      <c r="E8119" s="120" t="s">
        <v>90</v>
      </c>
      <c r="F8119" s="121">
        <v>228421</v>
      </c>
      <c r="G8119" s="121">
        <v>18702</v>
      </c>
      <c r="H8119" s="119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19">
        <v>56429</v>
      </c>
      <c r="B8120" s="120" t="s">
        <v>201</v>
      </c>
      <c r="C8120" s="120" t="s">
        <v>206</v>
      </c>
      <c r="D8120" s="120" t="s">
        <v>79</v>
      </c>
      <c r="E8120" s="120" t="s">
        <v>90</v>
      </c>
      <c r="F8120" s="121">
        <v>320896</v>
      </c>
      <c r="G8120" s="121">
        <v>28856</v>
      </c>
      <c r="H8120" s="119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19">
        <v>56430</v>
      </c>
      <c r="B8121" s="120" t="s">
        <v>201</v>
      </c>
      <c r="C8121" s="120" t="s">
        <v>206</v>
      </c>
      <c r="D8121" s="120" t="s">
        <v>79</v>
      </c>
      <c r="E8121" s="120" t="s">
        <v>90</v>
      </c>
      <c r="F8121" s="121">
        <v>256425</v>
      </c>
      <c r="G8121" s="121">
        <v>22721</v>
      </c>
      <c r="H8121" s="119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19">
        <v>56432</v>
      </c>
      <c r="B8122" s="120" t="s">
        <v>201</v>
      </c>
      <c r="C8122" s="120" t="s">
        <v>206</v>
      </c>
      <c r="D8122" s="120" t="s">
        <v>128</v>
      </c>
      <c r="E8122" s="120" t="s">
        <v>180</v>
      </c>
      <c r="F8122" s="121">
        <v>3927697</v>
      </c>
      <c r="G8122" s="121">
        <v>441215</v>
      </c>
      <c r="H8122" s="119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19">
        <v>56433</v>
      </c>
      <c r="B8123" s="120" t="s">
        <v>201</v>
      </c>
      <c r="C8123" s="120" t="s">
        <v>202</v>
      </c>
      <c r="D8123" s="120" t="s">
        <v>128</v>
      </c>
      <c r="E8123" s="120" t="s">
        <v>180</v>
      </c>
      <c r="F8123" s="121">
        <v>2295140</v>
      </c>
      <c r="G8123" s="121">
        <v>257823</v>
      </c>
      <c r="H8123" s="119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19">
        <v>56434</v>
      </c>
      <c r="B8124" s="120" t="s">
        <v>201</v>
      </c>
      <c r="C8124" s="120" t="s">
        <v>206</v>
      </c>
      <c r="D8124" s="120" t="s">
        <v>128</v>
      </c>
      <c r="E8124" s="120" t="s">
        <v>180</v>
      </c>
      <c r="F8124" s="121">
        <v>499457</v>
      </c>
      <c r="G8124" s="121">
        <v>56106</v>
      </c>
      <c r="H8124" s="119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19">
        <v>56435</v>
      </c>
      <c r="B8125" s="120" t="s">
        <v>201</v>
      </c>
      <c r="C8125" s="120" t="s">
        <v>206</v>
      </c>
      <c r="D8125" s="120" t="s">
        <v>128</v>
      </c>
      <c r="E8125" s="120" t="s">
        <v>180</v>
      </c>
      <c r="F8125" s="121">
        <v>269009</v>
      </c>
      <c r="G8125" s="121">
        <v>30219</v>
      </c>
      <c r="H8125" s="119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19">
        <v>56437</v>
      </c>
      <c r="B8126" s="120" t="s">
        <v>201</v>
      </c>
      <c r="C8126" s="120" t="s">
        <v>206</v>
      </c>
      <c r="D8126" s="120" t="s">
        <v>128</v>
      </c>
      <c r="E8126" s="120" t="s">
        <v>180</v>
      </c>
      <c r="F8126" s="121">
        <v>408112</v>
      </c>
      <c r="G8126" s="121">
        <v>45845</v>
      </c>
      <c r="H8126" s="119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19">
        <v>56439</v>
      </c>
      <c r="B8127" s="120" t="s">
        <v>201</v>
      </c>
      <c r="C8127" s="120" t="s">
        <v>206</v>
      </c>
      <c r="D8127" s="120" t="s">
        <v>128</v>
      </c>
      <c r="E8127" s="120" t="s">
        <v>180</v>
      </c>
      <c r="F8127" s="121">
        <v>324807</v>
      </c>
      <c r="G8127" s="121">
        <v>36487</v>
      </c>
      <c r="H8127" s="119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19">
        <v>56440</v>
      </c>
      <c r="B8128" s="120" t="s">
        <v>201</v>
      </c>
      <c r="C8128" s="120" t="s">
        <v>206</v>
      </c>
      <c r="D8128" s="120" t="s">
        <v>128</v>
      </c>
      <c r="E8128" s="120" t="s">
        <v>180</v>
      </c>
      <c r="F8128" s="121">
        <v>281979</v>
      </c>
      <c r="G8128" s="121">
        <v>31676</v>
      </c>
      <c r="H8128" s="119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19">
        <v>56441</v>
      </c>
      <c r="B8129" s="120" t="s">
        <v>201</v>
      </c>
      <c r="C8129" s="120" t="s">
        <v>206</v>
      </c>
      <c r="D8129" s="120" t="s">
        <v>128</v>
      </c>
      <c r="E8129" s="120" t="s">
        <v>180</v>
      </c>
      <c r="F8129" s="121">
        <v>538170</v>
      </c>
      <c r="G8129" s="121">
        <v>60455</v>
      </c>
      <c r="H8129" s="119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19">
        <v>56442</v>
      </c>
      <c r="B8130" s="120" t="s">
        <v>201</v>
      </c>
      <c r="C8130" s="120" t="s">
        <v>206</v>
      </c>
      <c r="D8130" s="120" t="s">
        <v>128</v>
      </c>
      <c r="E8130" s="120" t="s">
        <v>180</v>
      </c>
      <c r="F8130" s="121">
        <v>273345</v>
      </c>
      <c r="G8130" s="121">
        <v>30706</v>
      </c>
      <c r="H8130" s="119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19">
        <v>56443</v>
      </c>
      <c r="B8131" s="120" t="s">
        <v>201</v>
      </c>
      <c r="C8131" s="120" t="s">
        <v>206</v>
      </c>
      <c r="D8131" s="120" t="s">
        <v>128</v>
      </c>
      <c r="E8131" s="120" t="s">
        <v>180</v>
      </c>
      <c r="F8131" s="121">
        <v>257408</v>
      </c>
      <c r="G8131" s="121">
        <v>28916</v>
      </c>
      <c r="H8131" s="119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19">
        <v>56445</v>
      </c>
      <c r="B8132" s="120" t="s">
        <v>201</v>
      </c>
      <c r="C8132" s="120" t="s">
        <v>206</v>
      </c>
      <c r="D8132" s="120" t="s">
        <v>73</v>
      </c>
      <c r="E8132" s="120" t="s">
        <v>70</v>
      </c>
      <c r="F8132" s="121">
        <v>0</v>
      </c>
      <c r="G8132" s="121">
        <v>0</v>
      </c>
      <c r="H8132" s="119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19">
        <v>56445</v>
      </c>
      <c r="B8133" s="120" t="s">
        <v>201</v>
      </c>
      <c r="C8133" s="120" t="s">
        <v>206</v>
      </c>
      <c r="D8133" s="120" t="s">
        <v>73</v>
      </c>
      <c r="E8133" s="120" t="s">
        <v>38</v>
      </c>
      <c r="F8133" s="121">
        <v>3051930</v>
      </c>
      <c r="G8133" s="121">
        <v>270184</v>
      </c>
      <c r="H8133" s="119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19">
        <v>56446</v>
      </c>
      <c r="B8134" s="120" t="s">
        <v>201</v>
      </c>
      <c r="C8134" s="120" t="s">
        <v>206</v>
      </c>
      <c r="D8134" s="120" t="s">
        <v>128</v>
      </c>
      <c r="E8134" s="120" t="s">
        <v>180</v>
      </c>
      <c r="F8134" s="121">
        <v>782263</v>
      </c>
      <c r="G8134" s="121">
        <v>87875</v>
      </c>
      <c r="H8134" s="119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19">
        <v>56447</v>
      </c>
      <c r="B8135" s="120" t="s">
        <v>201</v>
      </c>
      <c r="C8135" s="120" t="s">
        <v>206</v>
      </c>
      <c r="D8135" s="120" t="s">
        <v>128</v>
      </c>
      <c r="E8135" s="120" t="s">
        <v>180</v>
      </c>
      <c r="F8135" s="121">
        <v>280076</v>
      </c>
      <c r="G8135" s="121">
        <v>31462</v>
      </c>
      <c r="H8135" s="119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19">
        <v>56448</v>
      </c>
      <c r="B8136" s="120" t="s">
        <v>201</v>
      </c>
      <c r="C8136" s="120" t="s">
        <v>206</v>
      </c>
      <c r="D8136" s="120" t="s">
        <v>128</v>
      </c>
      <c r="E8136" s="120" t="s">
        <v>180</v>
      </c>
      <c r="F8136" s="121">
        <v>1240209</v>
      </c>
      <c r="G8136" s="121">
        <v>139318</v>
      </c>
      <c r="H8136" s="119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19">
        <v>56449</v>
      </c>
      <c r="B8137" s="120" t="s">
        <v>201</v>
      </c>
      <c r="C8137" s="120" t="s">
        <v>206</v>
      </c>
      <c r="D8137" s="120" t="s">
        <v>128</v>
      </c>
      <c r="E8137" s="120" t="s">
        <v>180</v>
      </c>
      <c r="F8137" s="121">
        <v>790934</v>
      </c>
      <c r="G8137" s="121">
        <v>88849</v>
      </c>
      <c r="H8137" s="119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19">
        <v>56450</v>
      </c>
      <c r="B8138" s="120" t="s">
        <v>201</v>
      </c>
      <c r="C8138" s="120" t="s">
        <v>206</v>
      </c>
      <c r="D8138" s="120" t="s">
        <v>128</v>
      </c>
      <c r="E8138" s="120" t="s">
        <v>180</v>
      </c>
      <c r="F8138" s="121">
        <v>1800679</v>
      </c>
      <c r="G8138" s="121">
        <v>202278</v>
      </c>
      <c r="H8138" s="119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19">
        <v>56451</v>
      </c>
      <c r="B8139" s="120" t="s">
        <v>201</v>
      </c>
      <c r="C8139" s="120" t="s">
        <v>206</v>
      </c>
      <c r="D8139" s="120" t="s">
        <v>128</v>
      </c>
      <c r="E8139" s="120" t="s">
        <v>180</v>
      </c>
      <c r="F8139" s="121">
        <v>1728022</v>
      </c>
      <c r="G8139" s="121">
        <v>194116</v>
      </c>
      <c r="H8139" s="119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19">
        <v>56456</v>
      </c>
      <c r="B8140" s="120" t="s">
        <v>201</v>
      </c>
      <c r="C8140" s="120" t="s">
        <v>206</v>
      </c>
      <c r="D8140" s="120" t="s">
        <v>68</v>
      </c>
      <c r="E8140" s="120" t="s">
        <v>70</v>
      </c>
      <c r="F8140" s="121">
        <v>113396</v>
      </c>
      <c r="G8140" s="121">
        <v>11560.769</v>
      </c>
      <c r="H8140" s="119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19">
        <v>56456</v>
      </c>
      <c r="B8141" s="120" t="s">
        <v>201</v>
      </c>
      <c r="C8141" s="120" t="s">
        <v>206</v>
      </c>
      <c r="D8141" s="120" t="s">
        <v>68</v>
      </c>
      <c r="E8141" s="120" t="s">
        <v>162</v>
      </c>
      <c r="F8141" s="121">
        <v>38346311</v>
      </c>
      <c r="G8141" s="121">
        <v>3933048.2</v>
      </c>
      <c r="H8141" s="119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19">
        <v>56457</v>
      </c>
      <c r="B8142" s="120" t="s">
        <v>201</v>
      </c>
      <c r="C8142" s="120" t="s">
        <v>206</v>
      </c>
      <c r="D8142" s="120" t="s">
        <v>128</v>
      </c>
      <c r="E8142" s="120" t="s">
        <v>180</v>
      </c>
      <c r="F8142" s="121">
        <v>3028203</v>
      </c>
      <c r="G8142" s="121">
        <v>340171</v>
      </c>
      <c r="H8142" s="119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19">
        <v>56458</v>
      </c>
      <c r="B8143" s="120" t="s">
        <v>201</v>
      </c>
      <c r="C8143" s="120" t="s">
        <v>206</v>
      </c>
      <c r="D8143" s="120" t="s">
        <v>39</v>
      </c>
      <c r="E8143" s="120" t="s">
        <v>38</v>
      </c>
      <c r="F8143" s="121">
        <v>2283793</v>
      </c>
      <c r="G8143" s="121">
        <v>1353859</v>
      </c>
      <c r="H8143" s="119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19">
        <v>56458</v>
      </c>
      <c r="B8144" s="120" t="s">
        <v>201</v>
      </c>
      <c r="C8144" s="120" t="s">
        <v>206</v>
      </c>
      <c r="D8144" s="120" t="s">
        <v>61</v>
      </c>
      <c r="E8144" s="120" t="s">
        <v>38</v>
      </c>
      <c r="F8144" s="121">
        <v>22851969</v>
      </c>
      <c r="G8144" s="121">
        <v>2010219</v>
      </c>
      <c r="H8144" s="119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19">
        <v>56458</v>
      </c>
      <c r="B8145" s="120" t="s">
        <v>201</v>
      </c>
      <c r="C8145" s="120" t="s">
        <v>206</v>
      </c>
      <c r="D8145" s="120" t="s">
        <v>73</v>
      </c>
      <c r="E8145" s="120" t="s">
        <v>38</v>
      </c>
      <c r="F8145" s="121">
        <v>3428</v>
      </c>
      <c r="G8145" s="121">
        <v>201</v>
      </c>
      <c r="H8145" s="119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19">
        <v>56459</v>
      </c>
      <c r="B8146" s="120" t="s">
        <v>201</v>
      </c>
      <c r="C8146" s="120" t="s">
        <v>206</v>
      </c>
      <c r="D8146" s="120" t="s">
        <v>128</v>
      </c>
      <c r="E8146" s="120" t="s">
        <v>180</v>
      </c>
      <c r="F8146" s="121">
        <v>4137810</v>
      </c>
      <c r="G8146" s="121">
        <v>464818</v>
      </c>
      <c r="H8146" s="119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19">
        <v>56460</v>
      </c>
      <c r="B8147" s="120" t="s">
        <v>201</v>
      </c>
      <c r="C8147" s="120" t="s">
        <v>206</v>
      </c>
      <c r="D8147" s="120" t="s">
        <v>128</v>
      </c>
      <c r="E8147" s="120" t="s">
        <v>180</v>
      </c>
      <c r="F8147" s="121">
        <v>2133694</v>
      </c>
      <c r="G8147" s="121">
        <v>239687</v>
      </c>
      <c r="H8147" s="119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19">
        <v>56461</v>
      </c>
      <c r="B8148" s="120" t="s">
        <v>201</v>
      </c>
      <c r="C8148" s="120" t="s">
        <v>207</v>
      </c>
      <c r="D8148" s="120" t="s">
        <v>79</v>
      </c>
      <c r="E8148" s="120" t="s">
        <v>90</v>
      </c>
      <c r="F8148" s="121">
        <v>172479</v>
      </c>
      <c r="G8148" s="121">
        <v>13989</v>
      </c>
      <c r="H8148" s="119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19">
        <v>56461</v>
      </c>
      <c r="B8149" s="120" t="s">
        <v>201</v>
      </c>
      <c r="C8149" s="120" t="s">
        <v>207</v>
      </c>
      <c r="D8149" s="120" t="s">
        <v>79</v>
      </c>
      <c r="E8149" s="120" t="s">
        <v>38</v>
      </c>
      <c r="F8149" s="121">
        <v>0</v>
      </c>
      <c r="G8149" s="121">
        <v>0</v>
      </c>
      <c r="H8149" s="119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19">
        <v>56462</v>
      </c>
      <c r="B8150" s="120" t="s">
        <v>201</v>
      </c>
      <c r="C8150" s="120" t="s">
        <v>202</v>
      </c>
      <c r="D8150" s="120" t="s">
        <v>79</v>
      </c>
      <c r="E8150" s="120" t="s">
        <v>70</v>
      </c>
      <c r="F8150" s="121">
        <v>0</v>
      </c>
      <c r="G8150" s="121">
        <v>0</v>
      </c>
      <c r="H8150" s="119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19">
        <v>56462</v>
      </c>
      <c r="B8151" s="120" t="s">
        <v>201</v>
      </c>
      <c r="C8151" s="120" t="s">
        <v>202</v>
      </c>
      <c r="D8151" s="120" t="s">
        <v>79</v>
      </c>
      <c r="E8151" s="120" t="s">
        <v>38</v>
      </c>
      <c r="F8151" s="121">
        <v>35080</v>
      </c>
      <c r="G8151" s="121">
        <v>4140</v>
      </c>
      <c r="H8151" s="119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19">
        <v>56463</v>
      </c>
      <c r="B8152" s="120" t="s">
        <v>201</v>
      </c>
      <c r="C8152" s="120" t="s">
        <v>202</v>
      </c>
      <c r="D8152" s="120" t="s">
        <v>79</v>
      </c>
      <c r="E8152" s="120" t="s">
        <v>90</v>
      </c>
      <c r="F8152" s="121">
        <v>270008</v>
      </c>
      <c r="G8152" s="121">
        <v>21819</v>
      </c>
      <c r="H8152" s="119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19">
        <v>56464</v>
      </c>
      <c r="B8153" s="120" t="s">
        <v>201</v>
      </c>
      <c r="C8153" s="120" t="s">
        <v>202</v>
      </c>
      <c r="D8153" s="120" t="s">
        <v>79</v>
      </c>
      <c r="E8153" s="120" t="s">
        <v>90</v>
      </c>
      <c r="F8153" s="121">
        <v>256690</v>
      </c>
      <c r="G8153" s="121">
        <v>20742</v>
      </c>
      <c r="H8153" s="119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19">
        <v>56465</v>
      </c>
      <c r="B8154" s="120" t="s">
        <v>201</v>
      </c>
      <c r="C8154" s="120" t="s">
        <v>202</v>
      </c>
      <c r="D8154" s="120" t="s">
        <v>79</v>
      </c>
      <c r="E8154" s="120" t="s">
        <v>90</v>
      </c>
      <c r="F8154" s="121">
        <v>1090605</v>
      </c>
      <c r="G8154" s="121">
        <v>95548</v>
      </c>
      <c r="H8154" s="119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19">
        <v>56466</v>
      </c>
      <c r="B8155" s="120" t="s">
        <v>201</v>
      </c>
      <c r="C8155" s="120" t="s">
        <v>202</v>
      </c>
      <c r="D8155" s="120" t="s">
        <v>128</v>
      </c>
      <c r="E8155" s="120" t="s">
        <v>180</v>
      </c>
      <c r="F8155" s="121">
        <v>2089601</v>
      </c>
      <c r="G8155" s="121">
        <v>234734</v>
      </c>
      <c r="H8155" s="119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19">
        <v>56467</v>
      </c>
      <c r="B8156" s="120" t="s">
        <v>201</v>
      </c>
      <c r="C8156" s="120" t="s">
        <v>206</v>
      </c>
      <c r="D8156" s="120" t="s">
        <v>39</v>
      </c>
      <c r="E8156" s="120" t="s">
        <v>38</v>
      </c>
      <c r="F8156" s="121">
        <v>199537</v>
      </c>
      <c r="G8156" s="121">
        <v>323240</v>
      </c>
      <c r="H8156" s="119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19">
        <v>56467</v>
      </c>
      <c r="B8157" s="120" t="s">
        <v>201</v>
      </c>
      <c r="C8157" s="120" t="s">
        <v>206</v>
      </c>
      <c r="D8157" s="120" t="s">
        <v>61</v>
      </c>
      <c r="E8157" s="120" t="s">
        <v>38</v>
      </c>
      <c r="F8157" s="121">
        <v>6635261</v>
      </c>
      <c r="G8157" s="121">
        <v>561724</v>
      </c>
      <c r="H8157" s="119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19">
        <v>56468</v>
      </c>
      <c r="B8158" s="120" t="s">
        <v>201</v>
      </c>
      <c r="C8158" s="120" t="s">
        <v>206</v>
      </c>
      <c r="D8158" s="120" t="s">
        <v>128</v>
      </c>
      <c r="E8158" s="120" t="s">
        <v>180</v>
      </c>
      <c r="F8158" s="121">
        <v>6230412</v>
      </c>
      <c r="G8158" s="121">
        <v>699889</v>
      </c>
      <c r="H8158" s="119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19">
        <v>56470</v>
      </c>
      <c r="B8159" s="120" t="s">
        <v>201</v>
      </c>
      <c r="C8159" s="120" t="s">
        <v>206</v>
      </c>
      <c r="D8159" s="120" t="s">
        <v>128</v>
      </c>
      <c r="E8159" s="120" t="s">
        <v>180</v>
      </c>
      <c r="F8159" s="121">
        <v>552450</v>
      </c>
      <c r="G8159" s="121">
        <v>62059</v>
      </c>
      <c r="H8159" s="119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19">
        <v>56471</v>
      </c>
      <c r="B8160" s="120" t="s">
        <v>201</v>
      </c>
      <c r="C8160" s="120" t="s">
        <v>202</v>
      </c>
      <c r="D8160" s="120" t="s">
        <v>73</v>
      </c>
      <c r="E8160" s="120" t="s">
        <v>38</v>
      </c>
      <c r="F8160" s="121">
        <v>198800</v>
      </c>
      <c r="G8160" s="121">
        <v>19740</v>
      </c>
      <c r="H8160" s="119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19">
        <v>56472</v>
      </c>
      <c r="B8161" s="120" t="s">
        <v>201</v>
      </c>
      <c r="C8161" s="120" t="s">
        <v>202</v>
      </c>
      <c r="D8161" s="120" t="s">
        <v>33</v>
      </c>
      <c r="E8161" s="120" t="s">
        <v>99</v>
      </c>
      <c r="F8161" s="121">
        <v>0</v>
      </c>
      <c r="G8161" s="121">
        <v>0</v>
      </c>
      <c r="H8161" s="119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19">
        <v>56472</v>
      </c>
      <c r="B8162" s="120" t="s">
        <v>201</v>
      </c>
      <c r="C8162" s="120" t="s">
        <v>202</v>
      </c>
      <c r="D8162" s="120" t="s">
        <v>73</v>
      </c>
      <c r="E8162" s="120" t="s">
        <v>38</v>
      </c>
      <c r="F8162" s="121">
        <v>96390</v>
      </c>
      <c r="G8162" s="121">
        <v>6993</v>
      </c>
      <c r="H8162" s="119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19">
        <v>56473</v>
      </c>
      <c r="B8163" s="120" t="s">
        <v>201</v>
      </c>
      <c r="C8163" s="120" t="s">
        <v>202</v>
      </c>
      <c r="D8163" s="120" t="s">
        <v>73</v>
      </c>
      <c r="E8163" s="120" t="s">
        <v>38</v>
      </c>
      <c r="F8163" s="121">
        <v>171486</v>
      </c>
      <c r="G8163" s="121">
        <v>16605</v>
      </c>
      <c r="H8163" s="119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19">
        <v>56474</v>
      </c>
      <c r="B8164" s="120" t="s">
        <v>201</v>
      </c>
      <c r="C8164" s="120" t="s">
        <v>202</v>
      </c>
      <c r="D8164" s="120" t="s">
        <v>73</v>
      </c>
      <c r="E8164" s="120" t="s">
        <v>38</v>
      </c>
      <c r="F8164" s="121">
        <v>195473</v>
      </c>
      <c r="G8164" s="121">
        <v>18884</v>
      </c>
      <c r="H8164" s="119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19">
        <v>56475</v>
      </c>
      <c r="B8165" s="120" t="s">
        <v>201</v>
      </c>
      <c r="C8165" s="120" t="s">
        <v>202</v>
      </c>
      <c r="D8165" s="120" t="s">
        <v>33</v>
      </c>
      <c r="E8165" s="120" t="s">
        <v>99</v>
      </c>
      <c r="F8165" s="121">
        <v>0</v>
      </c>
      <c r="G8165" s="121">
        <v>0</v>
      </c>
      <c r="H8165" s="119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19">
        <v>56475</v>
      </c>
      <c r="B8166" s="120" t="s">
        <v>201</v>
      </c>
      <c r="C8166" s="120" t="s">
        <v>202</v>
      </c>
      <c r="D8166" s="120" t="s">
        <v>73</v>
      </c>
      <c r="E8166" s="120" t="s">
        <v>38</v>
      </c>
      <c r="F8166" s="121">
        <v>127880</v>
      </c>
      <c r="G8166" s="121">
        <v>10361</v>
      </c>
      <c r="H8166" s="119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19">
        <v>56476</v>
      </c>
      <c r="B8167" s="120" t="s">
        <v>201</v>
      </c>
      <c r="C8167" s="120" t="s">
        <v>202</v>
      </c>
      <c r="D8167" s="120" t="s">
        <v>39</v>
      </c>
      <c r="E8167" s="120" t="s">
        <v>38</v>
      </c>
      <c r="F8167" s="121">
        <v>1110935</v>
      </c>
      <c r="G8167" s="121">
        <v>1074132</v>
      </c>
      <c r="H8167" s="119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19">
        <v>56476</v>
      </c>
      <c r="B8168" s="120" t="s">
        <v>201</v>
      </c>
      <c r="C8168" s="120" t="s">
        <v>202</v>
      </c>
      <c r="D8168" s="120" t="s">
        <v>39</v>
      </c>
      <c r="E8168" s="120" t="s">
        <v>130</v>
      </c>
      <c r="F8168" s="121">
        <v>0</v>
      </c>
      <c r="G8168" s="121">
        <v>0</v>
      </c>
      <c r="H8168" s="119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19">
        <v>56476</v>
      </c>
      <c r="B8169" s="120" t="s">
        <v>201</v>
      </c>
      <c r="C8169" s="120" t="s">
        <v>202</v>
      </c>
      <c r="D8169" s="120" t="s">
        <v>61</v>
      </c>
      <c r="E8169" s="120" t="s">
        <v>38</v>
      </c>
      <c r="F8169" s="121">
        <v>19556016</v>
      </c>
      <c r="G8169" s="121">
        <v>1798726</v>
      </c>
      <c r="H8169" s="119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19">
        <v>56476</v>
      </c>
      <c r="B8170" s="120" t="s">
        <v>201</v>
      </c>
      <c r="C8170" s="120" t="s">
        <v>202</v>
      </c>
      <c r="D8170" s="120" t="s">
        <v>61</v>
      </c>
      <c r="E8170" s="120" t="s">
        <v>130</v>
      </c>
      <c r="F8170" s="121">
        <v>0</v>
      </c>
      <c r="G8170" s="121">
        <v>0</v>
      </c>
      <c r="H8170" s="119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19">
        <v>56478</v>
      </c>
      <c r="B8171" s="120" t="s">
        <v>205</v>
      </c>
      <c r="C8171" s="120" t="s">
        <v>202</v>
      </c>
      <c r="D8171" s="120" t="s">
        <v>73</v>
      </c>
      <c r="E8171" s="120" t="s">
        <v>38</v>
      </c>
      <c r="F8171" s="121">
        <v>475405</v>
      </c>
      <c r="G8171" s="121">
        <v>111968</v>
      </c>
      <c r="H8171" s="119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19">
        <v>56479</v>
      </c>
      <c r="B8172" s="120" t="s">
        <v>201</v>
      </c>
      <c r="C8172" s="120" t="s">
        <v>206</v>
      </c>
      <c r="D8172" s="120" t="s">
        <v>128</v>
      </c>
      <c r="E8172" s="120" t="s">
        <v>180</v>
      </c>
      <c r="F8172" s="121">
        <v>1916075</v>
      </c>
      <c r="G8172" s="121">
        <v>215241</v>
      </c>
      <c r="H8172" s="119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19">
        <v>56480</v>
      </c>
      <c r="B8173" s="120" t="s">
        <v>201</v>
      </c>
      <c r="C8173" s="120" t="s">
        <v>202</v>
      </c>
      <c r="D8173" s="120" t="s">
        <v>73</v>
      </c>
      <c r="E8173" s="120" t="s">
        <v>70</v>
      </c>
      <c r="F8173" s="121">
        <v>0</v>
      </c>
      <c r="G8173" s="121">
        <v>0</v>
      </c>
      <c r="H8173" s="119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19">
        <v>56480</v>
      </c>
      <c r="B8174" s="120" t="s">
        <v>201</v>
      </c>
      <c r="C8174" s="120" t="s">
        <v>202</v>
      </c>
      <c r="D8174" s="120" t="s">
        <v>73</v>
      </c>
      <c r="E8174" s="120" t="s">
        <v>38</v>
      </c>
      <c r="F8174" s="121">
        <v>11126</v>
      </c>
      <c r="G8174" s="121">
        <v>970</v>
      </c>
      <c r="H8174" s="119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19">
        <v>56481</v>
      </c>
      <c r="B8175" s="120" t="s">
        <v>201</v>
      </c>
      <c r="C8175" s="120" t="s">
        <v>206</v>
      </c>
      <c r="D8175" s="120" t="s">
        <v>101</v>
      </c>
      <c r="E8175" s="120" t="s">
        <v>92</v>
      </c>
      <c r="F8175" s="121">
        <v>138133</v>
      </c>
      <c r="G8175" s="121">
        <v>15517</v>
      </c>
      <c r="H8175" s="119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19">
        <v>56482</v>
      </c>
      <c r="B8176" s="120" t="s">
        <v>201</v>
      </c>
      <c r="C8176" s="120" t="s">
        <v>202</v>
      </c>
      <c r="D8176" s="120" t="s">
        <v>73</v>
      </c>
      <c r="E8176" s="120" t="s">
        <v>38</v>
      </c>
      <c r="F8176" s="121">
        <v>1007101</v>
      </c>
      <c r="G8176" s="121">
        <v>98009</v>
      </c>
      <c r="H8176" s="119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19">
        <v>56483</v>
      </c>
      <c r="B8177" s="120" t="s">
        <v>201</v>
      </c>
      <c r="C8177" s="120" t="s">
        <v>206</v>
      </c>
      <c r="D8177" s="120" t="s">
        <v>128</v>
      </c>
      <c r="E8177" s="120" t="s">
        <v>180</v>
      </c>
      <c r="F8177" s="121">
        <v>4702508</v>
      </c>
      <c r="G8177" s="121">
        <v>528253</v>
      </c>
      <c r="H8177" s="119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19">
        <v>56484</v>
      </c>
      <c r="B8178" s="120" t="s">
        <v>201</v>
      </c>
      <c r="C8178" s="120" t="s">
        <v>206</v>
      </c>
      <c r="D8178" s="120" t="s">
        <v>128</v>
      </c>
      <c r="E8178" s="120" t="s">
        <v>180</v>
      </c>
      <c r="F8178" s="121">
        <v>5422032</v>
      </c>
      <c r="G8178" s="121">
        <v>609080</v>
      </c>
      <c r="H8178" s="119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19">
        <v>56485</v>
      </c>
      <c r="B8179" s="120" t="s">
        <v>201</v>
      </c>
      <c r="C8179" s="120" t="s">
        <v>202</v>
      </c>
      <c r="D8179" s="120" t="s">
        <v>128</v>
      </c>
      <c r="E8179" s="120" t="s">
        <v>180</v>
      </c>
      <c r="F8179" s="121">
        <v>8752116</v>
      </c>
      <c r="G8179" s="121">
        <v>983163</v>
      </c>
      <c r="H8179" s="119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19">
        <v>56487</v>
      </c>
      <c r="B8180" s="120" t="s">
        <v>201</v>
      </c>
      <c r="C8180" s="120" t="s">
        <v>206</v>
      </c>
      <c r="D8180" s="120" t="s">
        <v>128</v>
      </c>
      <c r="E8180" s="120" t="s">
        <v>180</v>
      </c>
      <c r="F8180" s="121">
        <v>4425950</v>
      </c>
      <c r="G8180" s="121">
        <v>497186</v>
      </c>
      <c r="H8180" s="119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19">
        <v>56488</v>
      </c>
      <c r="B8181" s="120" t="s">
        <v>201</v>
      </c>
      <c r="C8181" s="120" t="s">
        <v>206</v>
      </c>
      <c r="D8181" s="120" t="s">
        <v>128</v>
      </c>
      <c r="E8181" s="120" t="s">
        <v>180</v>
      </c>
      <c r="F8181" s="121">
        <v>2964419</v>
      </c>
      <c r="G8181" s="121">
        <v>333006</v>
      </c>
      <c r="H8181" s="119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19">
        <v>56489</v>
      </c>
      <c r="B8182" s="120" t="s">
        <v>201</v>
      </c>
      <c r="C8182" s="120" t="s">
        <v>202</v>
      </c>
      <c r="D8182" s="120" t="s">
        <v>73</v>
      </c>
      <c r="E8182" s="120" t="s">
        <v>38</v>
      </c>
      <c r="F8182" s="121">
        <v>159007</v>
      </c>
      <c r="G8182" s="121">
        <v>13825</v>
      </c>
      <c r="H8182" s="119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19">
        <v>56491</v>
      </c>
      <c r="B8183" s="120" t="s">
        <v>201</v>
      </c>
      <c r="C8183" s="120" t="s">
        <v>202</v>
      </c>
      <c r="D8183" s="120" t="s">
        <v>79</v>
      </c>
      <c r="E8183" s="120" t="s">
        <v>70</v>
      </c>
      <c r="F8183" s="121">
        <v>0</v>
      </c>
      <c r="G8183" s="121">
        <v>0</v>
      </c>
      <c r="H8183" s="119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19">
        <v>56493</v>
      </c>
      <c r="B8184" s="120" t="s">
        <v>201</v>
      </c>
      <c r="C8184" s="120" t="s">
        <v>206</v>
      </c>
      <c r="D8184" s="120" t="s">
        <v>128</v>
      </c>
      <c r="E8184" s="120" t="s">
        <v>180</v>
      </c>
      <c r="F8184" s="121">
        <v>338063</v>
      </c>
      <c r="G8184" s="121">
        <v>37976</v>
      </c>
      <c r="H8184" s="119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19">
        <v>56494</v>
      </c>
      <c r="B8185" s="120" t="s">
        <v>201</v>
      </c>
      <c r="C8185" s="120" t="s">
        <v>206</v>
      </c>
      <c r="D8185" s="120" t="s">
        <v>128</v>
      </c>
      <c r="E8185" s="120" t="s">
        <v>180</v>
      </c>
      <c r="F8185" s="121">
        <v>2704607</v>
      </c>
      <c r="G8185" s="121">
        <v>303820</v>
      </c>
      <c r="H8185" s="119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19">
        <v>56495</v>
      </c>
      <c r="B8186" s="120" t="s">
        <v>201</v>
      </c>
      <c r="C8186" s="120" t="s">
        <v>206</v>
      </c>
      <c r="D8186" s="120" t="s">
        <v>128</v>
      </c>
      <c r="E8186" s="120" t="s">
        <v>180</v>
      </c>
      <c r="F8186" s="121">
        <v>5160400</v>
      </c>
      <c r="G8186" s="121">
        <v>579690</v>
      </c>
      <c r="H8186" s="119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19">
        <v>56496</v>
      </c>
      <c r="B8187" s="120" t="s">
        <v>201</v>
      </c>
      <c r="C8187" s="120" t="s">
        <v>211</v>
      </c>
      <c r="D8187" s="120" t="s">
        <v>68</v>
      </c>
      <c r="E8187" s="120" t="s">
        <v>38</v>
      </c>
      <c r="F8187" s="121">
        <v>0</v>
      </c>
      <c r="G8187" s="121">
        <v>0</v>
      </c>
      <c r="H8187" s="119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19">
        <v>56496</v>
      </c>
      <c r="B8188" s="120" t="s">
        <v>201</v>
      </c>
      <c r="C8188" s="120" t="s">
        <v>211</v>
      </c>
      <c r="D8188" s="120" t="s">
        <v>68</v>
      </c>
      <c r="E8188" s="120" t="s">
        <v>140</v>
      </c>
      <c r="F8188" s="121">
        <v>0</v>
      </c>
      <c r="G8188" s="121">
        <v>0</v>
      </c>
      <c r="H8188" s="119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19">
        <v>56496</v>
      </c>
      <c r="B8189" s="120" t="s">
        <v>201</v>
      </c>
      <c r="C8189" s="120" t="s">
        <v>211</v>
      </c>
      <c r="D8189" s="120" t="s">
        <v>68</v>
      </c>
      <c r="E8189" s="120" t="s">
        <v>152</v>
      </c>
      <c r="F8189" s="121">
        <v>0</v>
      </c>
      <c r="G8189" s="121">
        <v>0</v>
      </c>
      <c r="H8189" s="119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19">
        <v>56497</v>
      </c>
      <c r="B8190" s="120" t="s">
        <v>201</v>
      </c>
      <c r="C8190" s="120" t="s">
        <v>202</v>
      </c>
      <c r="D8190" s="120" t="s">
        <v>79</v>
      </c>
      <c r="E8190" s="120" t="s">
        <v>38</v>
      </c>
      <c r="F8190" s="121">
        <v>950349</v>
      </c>
      <c r="G8190" s="121">
        <v>103269</v>
      </c>
      <c r="H8190" s="119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19">
        <v>56498</v>
      </c>
      <c r="B8191" s="120" t="s">
        <v>201</v>
      </c>
      <c r="C8191" s="120" t="s">
        <v>206</v>
      </c>
      <c r="D8191" s="120" t="s">
        <v>116</v>
      </c>
      <c r="E8191" s="120" t="s">
        <v>170</v>
      </c>
      <c r="F8191" s="121">
        <v>40461</v>
      </c>
      <c r="G8191" s="121">
        <v>4545</v>
      </c>
      <c r="H8191" s="119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19">
        <v>56499</v>
      </c>
      <c r="B8192" s="120" t="s">
        <v>201</v>
      </c>
      <c r="C8192" s="120" t="s">
        <v>206</v>
      </c>
      <c r="D8192" s="120" t="s">
        <v>116</v>
      </c>
      <c r="E8192" s="120" t="s">
        <v>170</v>
      </c>
      <c r="F8192" s="121">
        <v>496420</v>
      </c>
      <c r="G8192" s="121">
        <v>55765</v>
      </c>
      <c r="H8192" s="119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19">
        <v>56500</v>
      </c>
      <c r="B8193" s="120" t="s">
        <v>201</v>
      </c>
      <c r="C8193" s="120" t="s">
        <v>211</v>
      </c>
      <c r="D8193" s="120" t="s">
        <v>79</v>
      </c>
      <c r="E8193" s="120" t="s">
        <v>38</v>
      </c>
      <c r="F8193" s="121">
        <v>2750024</v>
      </c>
      <c r="G8193" s="121">
        <v>309793</v>
      </c>
      <c r="H8193" s="119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19">
        <v>56500</v>
      </c>
      <c r="B8194" s="120" t="s">
        <v>201</v>
      </c>
      <c r="C8194" s="120" t="s">
        <v>211</v>
      </c>
      <c r="D8194" s="120" t="s">
        <v>101</v>
      </c>
      <c r="E8194" s="120" t="s">
        <v>92</v>
      </c>
      <c r="F8194" s="121">
        <v>21748</v>
      </c>
      <c r="G8194" s="121">
        <v>2443</v>
      </c>
      <c r="H8194" s="119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19">
        <v>56501</v>
      </c>
      <c r="B8195" s="120" t="s">
        <v>201</v>
      </c>
      <c r="C8195" s="120" t="s">
        <v>202</v>
      </c>
      <c r="D8195" s="120" t="s">
        <v>128</v>
      </c>
      <c r="E8195" s="120" t="s">
        <v>180</v>
      </c>
      <c r="F8195" s="121">
        <v>6360033</v>
      </c>
      <c r="G8195" s="121">
        <v>714450</v>
      </c>
      <c r="H8195" s="119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19">
        <v>56502</v>
      </c>
      <c r="B8196" s="120" t="s">
        <v>201</v>
      </c>
      <c r="C8196" s="120" t="s">
        <v>202</v>
      </c>
      <c r="D8196" s="120" t="s">
        <v>73</v>
      </c>
      <c r="E8196" s="120" t="s">
        <v>38</v>
      </c>
      <c r="F8196" s="121">
        <v>7458493</v>
      </c>
      <c r="G8196" s="121">
        <v>701397</v>
      </c>
      <c r="H8196" s="119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19">
        <v>56503</v>
      </c>
      <c r="B8197" s="120" t="s">
        <v>201</v>
      </c>
      <c r="C8197" s="120" t="s">
        <v>202</v>
      </c>
      <c r="D8197" s="120" t="s">
        <v>79</v>
      </c>
      <c r="E8197" s="120" t="s">
        <v>38</v>
      </c>
      <c r="F8197" s="121">
        <v>20483</v>
      </c>
      <c r="G8197" s="121">
        <v>1774</v>
      </c>
      <c r="H8197" s="119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19">
        <v>56504</v>
      </c>
      <c r="B8198" s="120" t="s">
        <v>201</v>
      </c>
      <c r="C8198" s="120" t="s">
        <v>202</v>
      </c>
      <c r="D8198" s="120" t="s">
        <v>79</v>
      </c>
      <c r="E8198" s="120" t="s">
        <v>38</v>
      </c>
      <c r="F8198" s="121">
        <v>1541</v>
      </c>
      <c r="G8198" s="121">
        <v>136</v>
      </c>
      <c r="H8198" s="119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19">
        <v>56505</v>
      </c>
      <c r="B8199" s="120" t="s">
        <v>201</v>
      </c>
      <c r="C8199" s="120" t="s">
        <v>202</v>
      </c>
      <c r="D8199" s="120" t="s">
        <v>73</v>
      </c>
      <c r="E8199" s="120" t="s">
        <v>70</v>
      </c>
      <c r="F8199" s="121">
        <v>3038</v>
      </c>
      <c r="G8199" s="121">
        <v>283.877</v>
      </c>
      <c r="H8199" s="119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19">
        <v>56505</v>
      </c>
      <c r="B8200" s="120" t="s">
        <v>201</v>
      </c>
      <c r="C8200" s="120" t="s">
        <v>202</v>
      </c>
      <c r="D8200" s="120" t="s">
        <v>73</v>
      </c>
      <c r="E8200" s="120" t="s">
        <v>38</v>
      </c>
      <c r="F8200" s="121">
        <v>288568</v>
      </c>
      <c r="G8200" s="121">
        <v>26982.123</v>
      </c>
      <c r="H8200" s="119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19">
        <v>56506</v>
      </c>
      <c r="B8201" s="120" t="s">
        <v>201</v>
      </c>
      <c r="C8201" s="120" t="s">
        <v>206</v>
      </c>
      <c r="D8201" s="120" t="s">
        <v>128</v>
      </c>
      <c r="E8201" s="120" t="s">
        <v>180</v>
      </c>
      <c r="F8201" s="121">
        <v>2953428</v>
      </c>
      <c r="G8201" s="121">
        <v>331771</v>
      </c>
      <c r="H8201" s="119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19">
        <v>56509</v>
      </c>
      <c r="B8202" s="120" t="s">
        <v>205</v>
      </c>
      <c r="C8202" s="120" t="s">
        <v>209</v>
      </c>
      <c r="D8202" s="120" t="s">
        <v>73</v>
      </c>
      <c r="E8202" s="120" t="s">
        <v>38</v>
      </c>
      <c r="F8202" s="121">
        <v>2026431</v>
      </c>
      <c r="G8202" s="121">
        <v>177731.06</v>
      </c>
      <c r="H8202" s="119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19">
        <v>56509</v>
      </c>
      <c r="B8203" s="120" t="s">
        <v>205</v>
      </c>
      <c r="C8203" s="120" t="s">
        <v>209</v>
      </c>
      <c r="D8203" s="120" t="s">
        <v>73</v>
      </c>
      <c r="E8203" s="120" t="s">
        <v>140</v>
      </c>
      <c r="F8203" s="121">
        <v>193923</v>
      </c>
      <c r="G8203" s="121">
        <v>17022.38</v>
      </c>
      <c r="H8203" s="119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19">
        <v>56510</v>
      </c>
      <c r="B8204" s="120" t="s">
        <v>205</v>
      </c>
      <c r="C8204" s="120" t="s">
        <v>208</v>
      </c>
      <c r="D8204" s="120" t="s">
        <v>79</v>
      </c>
      <c r="E8204" s="120" t="s">
        <v>90</v>
      </c>
      <c r="F8204" s="121">
        <v>121399</v>
      </c>
      <c r="G8204" s="121">
        <v>10874</v>
      </c>
      <c r="H8204" s="119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19">
        <v>56511</v>
      </c>
      <c r="B8205" s="120" t="s">
        <v>201</v>
      </c>
      <c r="C8205" s="120" t="s">
        <v>206</v>
      </c>
      <c r="D8205" s="120" t="s">
        <v>79</v>
      </c>
      <c r="E8205" s="120" t="s">
        <v>90</v>
      </c>
      <c r="F8205" s="121">
        <v>61466</v>
      </c>
      <c r="G8205" s="121">
        <v>5383</v>
      </c>
      <c r="H8205" s="119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19">
        <v>56512</v>
      </c>
      <c r="B8206" s="120" t="s">
        <v>201</v>
      </c>
      <c r="C8206" s="120" t="s">
        <v>206</v>
      </c>
      <c r="D8206" s="120" t="s">
        <v>79</v>
      </c>
      <c r="E8206" s="120" t="s">
        <v>90</v>
      </c>
      <c r="F8206" s="121">
        <v>175727</v>
      </c>
      <c r="G8206" s="121">
        <v>15390</v>
      </c>
      <c r="H8206" s="119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19">
        <v>56513</v>
      </c>
      <c r="B8207" s="120" t="s">
        <v>201</v>
      </c>
      <c r="C8207" s="120" t="s">
        <v>206</v>
      </c>
      <c r="D8207" s="120" t="s">
        <v>79</v>
      </c>
      <c r="E8207" s="120" t="s">
        <v>38</v>
      </c>
      <c r="F8207" s="121">
        <v>3629</v>
      </c>
      <c r="G8207" s="121">
        <v>324</v>
      </c>
      <c r="H8207" s="119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19">
        <v>56516</v>
      </c>
      <c r="B8208" s="120" t="s">
        <v>201</v>
      </c>
      <c r="C8208" s="120" t="s">
        <v>206</v>
      </c>
      <c r="D8208" s="120" t="s">
        <v>79</v>
      </c>
      <c r="E8208" s="120" t="s">
        <v>38</v>
      </c>
      <c r="F8208" s="121">
        <v>59321</v>
      </c>
      <c r="G8208" s="121">
        <v>6413</v>
      </c>
      <c r="H8208" s="119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19">
        <v>56517</v>
      </c>
      <c r="B8209" s="120" t="s">
        <v>201</v>
      </c>
      <c r="C8209" s="120" t="s">
        <v>202</v>
      </c>
      <c r="D8209" s="120" t="s">
        <v>79</v>
      </c>
      <c r="E8209" s="120" t="s">
        <v>70</v>
      </c>
      <c r="F8209" s="121">
        <v>18</v>
      </c>
      <c r="G8209" s="121">
        <v>1</v>
      </c>
      <c r="H8209" s="119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19">
        <v>56518</v>
      </c>
      <c r="B8210" s="120" t="s">
        <v>205</v>
      </c>
      <c r="C8210" s="120" t="s">
        <v>202</v>
      </c>
      <c r="D8210" s="120" t="s">
        <v>73</v>
      </c>
      <c r="E8210" s="120" t="s">
        <v>38</v>
      </c>
      <c r="F8210" s="121">
        <v>20490</v>
      </c>
      <c r="G8210" s="121">
        <v>2740</v>
      </c>
      <c r="H8210" s="119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19">
        <v>56518</v>
      </c>
      <c r="B8211" s="120" t="s">
        <v>205</v>
      </c>
      <c r="C8211" s="120" t="s">
        <v>202</v>
      </c>
      <c r="D8211" s="120" t="s">
        <v>79</v>
      </c>
      <c r="E8211" s="120" t="s">
        <v>70</v>
      </c>
      <c r="F8211" s="121">
        <v>0</v>
      </c>
      <c r="G8211" s="121">
        <v>0</v>
      </c>
      <c r="H8211" s="119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19">
        <v>56518</v>
      </c>
      <c r="B8212" s="120" t="s">
        <v>205</v>
      </c>
      <c r="C8212" s="120" t="s">
        <v>202</v>
      </c>
      <c r="D8212" s="120" t="s">
        <v>79</v>
      </c>
      <c r="E8212" s="120" t="s">
        <v>38</v>
      </c>
      <c r="F8212" s="121">
        <v>185197</v>
      </c>
      <c r="G8212" s="121">
        <v>30691</v>
      </c>
      <c r="H8212" s="119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19">
        <v>56519</v>
      </c>
      <c r="B8213" s="120" t="s">
        <v>201</v>
      </c>
      <c r="C8213" s="120" t="s">
        <v>202</v>
      </c>
      <c r="D8213" s="120" t="s">
        <v>79</v>
      </c>
      <c r="E8213" s="120" t="s">
        <v>70</v>
      </c>
      <c r="F8213" s="121">
        <v>882</v>
      </c>
      <c r="G8213" s="121">
        <v>86</v>
      </c>
      <c r="H8213" s="119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19">
        <v>56520</v>
      </c>
      <c r="B8214" s="120" t="s">
        <v>201</v>
      </c>
      <c r="C8214" s="120" t="s">
        <v>206</v>
      </c>
      <c r="D8214" s="120" t="s">
        <v>79</v>
      </c>
      <c r="E8214" s="120" t="s">
        <v>90</v>
      </c>
      <c r="F8214" s="121">
        <v>427426</v>
      </c>
      <c r="G8214" s="121">
        <v>35157</v>
      </c>
      <c r="H8214" s="119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19">
        <v>56521</v>
      </c>
      <c r="B8215" s="120" t="s">
        <v>201</v>
      </c>
      <c r="C8215" s="120" t="s">
        <v>206</v>
      </c>
      <c r="D8215" s="120" t="s">
        <v>79</v>
      </c>
      <c r="E8215" s="120" t="s">
        <v>90</v>
      </c>
      <c r="F8215" s="121">
        <v>202321</v>
      </c>
      <c r="G8215" s="121">
        <v>16940</v>
      </c>
      <c r="H8215" s="119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19">
        <v>56522</v>
      </c>
      <c r="B8216" s="120" t="s">
        <v>201</v>
      </c>
      <c r="C8216" s="120" t="s">
        <v>206</v>
      </c>
      <c r="D8216" s="120" t="s">
        <v>79</v>
      </c>
      <c r="E8216" s="120" t="s">
        <v>90</v>
      </c>
      <c r="F8216" s="121">
        <v>433032</v>
      </c>
      <c r="G8216" s="121">
        <v>36013</v>
      </c>
      <c r="H8216" s="119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19">
        <v>56523</v>
      </c>
      <c r="B8217" s="120" t="s">
        <v>201</v>
      </c>
      <c r="C8217" s="120" t="s">
        <v>206</v>
      </c>
      <c r="D8217" s="120" t="s">
        <v>79</v>
      </c>
      <c r="E8217" s="120" t="s">
        <v>90</v>
      </c>
      <c r="F8217" s="121">
        <v>385802</v>
      </c>
      <c r="G8217" s="121">
        <v>31926</v>
      </c>
      <c r="H8217" s="119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19">
        <v>56524</v>
      </c>
      <c r="B8218" s="120" t="s">
        <v>201</v>
      </c>
      <c r="C8218" s="120" t="s">
        <v>206</v>
      </c>
      <c r="D8218" s="120" t="s">
        <v>79</v>
      </c>
      <c r="E8218" s="120" t="s">
        <v>90</v>
      </c>
      <c r="F8218" s="121">
        <v>409207</v>
      </c>
      <c r="G8218" s="121">
        <v>34976</v>
      </c>
      <c r="H8218" s="119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19">
        <v>56525</v>
      </c>
      <c r="B8219" s="120" t="s">
        <v>201</v>
      </c>
      <c r="C8219" s="120" t="s">
        <v>206</v>
      </c>
      <c r="D8219" s="120" t="s">
        <v>79</v>
      </c>
      <c r="E8219" s="120" t="s">
        <v>90</v>
      </c>
      <c r="F8219" s="121">
        <v>237213</v>
      </c>
      <c r="G8219" s="121">
        <v>19094</v>
      </c>
      <c r="H8219" s="119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19">
        <v>56526</v>
      </c>
      <c r="B8220" s="120" t="s">
        <v>201</v>
      </c>
      <c r="C8220" s="120" t="s">
        <v>206</v>
      </c>
      <c r="D8220" s="120" t="s">
        <v>79</v>
      </c>
      <c r="E8220" s="120" t="s">
        <v>90</v>
      </c>
      <c r="F8220" s="121">
        <v>491407</v>
      </c>
      <c r="G8220" s="121">
        <v>41689</v>
      </c>
      <c r="H8220" s="119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19">
        <v>56527</v>
      </c>
      <c r="B8221" s="120" t="s">
        <v>201</v>
      </c>
      <c r="C8221" s="120" t="s">
        <v>206</v>
      </c>
      <c r="D8221" s="120" t="s">
        <v>79</v>
      </c>
      <c r="E8221" s="120" t="s">
        <v>90</v>
      </c>
      <c r="F8221" s="121">
        <v>417539</v>
      </c>
      <c r="G8221" s="121">
        <v>37641</v>
      </c>
      <c r="H8221" s="119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19">
        <v>56528</v>
      </c>
      <c r="B8222" s="120" t="s">
        <v>201</v>
      </c>
      <c r="C8222" s="120" t="s">
        <v>206</v>
      </c>
      <c r="D8222" s="120" t="s">
        <v>79</v>
      </c>
      <c r="E8222" s="120" t="s">
        <v>90</v>
      </c>
      <c r="F8222" s="121">
        <v>421985</v>
      </c>
      <c r="G8222" s="121">
        <v>38959</v>
      </c>
      <c r="H8222" s="119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19">
        <v>56529</v>
      </c>
      <c r="B8223" s="120" t="s">
        <v>201</v>
      </c>
      <c r="C8223" s="120" t="s">
        <v>206</v>
      </c>
      <c r="D8223" s="120" t="s">
        <v>79</v>
      </c>
      <c r="E8223" s="120" t="s">
        <v>90</v>
      </c>
      <c r="F8223" s="121">
        <v>285534</v>
      </c>
      <c r="G8223" s="121">
        <v>23587</v>
      </c>
      <c r="H8223" s="119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19">
        <v>56530</v>
      </c>
      <c r="B8224" s="120" t="s">
        <v>201</v>
      </c>
      <c r="C8224" s="120" t="s">
        <v>206</v>
      </c>
      <c r="D8224" s="120" t="s">
        <v>79</v>
      </c>
      <c r="E8224" s="120" t="s">
        <v>90</v>
      </c>
      <c r="F8224" s="121">
        <v>249509</v>
      </c>
      <c r="G8224" s="121">
        <v>20520</v>
      </c>
      <c r="H8224" s="119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19">
        <v>56531</v>
      </c>
      <c r="B8225" s="120" t="s">
        <v>201</v>
      </c>
      <c r="C8225" s="120" t="s">
        <v>206</v>
      </c>
      <c r="D8225" s="120" t="s">
        <v>79</v>
      </c>
      <c r="E8225" s="120" t="s">
        <v>90</v>
      </c>
      <c r="F8225" s="121">
        <v>435706</v>
      </c>
      <c r="G8225" s="121">
        <v>36945</v>
      </c>
      <c r="H8225" s="119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19">
        <v>56532</v>
      </c>
      <c r="B8226" s="120" t="s">
        <v>201</v>
      </c>
      <c r="C8226" s="120" t="s">
        <v>202</v>
      </c>
      <c r="D8226" s="120" t="s">
        <v>39</v>
      </c>
      <c r="E8226" s="120" t="s">
        <v>38</v>
      </c>
      <c r="F8226" s="121">
        <v>2183376</v>
      </c>
      <c r="G8226" s="121">
        <v>1282952</v>
      </c>
      <c r="H8226" s="119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19">
        <v>56532</v>
      </c>
      <c r="B8227" s="120" t="s">
        <v>201</v>
      </c>
      <c r="C8227" s="120" t="s">
        <v>202</v>
      </c>
      <c r="D8227" s="120" t="s">
        <v>39</v>
      </c>
      <c r="E8227" s="120" t="s">
        <v>130</v>
      </c>
      <c r="F8227" s="121">
        <v>0</v>
      </c>
      <c r="G8227" s="121">
        <v>0</v>
      </c>
      <c r="H8227" s="119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19">
        <v>56532</v>
      </c>
      <c r="B8228" s="120" t="s">
        <v>201</v>
      </c>
      <c r="C8228" s="120" t="s">
        <v>202</v>
      </c>
      <c r="D8228" s="120" t="s">
        <v>61</v>
      </c>
      <c r="E8228" s="120" t="s">
        <v>38</v>
      </c>
      <c r="F8228" s="121">
        <v>19593962</v>
      </c>
      <c r="G8228" s="121">
        <v>1745409</v>
      </c>
      <c r="H8228" s="119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19">
        <v>56532</v>
      </c>
      <c r="B8229" s="120" t="s">
        <v>201</v>
      </c>
      <c r="C8229" s="120" t="s">
        <v>202</v>
      </c>
      <c r="D8229" s="120" t="s">
        <v>61</v>
      </c>
      <c r="E8229" s="120" t="s">
        <v>130</v>
      </c>
      <c r="F8229" s="121">
        <v>0</v>
      </c>
      <c r="G8229" s="121">
        <v>0</v>
      </c>
      <c r="H8229" s="119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19">
        <v>56536</v>
      </c>
      <c r="B8230" s="120" t="s">
        <v>201</v>
      </c>
      <c r="C8230" s="120" t="s">
        <v>206</v>
      </c>
      <c r="D8230" s="120" t="s">
        <v>128</v>
      </c>
      <c r="E8230" s="120" t="s">
        <v>180</v>
      </c>
      <c r="F8230" s="121">
        <v>909445</v>
      </c>
      <c r="G8230" s="121">
        <v>102162</v>
      </c>
      <c r="H8230" s="119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19">
        <v>56537</v>
      </c>
      <c r="B8231" s="120" t="s">
        <v>201</v>
      </c>
      <c r="C8231" s="120" t="s">
        <v>206</v>
      </c>
      <c r="D8231" s="120" t="s">
        <v>128</v>
      </c>
      <c r="E8231" s="120" t="s">
        <v>180</v>
      </c>
      <c r="F8231" s="121">
        <v>902798</v>
      </c>
      <c r="G8231" s="121">
        <v>101415</v>
      </c>
      <c r="H8231" s="119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19">
        <v>56538</v>
      </c>
      <c r="B8232" s="120" t="s">
        <v>201</v>
      </c>
      <c r="C8232" s="120" t="s">
        <v>206</v>
      </c>
      <c r="D8232" s="120" t="s">
        <v>128</v>
      </c>
      <c r="E8232" s="120" t="s">
        <v>180</v>
      </c>
      <c r="F8232" s="121">
        <v>78249</v>
      </c>
      <c r="G8232" s="121">
        <v>8790</v>
      </c>
      <c r="H8232" s="119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19">
        <v>56540</v>
      </c>
      <c r="B8233" s="120" t="s">
        <v>201</v>
      </c>
      <c r="C8233" s="120" t="s">
        <v>206</v>
      </c>
      <c r="D8233" s="120" t="s">
        <v>120</v>
      </c>
      <c r="E8233" s="120" t="s">
        <v>76</v>
      </c>
      <c r="F8233" s="121">
        <v>354576</v>
      </c>
      <c r="G8233" s="121">
        <v>39831</v>
      </c>
      <c r="H8233" s="119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19">
        <v>56541</v>
      </c>
      <c r="B8234" s="120" t="s">
        <v>201</v>
      </c>
      <c r="C8234" s="120" t="s">
        <v>206</v>
      </c>
      <c r="D8234" s="120" t="s">
        <v>120</v>
      </c>
      <c r="E8234" s="120" t="s">
        <v>76</v>
      </c>
      <c r="F8234" s="121">
        <v>1128134</v>
      </c>
      <c r="G8234" s="121">
        <v>126728</v>
      </c>
      <c r="H8234" s="119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19">
        <v>56542</v>
      </c>
      <c r="B8235" s="120" t="s">
        <v>201</v>
      </c>
      <c r="C8235" s="120" t="s">
        <v>202</v>
      </c>
      <c r="D8235" s="120" t="s">
        <v>116</v>
      </c>
      <c r="E8235" s="120" t="s">
        <v>170</v>
      </c>
      <c r="F8235" s="121">
        <v>95616</v>
      </c>
      <c r="G8235" s="121">
        <v>10741</v>
      </c>
      <c r="H8235" s="119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19">
        <v>56543</v>
      </c>
      <c r="B8236" s="120" t="s">
        <v>201</v>
      </c>
      <c r="C8236" s="120" t="s">
        <v>206</v>
      </c>
      <c r="D8236" s="120" t="s">
        <v>128</v>
      </c>
      <c r="E8236" s="120" t="s">
        <v>180</v>
      </c>
      <c r="F8236" s="121">
        <v>203382</v>
      </c>
      <c r="G8236" s="121">
        <v>22847</v>
      </c>
      <c r="H8236" s="119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19">
        <v>56545</v>
      </c>
      <c r="B8237" s="120" t="s">
        <v>201</v>
      </c>
      <c r="C8237" s="120" t="s">
        <v>202</v>
      </c>
      <c r="D8237" s="120" t="s">
        <v>79</v>
      </c>
      <c r="E8237" s="120" t="s">
        <v>70</v>
      </c>
      <c r="F8237" s="121">
        <v>17623</v>
      </c>
      <c r="G8237" s="121">
        <v>1869</v>
      </c>
      <c r="H8237" s="119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19">
        <v>56546</v>
      </c>
      <c r="B8238" s="120" t="s">
        <v>201</v>
      </c>
      <c r="C8238" s="120" t="s">
        <v>202</v>
      </c>
      <c r="D8238" s="120" t="s">
        <v>79</v>
      </c>
      <c r="E8238" s="120" t="s">
        <v>70</v>
      </c>
      <c r="F8238" s="121">
        <v>133</v>
      </c>
      <c r="G8238" s="121">
        <v>-48</v>
      </c>
      <c r="H8238" s="119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19">
        <v>56547</v>
      </c>
      <c r="B8239" s="120" t="s">
        <v>201</v>
      </c>
      <c r="C8239" s="120" t="s">
        <v>202</v>
      </c>
      <c r="D8239" s="120" t="s">
        <v>79</v>
      </c>
      <c r="E8239" s="120" t="s">
        <v>70</v>
      </c>
      <c r="F8239" s="121">
        <v>12</v>
      </c>
      <c r="G8239" s="121">
        <v>-15</v>
      </c>
      <c r="H8239" s="119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19">
        <v>56548</v>
      </c>
      <c r="B8240" s="120" t="s">
        <v>201</v>
      </c>
      <c r="C8240" s="120" t="s">
        <v>202</v>
      </c>
      <c r="D8240" s="120" t="s">
        <v>79</v>
      </c>
      <c r="E8240" s="120" t="s">
        <v>70</v>
      </c>
      <c r="F8240" s="121">
        <v>981</v>
      </c>
      <c r="G8240" s="121">
        <v>55</v>
      </c>
      <c r="H8240" s="119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19">
        <v>56549</v>
      </c>
      <c r="B8241" s="120" t="s">
        <v>201</v>
      </c>
      <c r="C8241" s="120" t="s">
        <v>202</v>
      </c>
      <c r="D8241" s="120" t="s">
        <v>79</v>
      </c>
      <c r="E8241" s="120" t="s">
        <v>70</v>
      </c>
      <c r="F8241" s="121">
        <v>950</v>
      </c>
      <c r="G8241" s="121">
        <v>44</v>
      </c>
      <c r="H8241" s="119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19">
        <v>56550</v>
      </c>
      <c r="B8242" s="120" t="s">
        <v>201</v>
      </c>
      <c r="C8242" s="120" t="s">
        <v>202</v>
      </c>
      <c r="D8242" s="120" t="s">
        <v>79</v>
      </c>
      <c r="E8242" s="120" t="s">
        <v>70</v>
      </c>
      <c r="F8242" s="121">
        <v>42</v>
      </c>
      <c r="G8242" s="121">
        <v>-45</v>
      </c>
      <c r="H8242" s="119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19">
        <v>56551</v>
      </c>
      <c r="B8243" s="120" t="s">
        <v>201</v>
      </c>
      <c r="C8243" s="120" t="s">
        <v>202</v>
      </c>
      <c r="D8243" s="120" t="s">
        <v>79</v>
      </c>
      <c r="E8243" s="120" t="s">
        <v>70</v>
      </c>
      <c r="F8243" s="121">
        <v>31</v>
      </c>
      <c r="G8243" s="121">
        <v>-46</v>
      </c>
      <c r="H8243" s="119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19">
        <v>56552</v>
      </c>
      <c r="B8244" s="120" t="s">
        <v>201</v>
      </c>
      <c r="C8244" s="120" t="s">
        <v>202</v>
      </c>
      <c r="D8244" s="120" t="s">
        <v>79</v>
      </c>
      <c r="E8244" s="120" t="s">
        <v>70</v>
      </c>
      <c r="F8244" s="121">
        <v>37</v>
      </c>
      <c r="G8244" s="121">
        <v>-46</v>
      </c>
      <c r="H8244" s="119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19">
        <v>56553</v>
      </c>
      <c r="B8245" s="120" t="s">
        <v>201</v>
      </c>
      <c r="C8245" s="120" t="s">
        <v>207</v>
      </c>
      <c r="D8245" s="120" t="s">
        <v>79</v>
      </c>
      <c r="E8245" s="120" t="s">
        <v>70</v>
      </c>
      <c r="F8245" s="121">
        <v>683</v>
      </c>
      <c r="G8245" s="121">
        <v>5</v>
      </c>
      <c r="H8245" s="119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19">
        <v>56554</v>
      </c>
      <c r="B8246" s="120" t="s">
        <v>201</v>
      </c>
      <c r="C8246" s="120" t="s">
        <v>206</v>
      </c>
      <c r="D8246" s="120" t="s">
        <v>79</v>
      </c>
      <c r="E8246" s="120" t="s">
        <v>90</v>
      </c>
      <c r="F8246" s="121">
        <v>300746</v>
      </c>
      <c r="G8246" s="121">
        <v>25067</v>
      </c>
      <c r="H8246" s="119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19">
        <v>56555</v>
      </c>
      <c r="B8247" s="120" t="s">
        <v>201</v>
      </c>
      <c r="C8247" s="120" t="s">
        <v>206</v>
      </c>
      <c r="D8247" s="120" t="s">
        <v>128</v>
      </c>
      <c r="E8247" s="120" t="s">
        <v>180</v>
      </c>
      <c r="F8247" s="121">
        <v>1054291</v>
      </c>
      <c r="G8247" s="121">
        <v>118433</v>
      </c>
      <c r="H8247" s="119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19">
        <v>56556</v>
      </c>
      <c r="B8248" s="120" t="s">
        <v>201</v>
      </c>
      <c r="C8248" s="120" t="s">
        <v>202</v>
      </c>
      <c r="D8248" s="120" t="s">
        <v>73</v>
      </c>
      <c r="E8248" s="120" t="s">
        <v>38</v>
      </c>
      <c r="F8248" s="121">
        <v>338309</v>
      </c>
      <c r="G8248" s="121">
        <v>29546</v>
      </c>
      <c r="H8248" s="119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19">
        <v>56560</v>
      </c>
      <c r="B8249" s="120" t="s">
        <v>201</v>
      </c>
      <c r="C8249" s="120" t="s">
        <v>206</v>
      </c>
      <c r="D8249" s="120" t="s">
        <v>128</v>
      </c>
      <c r="E8249" s="120" t="s">
        <v>180</v>
      </c>
      <c r="F8249" s="121">
        <v>1263123</v>
      </c>
      <c r="G8249" s="121">
        <v>141892</v>
      </c>
      <c r="H8249" s="119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19">
        <v>56561</v>
      </c>
      <c r="B8250" s="120" t="s">
        <v>201</v>
      </c>
      <c r="C8250" s="120" t="s">
        <v>206</v>
      </c>
      <c r="D8250" s="120" t="s">
        <v>128</v>
      </c>
      <c r="E8250" s="120" t="s">
        <v>180</v>
      </c>
      <c r="F8250" s="121">
        <v>91220</v>
      </c>
      <c r="G8250" s="121">
        <v>10247</v>
      </c>
      <c r="H8250" s="119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19">
        <v>56562</v>
      </c>
      <c r="B8251" s="120" t="s">
        <v>201</v>
      </c>
      <c r="C8251" s="120" t="s">
        <v>206</v>
      </c>
      <c r="D8251" s="120" t="s">
        <v>128</v>
      </c>
      <c r="E8251" s="120" t="s">
        <v>180</v>
      </c>
      <c r="F8251" s="121">
        <v>141338</v>
      </c>
      <c r="G8251" s="121">
        <v>15877</v>
      </c>
      <c r="H8251" s="119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19">
        <v>56563</v>
      </c>
      <c r="B8252" s="120" t="s">
        <v>201</v>
      </c>
      <c r="C8252" s="120" t="s">
        <v>206</v>
      </c>
      <c r="D8252" s="120" t="s">
        <v>128</v>
      </c>
      <c r="E8252" s="120" t="s">
        <v>180</v>
      </c>
      <c r="F8252" s="121">
        <v>4525909</v>
      </c>
      <c r="G8252" s="121">
        <v>508415</v>
      </c>
      <c r="H8252" s="119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19">
        <v>56564</v>
      </c>
      <c r="B8253" s="120" t="s">
        <v>201</v>
      </c>
      <c r="C8253" s="120" t="s">
        <v>202</v>
      </c>
      <c r="D8253" s="120" t="s">
        <v>68</v>
      </c>
      <c r="E8253" s="120" t="s">
        <v>38</v>
      </c>
      <c r="F8253" s="121">
        <v>30984</v>
      </c>
      <c r="G8253" s="121">
        <v>3386.203</v>
      </c>
      <c r="H8253" s="119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19">
        <v>56564</v>
      </c>
      <c r="B8254" s="120" t="s">
        <v>201</v>
      </c>
      <c r="C8254" s="120" t="s">
        <v>202</v>
      </c>
      <c r="D8254" s="120" t="s">
        <v>68</v>
      </c>
      <c r="E8254" s="120" t="s">
        <v>162</v>
      </c>
      <c r="F8254" s="121">
        <v>36469097</v>
      </c>
      <c r="G8254" s="121">
        <v>4011633.8</v>
      </c>
      <c r="H8254" s="119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19">
        <v>56565</v>
      </c>
      <c r="B8255" s="120" t="s">
        <v>201</v>
      </c>
      <c r="C8255" s="120" t="s">
        <v>202</v>
      </c>
      <c r="D8255" s="120" t="s">
        <v>39</v>
      </c>
      <c r="E8255" s="120" t="s">
        <v>38</v>
      </c>
      <c r="F8255" s="121">
        <v>0</v>
      </c>
      <c r="G8255" s="121">
        <v>957840</v>
      </c>
      <c r="H8255" s="119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19">
        <v>56565</v>
      </c>
      <c r="B8256" s="120" t="s">
        <v>201</v>
      </c>
      <c r="C8256" s="120" t="s">
        <v>202</v>
      </c>
      <c r="D8256" s="120" t="s">
        <v>61</v>
      </c>
      <c r="E8256" s="120" t="s">
        <v>38</v>
      </c>
      <c r="F8256" s="121">
        <v>18192933</v>
      </c>
      <c r="G8256" s="121">
        <v>1571707</v>
      </c>
      <c r="H8256" s="119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19">
        <v>56568</v>
      </c>
      <c r="B8257" s="120" t="s">
        <v>201</v>
      </c>
      <c r="C8257" s="120" t="s">
        <v>207</v>
      </c>
      <c r="D8257" s="120" t="s">
        <v>101</v>
      </c>
      <c r="E8257" s="120" t="s">
        <v>92</v>
      </c>
      <c r="F8257" s="121">
        <v>235671</v>
      </c>
      <c r="G8257" s="121">
        <v>26474</v>
      </c>
      <c r="H8257" s="119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19">
        <v>56569</v>
      </c>
      <c r="B8258" s="120" t="s">
        <v>201</v>
      </c>
      <c r="C8258" s="120" t="s">
        <v>202</v>
      </c>
      <c r="D8258" s="120" t="s">
        <v>73</v>
      </c>
      <c r="E8258" s="120" t="s">
        <v>38</v>
      </c>
      <c r="F8258" s="121">
        <v>804101</v>
      </c>
      <c r="G8258" s="121">
        <v>85406</v>
      </c>
      <c r="H8258" s="119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19">
        <v>56570</v>
      </c>
      <c r="B8259" s="120" t="s">
        <v>201</v>
      </c>
      <c r="C8259" s="120" t="s">
        <v>206</v>
      </c>
      <c r="D8259" s="120" t="s">
        <v>128</v>
      </c>
      <c r="E8259" s="120" t="s">
        <v>180</v>
      </c>
      <c r="F8259" s="121">
        <v>101072</v>
      </c>
      <c r="G8259" s="121">
        <v>11354</v>
      </c>
      <c r="H8259" s="119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19">
        <v>56571</v>
      </c>
      <c r="B8260" s="120" t="s">
        <v>201</v>
      </c>
      <c r="C8260" s="120" t="s">
        <v>206</v>
      </c>
      <c r="D8260" s="120" t="s">
        <v>79</v>
      </c>
      <c r="E8260" s="120" t="s">
        <v>90</v>
      </c>
      <c r="F8260" s="121">
        <v>0</v>
      </c>
      <c r="G8260" s="121">
        <v>0</v>
      </c>
      <c r="H8260" s="119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19">
        <v>56572</v>
      </c>
      <c r="B8261" s="120" t="s">
        <v>201</v>
      </c>
      <c r="C8261" s="120" t="s">
        <v>206</v>
      </c>
      <c r="D8261" s="120" t="s">
        <v>73</v>
      </c>
      <c r="E8261" s="120" t="s">
        <v>90</v>
      </c>
      <c r="F8261" s="121">
        <v>37239</v>
      </c>
      <c r="G8261" s="121">
        <v>1741</v>
      </c>
      <c r="H8261" s="119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19">
        <v>56572</v>
      </c>
      <c r="B8262" s="120" t="s">
        <v>201</v>
      </c>
      <c r="C8262" s="120" t="s">
        <v>206</v>
      </c>
      <c r="D8262" s="120" t="s">
        <v>73</v>
      </c>
      <c r="E8262" s="120" t="s">
        <v>140</v>
      </c>
      <c r="F8262" s="121">
        <v>0</v>
      </c>
      <c r="G8262" s="121">
        <v>0</v>
      </c>
      <c r="H8262" s="119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19">
        <v>56573</v>
      </c>
      <c r="B8263" s="120" t="s">
        <v>201</v>
      </c>
      <c r="C8263" s="120" t="s">
        <v>206</v>
      </c>
      <c r="D8263" s="120" t="s">
        <v>128</v>
      </c>
      <c r="E8263" s="120" t="s">
        <v>180</v>
      </c>
      <c r="F8263" s="121">
        <v>1307179</v>
      </c>
      <c r="G8263" s="121">
        <v>146841</v>
      </c>
      <c r="H8263" s="119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19">
        <v>56575</v>
      </c>
      <c r="B8264" s="120" t="s">
        <v>201</v>
      </c>
      <c r="C8264" s="120" t="s">
        <v>206</v>
      </c>
      <c r="D8264" s="120" t="s">
        <v>128</v>
      </c>
      <c r="E8264" s="120" t="s">
        <v>180</v>
      </c>
      <c r="F8264" s="121">
        <v>234702</v>
      </c>
      <c r="G8264" s="121">
        <v>26365</v>
      </c>
      <c r="H8264" s="119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19">
        <v>56577</v>
      </c>
      <c r="B8265" s="120" t="s">
        <v>201</v>
      </c>
      <c r="C8265" s="120" t="s">
        <v>206</v>
      </c>
      <c r="D8265" s="120" t="s">
        <v>128</v>
      </c>
      <c r="E8265" s="120" t="s">
        <v>180</v>
      </c>
      <c r="F8265" s="121">
        <v>44528</v>
      </c>
      <c r="G8265" s="121">
        <v>5002</v>
      </c>
      <c r="H8265" s="119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19">
        <v>56580</v>
      </c>
      <c r="B8266" s="120" t="s">
        <v>201</v>
      </c>
      <c r="C8266" s="120" t="s">
        <v>206</v>
      </c>
      <c r="D8266" s="120" t="s">
        <v>128</v>
      </c>
      <c r="E8266" s="120" t="s">
        <v>180</v>
      </c>
      <c r="F8266" s="121">
        <v>24108</v>
      </c>
      <c r="G8266" s="121">
        <v>2708</v>
      </c>
      <c r="H8266" s="119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19">
        <v>56581</v>
      </c>
      <c r="B8267" s="120" t="s">
        <v>201</v>
      </c>
      <c r="C8267" s="120" t="s">
        <v>206</v>
      </c>
      <c r="D8267" s="120" t="s">
        <v>128</v>
      </c>
      <c r="E8267" s="120" t="s">
        <v>180</v>
      </c>
      <c r="F8267" s="121">
        <v>26821</v>
      </c>
      <c r="G8267" s="121">
        <v>3013</v>
      </c>
      <c r="H8267" s="119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19">
        <v>56586</v>
      </c>
      <c r="B8268" s="120" t="s">
        <v>201</v>
      </c>
      <c r="C8268" s="120" t="s">
        <v>206</v>
      </c>
      <c r="D8268" s="120" t="s">
        <v>128</v>
      </c>
      <c r="E8268" s="120" t="s">
        <v>180</v>
      </c>
      <c r="F8268" s="121">
        <v>15347</v>
      </c>
      <c r="G8268" s="121">
        <v>1724</v>
      </c>
      <c r="H8268" s="119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19">
        <v>56587</v>
      </c>
      <c r="B8269" s="120" t="s">
        <v>201</v>
      </c>
      <c r="C8269" s="120" t="s">
        <v>206</v>
      </c>
      <c r="D8269" s="120" t="s">
        <v>128</v>
      </c>
      <c r="E8269" s="120" t="s">
        <v>180</v>
      </c>
      <c r="F8269" s="121">
        <v>15347</v>
      </c>
      <c r="G8269" s="121">
        <v>1724</v>
      </c>
      <c r="H8269" s="119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19">
        <v>56588</v>
      </c>
      <c r="B8270" s="120" t="s">
        <v>201</v>
      </c>
      <c r="C8270" s="120" t="s">
        <v>206</v>
      </c>
      <c r="D8270" s="120" t="s">
        <v>128</v>
      </c>
      <c r="E8270" s="120" t="s">
        <v>180</v>
      </c>
      <c r="F8270" s="121">
        <v>15347</v>
      </c>
      <c r="G8270" s="121">
        <v>1724</v>
      </c>
      <c r="H8270" s="119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19">
        <v>56589</v>
      </c>
      <c r="B8271" s="120" t="s">
        <v>201</v>
      </c>
      <c r="C8271" s="120" t="s">
        <v>206</v>
      </c>
      <c r="D8271" s="120" t="s">
        <v>128</v>
      </c>
      <c r="E8271" s="120" t="s">
        <v>180</v>
      </c>
      <c r="F8271" s="121">
        <v>15347</v>
      </c>
      <c r="G8271" s="121">
        <v>1724</v>
      </c>
      <c r="H8271" s="119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19">
        <v>56590</v>
      </c>
      <c r="B8272" s="120" t="s">
        <v>201</v>
      </c>
      <c r="C8272" s="120" t="s">
        <v>206</v>
      </c>
      <c r="D8272" s="120" t="s">
        <v>128</v>
      </c>
      <c r="E8272" s="120" t="s">
        <v>180</v>
      </c>
      <c r="F8272" s="121">
        <v>15347</v>
      </c>
      <c r="G8272" s="121">
        <v>1724</v>
      </c>
      <c r="H8272" s="119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19">
        <v>56591</v>
      </c>
      <c r="B8273" s="120" t="s">
        <v>201</v>
      </c>
      <c r="C8273" s="120" t="s">
        <v>206</v>
      </c>
      <c r="D8273" s="120" t="s">
        <v>128</v>
      </c>
      <c r="E8273" s="120" t="s">
        <v>180</v>
      </c>
      <c r="F8273" s="121">
        <v>206081</v>
      </c>
      <c r="G8273" s="121">
        <v>23150</v>
      </c>
      <c r="H8273" s="119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19">
        <v>56592</v>
      </c>
      <c r="B8274" s="120" t="s">
        <v>201</v>
      </c>
      <c r="C8274" s="120" t="s">
        <v>206</v>
      </c>
      <c r="D8274" s="120" t="s">
        <v>128</v>
      </c>
      <c r="E8274" s="120" t="s">
        <v>180</v>
      </c>
      <c r="F8274" s="121">
        <v>3243176</v>
      </c>
      <c r="G8274" s="121">
        <v>364320</v>
      </c>
      <c r="H8274" s="119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19">
        <v>56593</v>
      </c>
      <c r="B8275" s="120" t="s">
        <v>201</v>
      </c>
      <c r="C8275" s="120" t="s">
        <v>206</v>
      </c>
      <c r="D8275" s="120" t="s">
        <v>128</v>
      </c>
      <c r="E8275" s="120" t="s">
        <v>180</v>
      </c>
      <c r="F8275" s="121">
        <v>4775079</v>
      </c>
      <c r="G8275" s="121">
        <v>536405</v>
      </c>
      <c r="H8275" s="119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19">
        <v>56594</v>
      </c>
      <c r="B8276" s="120" t="s">
        <v>201</v>
      </c>
      <c r="C8276" s="120" t="s">
        <v>206</v>
      </c>
      <c r="D8276" s="120" t="s">
        <v>128</v>
      </c>
      <c r="E8276" s="120" t="s">
        <v>180</v>
      </c>
      <c r="F8276" s="121">
        <v>295786</v>
      </c>
      <c r="G8276" s="121">
        <v>33227</v>
      </c>
      <c r="H8276" s="119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19">
        <v>56596</v>
      </c>
      <c r="B8277" s="120" t="s">
        <v>201</v>
      </c>
      <c r="C8277" s="120" t="s">
        <v>202</v>
      </c>
      <c r="D8277" s="120" t="s">
        <v>68</v>
      </c>
      <c r="E8277" s="120" t="s">
        <v>38</v>
      </c>
      <c r="F8277" s="121">
        <v>13872</v>
      </c>
      <c r="G8277" s="121">
        <v>1203.394</v>
      </c>
      <c r="H8277" s="119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19">
        <v>56596</v>
      </c>
      <c r="B8278" s="120" t="s">
        <v>201</v>
      </c>
      <c r="C8278" s="120" t="s">
        <v>202</v>
      </c>
      <c r="D8278" s="120" t="s">
        <v>68</v>
      </c>
      <c r="E8278" s="120" t="s">
        <v>162</v>
      </c>
      <c r="F8278" s="121">
        <v>8723604</v>
      </c>
      <c r="G8278" s="121">
        <v>761130.61</v>
      </c>
      <c r="H8278" s="119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19">
        <v>56597</v>
      </c>
      <c r="B8279" s="120" t="s">
        <v>201</v>
      </c>
      <c r="C8279" s="120" t="s">
        <v>202</v>
      </c>
      <c r="D8279" s="120" t="s">
        <v>79</v>
      </c>
      <c r="E8279" s="120" t="s">
        <v>70</v>
      </c>
      <c r="F8279" s="121">
        <v>110</v>
      </c>
      <c r="G8279" s="121">
        <v>15</v>
      </c>
      <c r="H8279" s="119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19">
        <v>56598</v>
      </c>
      <c r="B8280" s="120" t="s">
        <v>201</v>
      </c>
      <c r="C8280" s="120" t="s">
        <v>202</v>
      </c>
      <c r="D8280" s="120" t="s">
        <v>79</v>
      </c>
      <c r="E8280" s="120" t="s">
        <v>70</v>
      </c>
      <c r="F8280" s="121">
        <v>35</v>
      </c>
      <c r="G8280" s="121">
        <v>4</v>
      </c>
      <c r="H8280" s="119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19">
        <v>56599</v>
      </c>
      <c r="B8281" s="120" t="s">
        <v>201</v>
      </c>
      <c r="C8281" s="120" t="s">
        <v>202</v>
      </c>
      <c r="D8281" s="120" t="s">
        <v>79</v>
      </c>
      <c r="E8281" s="120" t="s">
        <v>70</v>
      </c>
      <c r="F8281" s="121">
        <v>0</v>
      </c>
      <c r="G8281" s="121">
        <v>0</v>
      </c>
      <c r="H8281" s="119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19">
        <v>56600</v>
      </c>
      <c r="B8282" s="120" t="s">
        <v>201</v>
      </c>
      <c r="C8282" s="120" t="s">
        <v>202</v>
      </c>
      <c r="D8282" s="120" t="s">
        <v>79</v>
      </c>
      <c r="E8282" s="120" t="s">
        <v>70</v>
      </c>
      <c r="F8282" s="121">
        <v>168</v>
      </c>
      <c r="G8282" s="121">
        <v>23</v>
      </c>
      <c r="H8282" s="119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19">
        <v>56602</v>
      </c>
      <c r="B8283" s="120" t="s">
        <v>201</v>
      </c>
      <c r="C8283" s="120" t="s">
        <v>206</v>
      </c>
      <c r="D8283" s="120" t="s">
        <v>128</v>
      </c>
      <c r="E8283" s="120" t="s">
        <v>180</v>
      </c>
      <c r="F8283" s="121">
        <v>1065996</v>
      </c>
      <c r="G8283" s="121">
        <v>119748</v>
      </c>
      <c r="H8283" s="119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19">
        <v>56603</v>
      </c>
      <c r="B8284" s="120" t="s">
        <v>201</v>
      </c>
      <c r="C8284" s="120" t="s">
        <v>202</v>
      </c>
      <c r="D8284" s="120" t="s">
        <v>73</v>
      </c>
      <c r="E8284" s="120" t="s">
        <v>70</v>
      </c>
      <c r="F8284" s="121">
        <v>0</v>
      </c>
      <c r="G8284" s="121">
        <v>0</v>
      </c>
      <c r="H8284" s="119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19">
        <v>56603</v>
      </c>
      <c r="B8285" s="120" t="s">
        <v>201</v>
      </c>
      <c r="C8285" s="120" t="s">
        <v>202</v>
      </c>
      <c r="D8285" s="120" t="s">
        <v>73</v>
      </c>
      <c r="E8285" s="120" t="s">
        <v>38</v>
      </c>
      <c r="F8285" s="121">
        <v>1938007</v>
      </c>
      <c r="G8285" s="121">
        <v>155543</v>
      </c>
      <c r="H8285" s="119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19">
        <v>56604</v>
      </c>
      <c r="B8286" s="120" t="s">
        <v>201</v>
      </c>
      <c r="C8286" s="120" t="s">
        <v>202</v>
      </c>
      <c r="D8286" s="120" t="s">
        <v>73</v>
      </c>
      <c r="E8286" s="120" t="s">
        <v>38</v>
      </c>
      <c r="F8286" s="121">
        <v>493690</v>
      </c>
      <c r="G8286" s="121">
        <v>38841</v>
      </c>
      <c r="H8286" s="119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19">
        <v>56605</v>
      </c>
      <c r="B8287" s="120" t="s">
        <v>201</v>
      </c>
      <c r="C8287" s="120" t="s">
        <v>206</v>
      </c>
      <c r="D8287" s="120" t="s">
        <v>128</v>
      </c>
      <c r="E8287" s="120" t="s">
        <v>180</v>
      </c>
      <c r="F8287" s="121">
        <v>4121269</v>
      </c>
      <c r="G8287" s="121">
        <v>462960</v>
      </c>
      <c r="H8287" s="119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19">
        <v>56606</v>
      </c>
      <c r="B8288" s="120" t="s">
        <v>201</v>
      </c>
      <c r="C8288" s="120" t="s">
        <v>202</v>
      </c>
      <c r="D8288" s="120" t="s">
        <v>73</v>
      </c>
      <c r="E8288" s="120" t="s">
        <v>38</v>
      </c>
      <c r="F8288" s="121">
        <v>1325232</v>
      </c>
      <c r="G8288" s="121">
        <v>116337</v>
      </c>
      <c r="H8288" s="119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19">
        <v>56607</v>
      </c>
      <c r="B8289" s="120" t="s">
        <v>201</v>
      </c>
      <c r="C8289" s="120" t="s">
        <v>202</v>
      </c>
      <c r="D8289" s="120" t="s">
        <v>128</v>
      </c>
      <c r="E8289" s="120" t="s">
        <v>180</v>
      </c>
      <c r="F8289" s="121">
        <v>3247290</v>
      </c>
      <c r="G8289" s="121">
        <v>364782</v>
      </c>
      <c r="H8289" s="119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19">
        <v>56608</v>
      </c>
      <c r="B8290" s="120" t="s">
        <v>201</v>
      </c>
      <c r="C8290" s="120" t="s">
        <v>202</v>
      </c>
      <c r="D8290" s="120" t="s">
        <v>128</v>
      </c>
      <c r="E8290" s="120" t="s">
        <v>180</v>
      </c>
      <c r="F8290" s="121">
        <v>3530890</v>
      </c>
      <c r="G8290" s="121">
        <v>396640</v>
      </c>
      <c r="H8290" s="119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19">
        <v>56609</v>
      </c>
      <c r="B8291" s="120" t="s">
        <v>201</v>
      </c>
      <c r="C8291" s="120" t="s">
        <v>202</v>
      </c>
      <c r="D8291" s="120" t="s">
        <v>68</v>
      </c>
      <c r="E8291" s="120" t="s">
        <v>162</v>
      </c>
      <c r="F8291" s="121">
        <v>26739872</v>
      </c>
      <c r="G8291" s="121">
        <v>2561900.2</v>
      </c>
      <c r="H8291" s="119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19">
        <v>56609</v>
      </c>
      <c r="B8292" s="120" t="s">
        <v>201</v>
      </c>
      <c r="C8292" s="120" t="s">
        <v>202</v>
      </c>
      <c r="D8292" s="120" t="s">
        <v>68</v>
      </c>
      <c r="E8292" s="120" t="s">
        <v>183</v>
      </c>
      <c r="F8292" s="121">
        <v>37861</v>
      </c>
      <c r="G8292" s="121">
        <v>3647.779</v>
      </c>
      <c r="H8292" s="119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19">
        <v>56611</v>
      </c>
      <c r="B8293" s="120" t="s">
        <v>201</v>
      </c>
      <c r="C8293" s="120" t="s">
        <v>206</v>
      </c>
      <c r="D8293" s="120" t="s">
        <v>68</v>
      </c>
      <c r="E8293" s="120" t="s">
        <v>38</v>
      </c>
      <c r="F8293" s="121">
        <v>0</v>
      </c>
      <c r="G8293" s="121">
        <v>0</v>
      </c>
      <c r="H8293" s="119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19">
        <v>56611</v>
      </c>
      <c r="B8294" s="120" t="s">
        <v>201</v>
      </c>
      <c r="C8294" s="120" t="s">
        <v>206</v>
      </c>
      <c r="D8294" s="120" t="s">
        <v>68</v>
      </c>
      <c r="E8294" s="120" t="s">
        <v>162</v>
      </c>
      <c r="F8294" s="121">
        <v>47830887</v>
      </c>
      <c r="G8294" s="121">
        <v>5026547</v>
      </c>
      <c r="H8294" s="119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19">
        <v>56613</v>
      </c>
      <c r="B8295" s="120" t="s">
        <v>201</v>
      </c>
      <c r="C8295" s="120" t="s">
        <v>206</v>
      </c>
      <c r="D8295" s="120" t="s">
        <v>128</v>
      </c>
      <c r="E8295" s="120" t="s">
        <v>180</v>
      </c>
      <c r="F8295" s="121">
        <v>3711012</v>
      </c>
      <c r="G8295" s="121">
        <v>416874</v>
      </c>
      <c r="H8295" s="119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19">
        <v>56614</v>
      </c>
      <c r="B8296" s="120" t="s">
        <v>201</v>
      </c>
      <c r="C8296" s="120" t="s">
        <v>206</v>
      </c>
      <c r="D8296" s="120" t="s">
        <v>128</v>
      </c>
      <c r="E8296" s="120" t="s">
        <v>180</v>
      </c>
      <c r="F8296" s="121">
        <v>5169810</v>
      </c>
      <c r="G8296" s="121">
        <v>580747</v>
      </c>
      <c r="H8296" s="119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19">
        <v>56615</v>
      </c>
      <c r="B8297" s="120" t="s">
        <v>201</v>
      </c>
      <c r="C8297" s="120" t="s">
        <v>206</v>
      </c>
      <c r="D8297" s="120" t="s">
        <v>116</v>
      </c>
      <c r="E8297" s="120" t="s">
        <v>170</v>
      </c>
      <c r="F8297" s="121">
        <v>114488</v>
      </c>
      <c r="G8297" s="121">
        <v>12861</v>
      </c>
      <c r="H8297" s="119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19">
        <v>56617</v>
      </c>
      <c r="B8298" s="120" t="s">
        <v>201</v>
      </c>
      <c r="C8298" s="120" t="s">
        <v>206</v>
      </c>
      <c r="D8298" s="120" t="s">
        <v>128</v>
      </c>
      <c r="E8298" s="120" t="s">
        <v>180</v>
      </c>
      <c r="F8298" s="121">
        <v>5016508</v>
      </c>
      <c r="G8298" s="121">
        <v>563526</v>
      </c>
      <c r="H8298" s="119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19">
        <v>56618</v>
      </c>
      <c r="B8299" s="120" t="s">
        <v>201</v>
      </c>
      <c r="C8299" s="120" t="s">
        <v>206</v>
      </c>
      <c r="D8299" s="120" t="s">
        <v>128</v>
      </c>
      <c r="E8299" s="120" t="s">
        <v>180</v>
      </c>
      <c r="F8299" s="121">
        <v>1494574</v>
      </c>
      <c r="G8299" s="121">
        <v>167892</v>
      </c>
      <c r="H8299" s="119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19">
        <v>56619</v>
      </c>
      <c r="B8300" s="120" t="s">
        <v>201</v>
      </c>
      <c r="C8300" s="120" t="s">
        <v>206</v>
      </c>
      <c r="D8300" s="120" t="s">
        <v>128</v>
      </c>
      <c r="E8300" s="120" t="s">
        <v>180</v>
      </c>
      <c r="F8300" s="121">
        <v>1407594</v>
      </c>
      <c r="G8300" s="121">
        <v>158121</v>
      </c>
      <c r="H8300" s="119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19">
        <v>56620</v>
      </c>
      <c r="B8301" s="120" t="s">
        <v>201</v>
      </c>
      <c r="C8301" s="120" t="s">
        <v>206</v>
      </c>
      <c r="D8301" s="120" t="s">
        <v>128</v>
      </c>
      <c r="E8301" s="120" t="s">
        <v>180</v>
      </c>
      <c r="F8301" s="121">
        <v>1837132</v>
      </c>
      <c r="G8301" s="121">
        <v>206373</v>
      </c>
      <c r="H8301" s="119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19">
        <v>56621</v>
      </c>
      <c r="B8302" s="120" t="s">
        <v>201</v>
      </c>
      <c r="C8302" s="120" t="s">
        <v>206</v>
      </c>
      <c r="D8302" s="120" t="s">
        <v>128</v>
      </c>
      <c r="E8302" s="120" t="s">
        <v>180</v>
      </c>
      <c r="F8302" s="121">
        <v>2146096</v>
      </c>
      <c r="G8302" s="121">
        <v>241080</v>
      </c>
      <c r="H8302" s="119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19">
        <v>56622</v>
      </c>
      <c r="B8303" s="120" t="s">
        <v>201</v>
      </c>
      <c r="C8303" s="120" t="s">
        <v>206</v>
      </c>
      <c r="D8303" s="120" t="s">
        <v>128</v>
      </c>
      <c r="E8303" s="120" t="s">
        <v>180</v>
      </c>
      <c r="F8303" s="121">
        <v>1561286</v>
      </c>
      <c r="G8303" s="121">
        <v>175386</v>
      </c>
      <c r="H8303" s="119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19">
        <v>56623</v>
      </c>
      <c r="B8304" s="120" t="s">
        <v>201</v>
      </c>
      <c r="C8304" s="120" t="s">
        <v>206</v>
      </c>
      <c r="D8304" s="120" t="s">
        <v>128</v>
      </c>
      <c r="E8304" s="120" t="s">
        <v>180</v>
      </c>
      <c r="F8304" s="121">
        <v>2721084</v>
      </c>
      <c r="G8304" s="121">
        <v>305671</v>
      </c>
      <c r="H8304" s="119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19">
        <v>56624</v>
      </c>
      <c r="B8305" s="120" t="s">
        <v>201</v>
      </c>
      <c r="C8305" s="120" t="s">
        <v>206</v>
      </c>
      <c r="D8305" s="120" t="s">
        <v>128</v>
      </c>
      <c r="E8305" s="120" t="s">
        <v>180</v>
      </c>
      <c r="F8305" s="121">
        <v>107810</v>
      </c>
      <c r="G8305" s="121">
        <v>12111</v>
      </c>
      <c r="H8305" s="119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19">
        <v>56625</v>
      </c>
      <c r="B8306" s="120" t="s">
        <v>201</v>
      </c>
      <c r="C8306" s="120" t="s">
        <v>206</v>
      </c>
      <c r="D8306" s="120" t="s">
        <v>128</v>
      </c>
      <c r="E8306" s="120" t="s">
        <v>180</v>
      </c>
      <c r="F8306" s="121">
        <v>109541</v>
      </c>
      <c r="G8306" s="121">
        <v>12305</v>
      </c>
      <c r="H8306" s="119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19">
        <v>56626</v>
      </c>
      <c r="B8307" s="120" t="s">
        <v>201</v>
      </c>
      <c r="C8307" s="120" t="s">
        <v>206</v>
      </c>
      <c r="D8307" s="120" t="s">
        <v>128</v>
      </c>
      <c r="E8307" s="120" t="s">
        <v>180</v>
      </c>
      <c r="F8307" s="121">
        <v>105604</v>
      </c>
      <c r="G8307" s="121">
        <v>11863</v>
      </c>
      <c r="H8307" s="119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19">
        <v>56627</v>
      </c>
      <c r="B8308" s="120" t="s">
        <v>201</v>
      </c>
      <c r="C8308" s="120" t="s">
        <v>206</v>
      </c>
      <c r="D8308" s="120" t="s">
        <v>128</v>
      </c>
      <c r="E8308" s="120" t="s">
        <v>180</v>
      </c>
      <c r="F8308" s="121">
        <v>94983</v>
      </c>
      <c r="G8308" s="121">
        <v>10670</v>
      </c>
      <c r="H8308" s="119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19">
        <v>56628</v>
      </c>
      <c r="B8309" s="120" t="s">
        <v>201</v>
      </c>
      <c r="C8309" s="120" t="s">
        <v>206</v>
      </c>
      <c r="D8309" s="120" t="s">
        <v>128</v>
      </c>
      <c r="E8309" s="120" t="s">
        <v>180</v>
      </c>
      <c r="F8309" s="121">
        <v>102952</v>
      </c>
      <c r="G8309" s="121">
        <v>11565</v>
      </c>
      <c r="H8309" s="119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19">
        <v>56630</v>
      </c>
      <c r="B8310" s="120" t="s">
        <v>201</v>
      </c>
      <c r="C8310" s="120" t="s">
        <v>202</v>
      </c>
      <c r="D8310" s="120" t="s">
        <v>128</v>
      </c>
      <c r="E8310" s="120" t="s">
        <v>180</v>
      </c>
      <c r="F8310" s="121">
        <v>416686</v>
      </c>
      <c r="G8310" s="121">
        <v>46808</v>
      </c>
      <c r="H8310" s="119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19">
        <v>56633</v>
      </c>
      <c r="B8311" s="120" t="s">
        <v>201</v>
      </c>
      <c r="C8311" s="120" t="s">
        <v>206</v>
      </c>
      <c r="D8311" s="120" t="s">
        <v>128</v>
      </c>
      <c r="E8311" s="120" t="s">
        <v>180</v>
      </c>
      <c r="F8311" s="121">
        <v>566505</v>
      </c>
      <c r="G8311" s="121">
        <v>63638</v>
      </c>
      <c r="H8311" s="119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19">
        <v>56634</v>
      </c>
      <c r="B8312" s="120" t="s">
        <v>201</v>
      </c>
      <c r="C8312" s="120" t="s">
        <v>206</v>
      </c>
      <c r="D8312" s="120" t="s">
        <v>128</v>
      </c>
      <c r="E8312" s="120" t="s">
        <v>180</v>
      </c>
      <c r="F8312" s="121">
        <v>1203009</v>
      </c>
      <c r="G8312" s="121">
        <v>135139</v>
      </c>
      <c r="H8312" s="119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19">
        <v>56635</v>
      </c>
      <c r="B8313" s="120" t="s">
        <v>201</v>
      </c>
      <c r="C8313" s="120" t="s">
        <v>206</v>
      </c>
      <c r="D8313" s="120" t="s">
        <v>128</v>
      </c>
      <c r="E8313" s="120" t="s">
        <v>180</v>
      </c>
      <c r="F8313" s="121">
        <v>1082627</v>
      </c>
      <c r="G8313" s="121">
        <v>121616</v>
      </c>
      <c r="H8313" s="119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19">
        <v>56636</v>
      </c>
      <c r="B8314" s="120" t="s">
        <v>201</v>
      </c>
      <c r="C8314" s="120" t="s">
        <v>206</v>
      </c>
      <c r="D8314" s="120" t="s">
        <v>128</v>
      </c>
      <c r="E8314" s="120" t="s">
        <v>180</v>
      </c>
      <c r="F8314" s="121">
        <v>330610</v>
      </c>
      <c r="G8314" s="121">
        <v>37139</v>
      </c>
      <c r="H8314" s="119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19">
        <v>56637</v>
      </c>
      <c r="B8315" s="120" t="s">
        <v>201</v>
      </c>
      <c r="C8315" s="120" t="s">
        <v>206</v>
      </c>
      <c r="D8315" s="120" t="s">
        <v>128</v>
      </c>
      <c r="E8315" s="120" t="s">
        <v>180</v>
      </c>
      <c r="F8315" s="121">
        <v>354513</v>
      </c>
      <c r="G8315" s="121">
        <v>39824</v>
      </c>
      <c r="H8315" s="119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19">
        <v>56638</v>
      </c>
      <c r="B8316" s="120" t="s">
        <v>201</v>
      </c>
      <c r="C8316" s="120" t="s">
        <v>206</v>
      </c>
      <c r="D8316" s="120" t="s">
        <v>128</v>
      </c>
      <c r="E8316" s="120" t="s">
        <v>180</v>
      </c>
      <c r="F8316" s="121">
        <v>4183502</v>
      </c>
      <c r="G8316" s="121">
        <v>469951</v>
      </c>
      <c r="H8316" s="119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19">
        <v>56639</v>
      </c>
      <c r="B8317" s="120" t="s">
        <v>201</v>
      </c>
      <c r="C8317" s="120" t="s">
        <v>206</v>
      </c>
      <c r="D8317" s="120" t="s">
        <v>73</v>
      </c>
      <c r="E8317" s="120" t="s">
        <v>38</v>
      </c>
      <c r="F8317" s="121">
        <v>583030</v>
      </c>
      <c r="G8317" s="121">
        <v>51141</v>
      </c>
      <c r="H8317" s="119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19">
        <v>56640</v>
      </c>
      <c r="B8318" s="120" t="s">
        <v>201</v>
      </c>
      <c r="C8318" s="120" t="s">
        <v>206</v>
      </c>
      <c r="D8318" s="120" t="s">
        <v>128</v>
      </c>
      <c r="E8318" s="120" t="s">
        <v>180</v>
      </c>
      <c r="F8318" s="121">
        <v>3822259</v>
      </c>
      <c r="G8318" s="121">
        <v>429371</v>
      </c>
      <c r="H8318" s="119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19">
        <v>56643</v>
      </c>
      <c r="B8319" s="120" t="s">
        <v>205</v>
      </c>
      <c r="C8319" s="120" t="s">
        <v>208</v>
      </c>
      <c r="D8319" s="120" t="s">
        <v>68</v>
      </c>
      <c r="E8319" s="120" t="s">
        <v>35</v>
      </c>
      <c r="F8319" s="121">
        <v>0</v>
      </c>
      <c r="G8319" s="121">
        <v>0</v>
      </c>
      <c r="H8319" s="119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19">
        <v>56643</v>
      </c>
      <c r="B8320" s="120" t="s">
        <v>205</v>
      </c>
      <c r="C8320" s="120" t="s">
        <v>208</v>
      </c>
      <c r="D8320" s="120" t="s">
        <v>68</v>
      </c>
      <c r="E8320" s="120" t="s">
        <v>38</v>
      </c>
      <c r="F8320" s="121">
        <v>312727</v>
      </c>
      <c r="G8320" s="121">
        <v>38171.888</v>
      </c>
      <c r="H8320" s="119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19">
        <v>56643</v>
      </c>
      <c r="B8321" s="120" t="s">
        <v>205</v>
      </c>
      <c r="C8321" s="120" t="s">
        <v>208</v>
      </c>
      <c r="D8321" s="120" t="s">
        <v>68</v>
      </c>
      <c r="E8321" s="120" t="s">
        <v>176</v>
      </c>
      <c r="F8321" s="121">
        <v>906727</v>
      </c>
      <c r="G8321" s="121">
        <v>110589.11</v>
      </c>
      <c r="H8321" s="119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19">
        <v>56644</v>
      </c>
      <c r="B8322" s="120" t="s">
        <v>201</v>
      </c>
      <c r="C8322" s="120" t="s">
        <v>206</v>
      </c>
      <c r="D8322" s="120" t="s">
        <v>128</v>
      </c>
      <c r="E8322" s="120" t="s">
        <v>180</v>
      </c>
      <c r="F8322" s="121">
        <v>2581126</v>
      </c>
      <c r="G8322" s="121">
        <v>289949</v>
      </c>
      <c r="H8322" s="119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19">
        <v>56645</v>
      </c>
      <c r="B8323" s="120" t="s">
        <v>201</v>
      </c>
      <c r="C8323" s="120" t="s">
        <v>206</v>
      </c>
      <c r="D8323" s="120" t="s">
        <v>128</v>
      </c>
      <c r="E8323" s="120" t="s">
        <v>180</v>
      </c>
      <c r="F8323" s="121">
        <v>2435374</v>
      </c>
      <c r="G8323" s="121">
        <v>273576</v>
      </c>
      <c r="H8323" s="119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19">
        <v>56647</v>
      </c>
      <c r="B8324" s="120" t="s">
        <v>201</v>
      </c>
      <c r="C8324" s="120" t="s">
        <v>206</v>
      </c>
      <c r="D8324" s="120" t="s">
        <v>128</v>
      </c>
      <c r="E8324" s="120" t="s">
        <v>180</v>
      </c>
      <c r="F8324" s="121">
        <v>1283357</v>
      </c>
      <c r="G8324" s="121">
        <v>144165</v>
      </c>
      <c r="H8324" s="119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19">
        <v>56648</v>
      </c>
      <c r="B8325" s="120" t="s">
        <v>201</v>
      </c>
      <c r="C8325" s="120" t="s">
        <v>206</v>
      </c>
      <c r="D8325" s="120" t="s">
        <v>128</v>
      </c>
      <c r="E8325" s="120" t="s">
        <v>180</v>
      </c>
      <c r="F8325" s="121">
        <v>2721091</v>
      </c>
      <c r="G8325" s="121">
        <v>305672</v>
      </c>
      <c r="H8325" s="119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19">
        <v>56649</v>
      </c>
      <c r="B8326" s="120" t="s">
        <v>201</v>
      </c>
      <c r="C8326" s="120" t="s">
        <v>206</v>
      </c>
      <c r="D8326" s="120" t="s">
        <v>128</v>
      </c>
      <c r="E8326" s="120" t="s">
        <v>180</v>
      </c>
      <c r="F8326" s="121">
        <v>2619116</v>
      </c>
      <c r="G8326" s="121">
        <v>294217</v>
      </c>
      <c r="H8326" s="119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19">
        <v>56650</v>
      </c>
      <c r="B8327" s="120" t="s">
        <v>201</v>
      </c>
      <c r="C8327" s="120" t="s">
        <v>206</v>
      </c>
      <c r="D8327" s="120" t="s">
        <v>128</v>
      </c>
      <c r="E8327" s="120" t="s">
        <v>180</v>
      </c>
      <c r="F8327" s="121">
        <v>1563012</v>
      </c>
      <c r="G8327" s="121">
        <v>175580</v>
      </c>
      <c r="H8327" s="119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19">
        <v>56651</v>
      </c>
      <c r="B8328" s="120" t="s">
        <v>201</v>
      </c>
      <c r="C8328" s="120" t="s">
        <v>206</v>
      </c>
      <c r="D8328" s="120" t="s">
        <v>128</v>
      </c>
      <c r="E8328" s="120" t="s">
        <v>180</v>
      </c>
      <c r="F8328" s="121">
        <v>1325187</v>
      </c>
      <c r="G8328" s="121">
        <v>148864</v>
      </c>
      <c r="H8328" s="119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19">
        <v>56654</v>
      </c>
      <c r="B8329" s="120" t="s">
        <v>201</v>
      </c>
      <c r="C8329" s="120" t="s">
        <v>206</v>
      </c>
      <c r="D8329" s="120" t="s">
        <v>128</v>
      </c>
      <c r="E8329" s="120" t="s">
        <v>180</v>
      </c>
      <c r="F8329" s="121">
        <v>2246555</v>
      </c>
      <c r="G8329" s="121">
        <v>252365</v>
      </c>
      <c r="H8329" s="119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19">
        <v>56659</v>
      </c>
      <c r="B8330" s="120" t="s">
        <v>201</v>
      </c>
      <c r="C8330" s="120" t="s">
        <v>206</v>
      </c>
      <c r="D8330" s="120" t="s">
        <v>128</v>
      </c>
      <c r="E8330" s="120" t="s">
        <v>180</v>
      </c>
      <c r="F8330" s="121">
        <v>3004879</v>
      </c>
      <c r="G8330" s="121">
        <v>337551</v>
      </c>
      <c r="H8330" s="119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19">
        <v>56661</v>
      </c>
      <c r="B8331" s="120" t="s">
        <v>201</v>
      </c>
      <c r="C8331" s="120" t="s">
        <v>206</v>
      </c>
      <c r="D8331" s="120" t="s">
        <v>128</v>
      </c>
      <c r="E8331" s="120" t="s">
        <v>180</v>
      </c>
      <c r="F8331" s="121">
        <v>5915718</v>
      </c>
      <c r="G8331" s="121">
        <v>664538</v>
      </c>
      <c r="H8331" s="119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19">
        <v>56665</v>
      </c>
      <c r="B8332" s="120" t="s">
        <v>201</v>
      </c>
      <c r="C8332" s="120" t="s">
        <v>206</v>
      </c>
      <c r="D8332" s="120" t="s">
        <v>128</v>
      </c>
      <c r="E8332" s="120" t="s">
        <v>180</v>
      </c>
      <c r="F8332" s="121">
        <v>3062875</v>
      </c>
      <c r="G8332" s="121">
        <v>344066</v>
      </c>
      <c r="H8332" s="119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19">
        <v>56666</v>
      </c>
      <c r="B8333" s="120" t="s">
        <v>201</v>
      </c>
      <c r="C8333" s="120" t="s">
        <v>202</v>
      </c>
      <c r="D8333" s="120" t="s">
        <v>128</v>
      </c>
      <c r="E8333" s="120" t="s">
        <v>180</v>
      </c>
      <c r="F8333" s="121">
        <v>426985</v>
      </c>
      <c r="G8333" s="121">
        <v>47965</v>
      </c>
      <c r="H8333" s="119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19">
        <v>56667</v>
      </c>
      <c r="B8334" s="120" t="s">
        <v>201</v>
      </c>
      <c r="C8334" s="120" t="s">
        <v>206</v>
      </c>
      <c r="D8334" s="120" t="s">
        <v>101</v>
      </c>
      <c r="E8334" s="120" t="s">
        <v>92</v>
      </c>
      <c r="F8334" s="121">
        <v>13051</v>
      </c>
      <c r="G8334" s="121">
        <v>1466</v>
      </c>
      <c r="H8334" s="119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19">
        <v>56668</v>
      </c>
      <c r="B8335" s="120" t="s">
        <v>201</v>
      </c>
      <c r="C8335" s="120" t="s">
        <v>207</v>
      </c>
      <c r="D8335" s="120" t="s">
        <v>73</v>
      </c>
      <c r="E8335" s="120" t="s">
        <v>38</v>
      </c>
      <c r="F8335" s="121">
        <v>2016564</v>
      </c>
      <c r="G8335" s="121">
        <v>164457</v>
      </c>
      <c r="H8335" s="119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19">
        <v>56669</v>
      </c>
      <c r="B8336" s="120" t="s">
        <v>201</v>
      </c>
      <c r="C8336" s="120" t="s">
        <v>206</v>
      </c>
      <c r="D8336" s="120" t="s">
        <v>128</v>
      </c>
      <c r="E8336" s="120" t="s">
        <v>180</v>
      </c>
      <c r="F8336" s="121">
        <v>5363757</v>
      </c>
      <c r="G8336" s="121">
        <v>602534</v>
      </c>
      <c r="H8336" s="119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19">
        <v>56670</v>
      </c>
      <c r="B8337" s="120" t="s">
        <v>201</v>
      </c>
      <c r="C8337" s="120" t="s">
        <v>206</v>
      </c>
      <c r="D8337" s="120" t="s">
        <v>128</v>
      </c>
      <c r="E8337" s="120" t="s">
        <v>180</v>
      </c>
      <c r="F8337" s="121">
        <v>244341</v>
      </c>
      <c r="G8337" s="121">
        <v>27448</v>
      </c>
      <c r="H8337" s="119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19">
        <v>56671</v>
      </c>
      <c r="B8338" s="120" t="s">
        <v>201</v>
      </c>
      <c r="C8338" s="120" t="s">
        <v>206</v>
      </c>
      <c r="D8338" s="120" t="s">
        <v>68</v>
      </c>
      <c r="E8338" s="120" t="s">
        <v>54</v>
      </c>
      <c r="F8338" s="121">
        <v>46351452</v>
      </c>
      <c r="G8338" s="121">
        <v>5248694.2</v>
      </c>
      <c r="H8338" s="119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19">
        <v>56671</v>
      </c>
      <c r="B8339" s="120" t="s">
        <v>201</v>
      </c>
      <c r="C8339" s="120" t="s">
        <v>206</v>
      </c>
      <c r="D8339" s="120" t="s">
        <v>68</v>
      </c>
      <c r="E8339" s="120" t="s">
        <v>38</v>
      </c>
      <c r="F8339" s="121">
        <v>139398</v>
      </c>
      <c r="G8339" s="121">
        <v>15958.78</v>
      </c>
      <c r="H8339" s="119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19">
        <v>56673</v>
      </c>
      <c r="B8340" s="120" t="s">
        <v>201</v>
      </c>
      <c r="C8340" s="120" t="s">
        <v>206</v>
      </c>
      <c r="D8340" s="120" t="s">
        <v>128</v>
      </c>
      <c r="E8340" s="120" t="s">
        <v>180</v>
      </c>
      <c r="F8340" s="121">
        <v>1800792</v>
      </c>
      <c r="G8340" s="121">
        <v>202291</v>
      </c>
      <c r="H8340" s="119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19">
        <v>56674</v>
      </c>
      <c r="B8341" s="120" t="s">
        <v>201</v>
      </c>
      <c r="C8341" s="120" t="s">
        <v>202</v>
      </c>
      <c r="D8341" s="120" t="s">
        <v>73</v>
      </c>
      <c r="E8341" s="120" t="s">
        <v>38</v>
      </c>
      <c r="F8341" s="121">
        <v>469090</v>
      </c>
      <c r="G8341" s="121">
        <v>46123</v>
      </c>
      <c r="H8341" s="119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19">
        <v>56677</v>
      </c>
      <c r="B8342" s="120" t="s">
        <v>201</v>
      </c>
      <c r="C8342" s="120" t="s">
        <v>202</v>
      </c>
      <c r="D8342" s="120" t="s">
        <v>128</v>
      </c>
      <c r="E8342" s="120" t="s">
        <v>180</v>
      </c>
      <c r="F8342" s="121">
        <v>2108901</v>
      </c>
      <c r="G8342" s="121">
        <v>236902</v>
      </c>
      <c r="H8342" s="119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19">
        <v>56679</v>
      </c>
      <c r="B8343" s="120" t="s">
        <v>201</v>
      </c>
      <c r="C8343" s="120" t="s">
        <v>206</v>
      </c>
      <c r="D8343" s="120" t="s">
        <v>128</v>
      </c>
      <c r="E8343" s="120" t="s">
        <v>180</v>
      </c>
      <c r="F8343" s="121">
        <v>2684843</v>
      </c>
      <c r="G8343" s="121">
        <v>301600</v>
      </c>
      <c r="H8343" s="119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19">
        <v>56680</v>
      </c>
      <c r="B8344" s="120" t="s">
        <v>201</v>
      </c>
      <c r="C8344" s="120" t="s">
        <v>206</v>
      </c>
      <c r="D8344" s="120" t="s">
        <v>79</v>
      </c>
      <c r="E8344" s="120" t="s">
        <v>70</v>
      </c>
      <c r="F8344" s="121">
        <v>9656</v>
      </c>
      <c r="G8344" s="121">
        <v>813.439</v>
      </c>
      <c r="H8344" s="119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19">
        <v>56680</v>
      </c>
      <c r="B8345" s="120" t="s">
        <v>201</v>
      </c>
      <c r="C8345" s="120" t="s">
        <v>206</v>
      </c>
      <c r="D8345" s="120" t="s">
        <v>79</v>
      </c>
      <c r="E8345" s="120" t="s">
        <v>90</v>
      </c>
      <c r="F8345" s="121">
        <v>175166</v>
      </c>
      <c r="G8345" s="121">
        <v>14756.561</v>
      </c>
      <c r="H8345" s="119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19">
        <v>56681</v>
      </c>
      <c r="B8346" s="120" t="s">
        <v>201</v>
      </c>
      <c r="C8346" s="120" t="s">
        <v>206</v>
      </c>
      <c r="D8346" s="120" t="s">
        <v>79</v>
      </c>
      <c r="E8346" s="120" t="s">
        <v>70</v>
      </c>
      <c r="F8346" s="121">
        <v>25503</v>
      </c>
      <c r="G8346" s="121">
        <v>2153.135</v>
      </c>
      <c r="H8346" s="119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19">
        <v>56681</v>
      </c>
      <c r="B8347" s="120" t="s">
        <v>201</v>
      </c>
      <c r="C8347" s="120" t="s">
        <v>206</v>
      </c>
      <c r="D8347" s="120" t="s">
        <v>79</v>
      </c>
      <c r="E8347" s="120" t="s">
        <v>90</v>
      </c>
      <c r="F8347" s="121">
        <v>517855</v>
      </c>
      <c r="G8347" s="121">
        <v>43721.865</v>
      </c>
      <c r="H8347" s="119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19">
        <v>56681</v>
      </c>
      <c r="B8348" s="120" t="s">
        <v>201</v>
      </c>
      <c r="C8348" s="120" t="s">
        <v>206</v>
      </c>
      <c r="D8348" s="120" t="s">
        <v>79</v>
      </c>
      <c r="E8348" s="120" t="s">
        <v>183</v>
      </c>
      <c r="F8348" s="121">
        <v>0</v>
      </c>
      <c r="G8348" s="121">
        <v>0</v>
      </c>
      <c r="H8348" s="119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19">
        <v>56682</v>
      </c>
      <c r="B8349" s="120" t="s">
        <v>201</v>
      </c>
      <c r="C8349" s="120" t="s">
        <v>206</v>
      </c>
      <c r="D8349" s="120" t="s">
        <v>79</v>
      </c>
      <c r="E8349" s="120" t="s">
        <v>70</v>
      </c>
      <c r="F8349" s="121">
        <v>20218</v>
      </c>
      <c r="G8349" s="121">
        <v>1790.34</v>
      </c>
      <c r="H8349" s="119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19">
        <v>56682</v>
      </c>
      <c r="B8350" s="120" t="s">
        <v>201</v>
      </c>
      <c r="C8350" s="120" t="s">
        <v>206</v>
      </c>
      <c r="D8350" s="120" t="s">
        <v>79</v>
      </c>
      <c r="E8350" s="120" t="s">
        <v>90</v>
      </c>
      <c r="F8350" s="121">
        <v>504387</v>
      </c>
      <c r="G8350" s="121">
        <v>44663.66</v>
      </c>
      <c r="H8350" s="119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19">
        <v>56683</v>
      </c>
      <c r="B8351" s="120" t="s">
        <v>201</v>
      </c>
      <c r="C8351" s="120" t="s">
        <v>206</v>
      </c>
      <c r="D8351" s="120" t="s">
        <v>79</v>
      </c>
      <c r="E8351" s="120" t="s">
        <v>70</v>
      </c>
      <c r="F8351" s="121">
        <v>34970</v>
      </c>
      <c r="G8351" s="121">
        <v>3035.128</v>
      </c>
      <c r="H8351" s="119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19">
        <v>56683</v>
      </c>
      <c r="B8352" s="120" t="s">
        <v>201</v>
      </c>
      <c r="C8352" s="120" t="s">
        <v>206</v>
      </c>
      <c r="D8352" s="120" t="s">
        <v>79</v>
      </c>
      <c r="E8352" s="120" t="s">
        <v>90</v>
      </c>
      <c r="F8352" s="121">
        <v>671153</v>
      </c>
      <c r="G8352" s="121">
        <v>58254.872</v>
      </c>
      <c r="H8352" s="119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19">
        <v>56683</v>
      </c>
      <c r="B8353" s="120" t="s">
        <v>201</v>
      </c>
      <c r="C8353" s="120" t="s">
        <v>206</v>
      </c>
      <c r="D8353" s="120" t="s">
        <v>79</v>
      </c>
      <c r="E8353" s="120" t="s">
        <v>183</v>
      </c>
      <c r="F8353" s="121">
        <v>0</v>
      </c>
      <c r="G8353" s="121">
        <v>0</v>
      </c>
      <c r="H8353" s="119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19">
        <v>56684</v>
      </c>
      <c r="B8354" s="120" t="s">
        <v>201</v>
      </c>
      <c r="C8354" s="120" t="s">
        <v>206</v>
      </c>
      <c r="D8354" s="120" t="s">
        <v>79</v>
      </c>
      <c r="E8354" s="120" t="s">
        <v>70</v>
      </c>
      <c r="F8354" s="121">
        <v>32902</v>
      </c>
      <c r="G8354" s="121">
        <v>2827.46</v>
      </c>
      <c r="H8354" s="119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19">
        <v>56684</v>
      </c>
      <c r="B8355" s="120" t="s">
        <v>201</v>
      </c>
      <c r="C8355" s="120" t="s">
        <v>206</v>
      </c>
      <c r="D8355" s="120" t="s">
        <v>79</v>
      </c>
      <c r="E8355" s="120" t="s">
        <v>90</v>
      </c>
      <c r="F8355" s="121">
        <v>623157</v>
      </c>
      <c r="G8355" s="121">
        <v>53554.54</v>
      </c>
      <c r="H8355" s="119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19">
        <v>56686</v>
      </c>
      <c r="B8356" s="120" t="s">
        <v>201</v>
      </c>
      <c r="C8356" s="120" t="s">
        <v>206</v>
      </c>
      <c r="D8356" s="120" t="s">
        <v>79</v>
      </c>
      <c r="E8356" s="120" t="s">
        <v>70</v>
      </c>
      <c r="F8356" s="121">
        <v>30070</v>
      </c>
      <c r="G8356" s="121">
        <v>2770.563</v>
      </c>
      <c r="H8356" s="119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19">
        <v>56686</v>
      </c>
      <c r="B8357" s="120" t="s">
        <v>201</v>
      </c>
      <c r="C8357" s="120" t="s">
        <v>206</v>
      </c>
      <c r="D8357" s="120" t="s">
        <v>79</v>
      </c>
      <c r="E8357" s="120" t="s">
        <v>90</v>
      </c>
      <c r="F8357" s="121">
        <v>627569</v>
      </c>
      <c r="G8357" s="121">
        <v>57821.437</v>
      </c>
      <c r="H8357" s="119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19">
        <v>56687</v>
      </c>
      <c r="B8358" s="120" t="s">
        <v>201</v>
      </c>
      <c r="C8358" s="120" t="s">
        <v>206</v>
      </c>
      <c r="D8358" s="120" t="s">
        <v>79</v>
      </c>
      <c r="E8358" s="120" t="s">
        <v>70</v>
      </c>
      <c r="F8358" s="121">
        <v>17458</v>
      </c>
      <c r="G8358" s="121">
        <v>1483.092</v>
      </c>
      <c r="H8358" s="119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19">
        <v>56687</v>
      </c>
      <c r="B8359" s="120" t="s">
        <v>201</v>
      </c>
      <c r="C8359" s="120" t="s">
        <v>206</v>
      </c>
      <c r="D8359" s="120" t="s">
        <v>79</v>
      </c>
      <c r="E8359" s="120" t="s">
        <v>90</v>
      </c>
      <c r="F8359" s="121">
        <v>469247</v>
      </c>
      <c r="G8359" s="121">
        <v>39863.908</v>
      </c>
      <c r="H8359" s="119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19">
        <v>56687</v>
      </c>
      <c r="B8360" s="120" t="s">
        <v>201</v>
      </c>
      <c r="C8360" s="120" t="s">
        <v>206</v>
      </c>
      <c r="D8360" s="120" t="s">
        <v>79</v>
      </c>
      <c r="E8360" s="120" t="s">
        <v>183</v>
      </c>
      <c r="F8360" s="121">
        <v>0</v>
      </c>
      <c r="G8360" s="121">
        <v>0</v>
      </c>
      <c r="H8360" s="119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19">
        <v>56688</v>
      </c>
      <c r="B8361" s="120" t="s">
        <v>201</v>
      </c>
      <c r="C8361" s="120" t="s">
        <v>206</v>
      </c>
      <c r="D8361" s="120" t="s">
        <v>79</v>
      </c>
      <c r="E8361" s="120" t="s">
        <v>70</v>
      </c>
      <c r="F8361" s="121">
        <v>9516</v>
      </c>
      <c r="G8361" s="121">
        <v>790.884</v>
      </c>
      <c r="H8361" s="119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19">
        <v>56688</v>
      </c>
      <c r="B8362" s="120" t="s">
        <v>201</v>
      </c>
      <c r="C8362" s="120" t="s">
        <v>206</v>
      </c>
      <c r="D8362" s="120" t="s">
        <v>79</v>
      </c>
      <c r="E8362" s="120" t="s">
        <v>90</v>
      </c>
      <c r="F8362" s="121">
        <v>221686</v>
      </c>
      <c r="G8362" s="121">
        <v>18422.116</v>
      </c>
      <c r="H8362" s="119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19">
        <v>56690</v>
      </c>
      <c r="B8363" s="120" t="s">
        <v>201</v>
      </c>
      <c r="C8363" s="120" t="s">
        <v>206</v>
      </c>
      <c r="D8363" s="120" t="s">
        <v>79</v>
      </c>
      <c r="E8363" s="120" t="s">
        <v>70</v>
      </c>
      <c r="F8363" s="121">
        <v>595</v>
      </c>
      <c r="G8363" s="121">
        <v>43.488</v>
      </c>
      <c r="H8363" s="119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19">
        <v>56690</v>
      </c>
      <c r="B8364" s="120" t="s">
        <v>201</v>
      </c>
      <c r="C8364" s="120" t="s">
        <v>206</v>
      </c>
      <c r="D8364" s="120" t="s">
        <v>79</v>
      </c>
      <c r="E8364" s="120" t="s">
        <v>90</v>
      </c>
      <c r="F8364" s="121">
        <v>2674</v>
      </c>
      <c r="G8364" s="121">
        <v>195.512</v>
      </c>
      <c r="H8364" s="119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19">
        <v>56692</v>
      </c>
      <c r="B8365" s="120" t="s">
        <v>201</v>
      </c>
      <c r="C8365" s="120" t="s">
        <v>206</v>
      </c>
      <c r="D8365" s="120" t="s">
        <v>79</v>
      </c>
      <c r="E8365" s="120" t="s">
        <v>70</v>
      </c>
      <c r="F8365" s="121">
        <v>486</v>
      </c>
      <c r="G8365" s="121">
        <v>90</v>
      </c>
      <c r="H8365" s="119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19">
        <v>56692</v>
      </c>
      <c r="B8366" s="120" t="s">
        <v>201</v>
      </c>
      <c r="C8366" s="120" t="s">
        <v>206</v>
      </c>
      <c r="D8366" s="120" t="s">
        <v>79</v>
      </c>
      <c r="E8366" s="120" t="s">
        <v>183</v>
      </c>
      <c r="F8366" s="121">
        <v>0</v>
      </c>
      <c r="G8366" s="121">
        <v>0</v>
      </c>
      <c r="H8366" s="119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19">
        <v>56693</v>
      </c>
      <c r="B8367" s="120" t="s">
        <v>201</v>
      </c>
      <c r="C8367" s="120" t="s">
        <v>206</v>
      </c>
      <c r="D8367" s="120" t="s">
        <v>79</v>
      </c>
      <c r="E8367" s="120" t="s">
        <v>70</v>
      </c>
      <c r="F8367" s="121">
        <v>1711</v>
      </c>
      <c r="G8367" s="121">
        <v>158.054</v>
      </c>
      <c r="H8367" s="119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19">
        <v>56693</v>
      </c>
      <c r="B8368" s="120" t="s">
        <v>201</v>
      </c>
      <c r="C8368" s="120" t="s">
        <v>206</v>
      </c>
      <c r="D8368" s="120" t="s">
        <v>79</v>
      </c>
      <c r="E8368" s="120" t="s">
        <v>90</v>
      </c>
      <c r="F8368" s="121">
        <v>1459</v>
      </c>
      <c r="G8368" s="121">
        <v>134.946</v>
      </c>
      <c r="H8368" s="119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19">
        <v>56693</v>
      </c>
      <c r="B8369" s="120" t="s">
        <v>201</v>
      </c>
      <c r="C8369" s="120" t="s">
        <v>206</v>
      </c>
      <c r="D8369" s="120" t="s">
        <v>79</v>
      </c>
      <c r="E8369" s="120" t="s">
        <v>183</v>
      </c>
      <c r="F8369" s="121">
        <v>0</v>
      </c>
      <c r="G8369" s="121">
        <v>0</v>
      </c>
      <c r="H8369" s="119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19">
        <v>56694</v>
      </c>
      <c r="B8370" s="120" t="s">
        <v>201</v>
      </c>
      <c r="C8370" s="120" t="s">
        <v>202</v>
      </c>
      <c r="D8370" s="120" t="s">
        <v>116</v>
      </c>
      <c r="E8370" s="120" t="s">
        <v>170</v>
      </c>
      <c r="F8370" s="121">
        <v>113467</v>
      </c>
      <c r="G8370" s="121">
        <v>12746</v>
      </c>
      <c r="H8370" s="119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19">
        <v>56695</v>
      </c>
      <c r="B8371" s="120" t="s">
        <v>201</v>
      </c>
      <c r="C8371" s="120" t="s">
        <v>202</v>
      </c>
      <c r="D8371" s="120" t="s">
        <v>116</v>
      </c>
      <c r="E8371" s="120" t="s">
        <v>170</v>
      </c>
      <c r="F8371" s="121">
        <v>2942343</v>
      </c>
      <c r="G8371" s="121">
        <v>330526</v>
      </c>
      <c r="H8371" s="119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19">
        <v>56696</v>
      </c>
      <c r="B8372" s="120" t="s">
        <v>201</v>
      </c>
      <c r="C8372" s="120" t="s">
        <v>202</v>
      </c>
      <c r="D8372" s="120" t="s">
        <v>116</v>
      </c>
      <c r="E8372" s="120" t="s">
        <v>170</v>
      </c>
      <c r="F8372" s="121">
        <v>70923</v>
      </c>
      <c r="G8372" s="121">
        <v>7967</v>
      </c>
      <c r="H8372" s="119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19">
        <v>56697</v>
      </c>
      <c r="B8373" s="120" t="s">
        <v>201</v>
      </c>
      <c r="C8373" s="120" t="s">
        <v>202</v>
      </c>
      <c r="D8373" s="120" t="s">
        <v>116</v>
      </c>
      <c r="E8373" s="120" t="s">
        <v>170</v>
      </c>
      <c r="F8373" s="121">
        <v>37887</v>
      </c>
      <c r="G8373" s="121">
        <v>4256</v>
      </c>
      <c r="H8373" s="119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19">
        <v>56698</v>
      </c>
      <c r="B8374" s="120" t="s">
        <v>201</v>
      </c>
      <c r="C8374" s="120" t="s">
        <v>202</v>
      </c>
      <c r="D8374" s="120" t="s">
        <v>116</v>
      </c>
      <c r="E8374" s="120" t="s">
        <v>170</v>
      </c>
      <c r="F8374" s="121">
        <v>763888</v>
      </c>
      <c r="G8374" s="121">
        <v>85811</v>
      </c>
      <c r="H8374" s="119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19">
        <v>56699</v>
      </c>
      <c r="B8375" s="120" t="s">
        <v>201</v>
      </c>
      <c r="C8375" s="120" t="s">
        <v>206</v>
      </c>
      <c r="D8375" s="120" t="s">
        <v>128</v>
      </c>
      <c r="E8375" s="120" t="s">
        <v>180</v>
      </c>
      <c r="F8375" s="121">
        <v>516137</v>
      </c>
      <c r="G8375" s="121">
        <v>57980</v>
      </c>
      <c r="H8375" s="119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19">
        <v>56700</v>
      </c>
      <c r="B8376" s="120" t="s">
        <v>201</v>
      </c>
      <c r="C8376" s="120" t="s">
        <v>206</v>
      </c>
      <c r="D8376" s="120" t="s">
        <v>128</v>
      </c>
      <c r="E8376" s="120" t="s">
        <v>180</v>
      </c>
      <c r="F8376" s="121">
        <v>855232</v>
      </c>
      <c r="G8376" s="121">
        <v>96072</v>
      </c>
      <c r="H8376" s="119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19">
        <v>56701</v>
      </c>
      <c r="B8377" s="120" t="s">
        <v>201</v>
      </c>
      <c r="C8377" s="120" t="s">
        <v>206</v>
      </c>
      <c r="D8377" s="120" t="s">
        <v>79</v>
      </c>
      <c r="E8377" s="120" t="s">
        <v>38</v>
      </c>
      <c r="F8377" s="121">
        <v>205074</v>
      </c>
      <c r="G8377" s="121">
        <v>17797</v>
      </c>
      <c r="H8377" s="119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19">
        <v>56702</v>
      </c>
      <c r="B8378" s="120" t="s">
        <v>201</v>
      </c>
      <c r="C8378" s="120" t="s">
        <v>202</v>
      </c>
      <c r="D8378" s="120" t="s">
        <v>128</v>
      </c>
      <c r="E8378" s="120" t="s">
        <v>180</v>
      </c>
      <c r="F8378" s="121">
        <v>3230776</v>
      </c>
      <c r="G8378" s="121">
        <v>362927</v>
      </c>
      <c r="H8378" s="119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19">
        <v>56703</v>
      </c>
      <c r="B8379" s="120" t="s">
        <v>201</v>
      </c>
      <c r="C8379" s="120" t="s">
        <v>206</v>
      </c>
      <c r="D8379" s="120" t="s">
        <v>116</v>
      </c>
      <c r="E8379" s="120" t="s">
        <v>170</v>
      </c>
      <c r="F8379" s="121">
        <v>259902</v>
      </c>
      <c r="G8379" s="121">
        <v>29196</v>
      </c>
      <c r="H8379" s="119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19">
        <v>56704</v>
      </c>
      <c r="B8380" s="120" t="s">
        <v>201</v>
      </c>
      <c r="C8380" s="120" t="s">
        <v>206</v>
      </c>
      <c r="D8380" s="120" t="s">
        <v>116</v>
      </c>
      <c r="E8380" s="120" t="s">
        <v>170</v>
      </c>
      <c r="F8380" s="121">
        <v>16371</v>
      </c>
      <c r="G8380" s="121">
        <v>1839</v>
      </c>
      <c r="H8380" s="119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19">
        <v>56705</v>
      </c>
      <c r="B8381" s="120" t="s">
        <v>201</v>
      </c>
      <c r="C8381" s="120" t="s">
        <v>206</v>
      </c>
      <c r="D8381" s="120" t="s">
        <v>116</v>
      </c>
      <c r="E8381" s="120" t="s">
        <v>170</v>
      </c>
      <c r="F8381" s="121">
        <v>19317</v>
      </c>
      <c r="G8381" s="121">
        <v>2170</v>
      </c>
      <c r="H8381" s="119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19">
        <v>56706</v>
      </c>
      <c r="B8382" s="120" t="s">
        <v>201</v>
      </c>
      <c r="C8382" s="120" t="s">
        <v>206</v>
      </c>
      <c r="D8382" s="120" t="s">
        <v>68</v>
      </c>
      <c r="E8382" s="120" t="s">
        <v>38</v>
      </c>
      <c r="F8382" s="121">
        <v>1155</v>
      </c>
      <c r="G8382" s="121">
        <v>56.224</v>
      </c>
      <c r="H8382" s="119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19">
        <v>56706</v>
      </c>
      <c r="B8383" s="120" t="s">
        <v>201</v>
      </c>
      <c r="C8383" s="120" t="s">
        <v>206</v>
      </c>
      <c r="D8383" s="120" t="s">
        <v>68</v>
      </c>
      <c r="E8383" s="120" t="s">
        <v>176</v>
      </c>
      <c r="F8383" s="121">
        <v>1420986</v>
      </c>
      <c r="G8383" s="121">
        <v>71654.776</v>
      </c>
      <c r="H8383" s="119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19">
        <v>56707</v>
      </c>
      <c r="B8384" s="120" t="s">
        <v>201</v>
      </c>
      <c r="C8384" s="120" t="s">
        <v>206</v>
      </c>
      <c r="D8384" s="120" t="s">
        <v>68</v>
      </c>
      <c r="E8384" s="120" t="s">
        <v>146</v>
      </c>
      <c r="F8384" s="121">
        <v>6617</v>
      </c>
      <c r="G8384" s="121">
        <v>291.722</v>
      </c>
      <c r="H8384" s="119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19">
        <v>56707</v>
      </c>
      <c r="B8385" s="120" t="s">
        <v>201</v>
      </c>
      <c r="C8385" s="120" t="s">
        <v>206</v>
      </c>
      <c r="D8385" s="120" t="s">
        <v>68</v>
      </c>
      <c r="E8385" s="120" t="s">
        <v>176</v>
      </c>
      <c r="F8385" s="121">
        <v>994868</v>
      </c>
      <c r="G8385" s="121">
        <v>46301.278</v>
      </c>
      <c r="H8385" s="119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19">
        <v>56708</v>
      </c>
      <c r="B8386" s="120" t="s">
        <v>201</v>
      </c>
      <c r="C8386" s="120" t="s">
        <v>211</v>
      </c>
      <c r="D8386" s="120" t="s">
        <v>68</v>
      </c>
      <c r="E8386" s="120" t="s">
        <v>38</v>
      </c>
      <c r="F8386" s="121">
        <v>11823125</v>
      </c>
      <c r="G8386" s="121">
        <v>948355</v>
      </c>
      <c r="H8386" s="119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19">
        <v>56750</v>
      </c>
      <c r="B8387" s="120" t="s">
        <v>201</v>
      </c>
      <c r="C8387" s="120" t="s">
        <v>206</v>
      </c>
      <c r="D8387" s="120" t="s">
        <v>128</v>
      </c>
      <c r="E8387" s="120" t="s">
        <v>180</v>
      </c>
      <c r="F8387" s="121">
        <v>1371780</v>
      </c>
      <c r="G8387" s="121">
        <v>154098</v>
      </c>
      <c r="H8387" s="119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19">
        <v>56751</v>
      </c>
      <c r="B8388" s="120" t="s">
        <v>201</v>
      </c>
      <c r="C8388" s="120" t="s">
        <v>206</v>
      </c>
      <c r="D8388" s="120" t="s">
        <v>128</v>
      </c>
      <c r="E8388" s="120" t="s">
        <v>180</v>
      </c>
      <c r="F8388" s="121">
        <v>436661</v>
      </c>
      <c r="G8388" s="121">
        <v>49052</v>
      </c>
      <c r="H8388" s="119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19">
        <v>56752</v>
      </c>
      <c r="B8389" s="120" t="s">
        <v>201</v>
      </c>
      <c r="C8389" s="120" t="s">
        <v>206</v>
      </c>
      <c r="D8389" s="120" t="s">
        <v>128</v>
      </c>
      <c r="E8389" s="120" t="s">
        <v>180</v>
      </c>
      <c r="F8389" s="121">
        <v>1411928</v>
      </c>
      <c r="G8389" s="121">
        <v>158608</v>
      </c>
      <c r="H8389" s="119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19">
        <v>56753</v>
      </c>
      <c r="B8390" s="120" t="s">
        <v>201</v>
      </c>
      <c r="C8390" s="120" t="s">
        <v>206</v>
      </c>
      <c r="D8390" s="120" t="s">
        <v>128</v>
      </c>
      <c r="E8390" s="120" t="s">
        <v>180</v>
      </c>
      <c r="F8390" s="121">
        <v>1770482</v>
      </c>
      <c r="G8390" s="121">
        <v>198886</v>
      </c>
      <c r="H8390" s="119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19">
        <v>56754</v>
      </c>
      <c r="B8391" s="120" t="s">
        <v>201</v>
      </c>
      <c r="C8391" s="120" t="s">
        <v>206</v>
      </c>
      <c r="D8391" s="120" t="s">
        <v>128</v>
      </c>
      <c r="E8391" s="120" t="s">
        <v>180</v>
      </c>
      <c r="F8391" s="121">
        <v>3586314</v>
      </c>
      <c r="G8391" s="121">
        <v>402866</v>
      </c>
      <c r="H8391" s="119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19">
        <v>56763</v>
      </c>
      <c r="B8392" s="120" t="s">
        <v>201</v>
      </c>
      <c r="C8392" s="120" t="s">
        <v>206</v>
      </c>
      <c r="D8392" s="120" t="s">
        <v>128</v>
      </c>
      <c r="E8392" s="120" t="s">
        <v>180</v>
      </c>
      <c r="F8392" s="121">
        <v>19918465</v>
      </c>
      <c r="G8392" s="121">
        <v>2237527</v>
      </c>
      <c r="H8392" s="119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19">
        <v>56764</v>
      </c>
      <c r="B8393" s="120" t="s">
        <v>201</v>
      </c>
      <c r="C8393" s="120" t="s">
        <v>206</v>
      </c>
      <c r="D8393" s="120" t="s">
        <v>128</v>
      </c>
      <c r="E8393" s="120" t="s">
        <v>180</v>
      </c>
      <c r="F8393" s="121">
        <v>483263</v>
      </c>
      <c r="G8393" s="121">
        <v>54287</v>
      </c>
      <c r="H8393" s="119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19">
        <v>56765</v>
      </c>
      <c r="B8394" s="120" t="s">
        <v>201</v>
      </c>
      <c r="C8394" s="120" t="s">
        <v>206</v>
      </c>
      <c r="D8394" s="120" t="s">
        <v>128</v>
      </c>
      <c r="E8394" s="120" t="s">
        <v>180</v>
      </c>
      <c r="F8394" s="121">
        <v>3414396</v>
      </c>
      <c r="G8394" s="121">
        <v>383554</v>
      </c>
      <c r="H8394" s="119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19">
        <v>56767</v>
      </c>
      <c r="B8395" s="120" t="s">
        <v>201</v>
      </c>
      <c r="C8395" s="120" t="s">
        <v>206</v>
      </c>
      <c r="D8395" s="120" t="s">
        <v>128</v>
      </c>
      <c r="E8395" s="120" t="s">
        <v>180</v>
      </c>
      <c r="F8395" s="121">
        <v>2647401</v>
      </c>
      <c r="G8395" s="121">
        <v>297394</v>
      </c>
      <c r="H8395" s="119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19">
        <v>56768</v>
      </c>
      <c r="B8396" s="120" t="s">
        <v>201</v>
      </c>
      <c r="C8396" s="120" t="s">
        <v>206</v>
      </c>
      <c r="D8396" s="120" t="s">
        <v>101</v>
      </c>
      <c r="E8396" s="120" t="s">
        <v>92</v>
      </c>
      <c r="F8396" s="121">
        <v>79798</v>
      </c>
      <c r="G8396" s="121">
        <v>8964</v>
      </c>
      <c r="H8396" s="119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19">
        <v>56770</v>
      </c>
      <c r="B8397" s="120" t="s">
        <v>201</v>
      </c>
      <c r="C8397" s="120" t="s">
        <v>206</v>
      </c>
      <c r="D8397" s="120" t="s">
        <v>128</v>
      </c>
      <c r="E8397" s="120" t="s">
        <v>180</v>
      </c>
      <c r="F8397" s="121">
        <v>1778628</v>
      </c>
      <c r="G8397" s="121">
        <v>199801</v>
      </c>
      <c r="H8397" s="119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19">
        <v>56771</v>
      </c>
      <c r="B8398" s="120" t="s">
        <v>201</v>
      </c>
      <c r="C8398" s="120" t="s">
        <v>206</v>
      </c>
      <c r="D8398" s="120" t="s">
        <v>128</v>
      </c>
      <c r="E8398" s="120" t="s">
        <v>180</v>
      </c>
      <c r="F8398" s="121">
        <v>506798</v>
      </c>
      <c r="G8398" s="121">
        <v>56931</v>
      </c>
      <c r="H8398" s="119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19">
        <v>56773</v>
      </c>
      <c r="B8399" s="120" t="s">
        <v>201</v>
      </c>
      <c r="C8399" s="120" t="s">
        <v>206</v>
      </c>
      <c r="D8399" s="120" t="s">
        <v>128</v>
      </c>
      <c r="E8399" s="120" t="s">
        <v>180</v>
      </c>
      <c r="F8399" s="121">
        <v>4562052</v>
      </c>
      <c r="G8399" s="121">
        <v>512475</v>
      </c>
      <c r="H8399" s="119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19">
        <v>56774</v>
      </c>
      <c r="B8400" s="120" t="s">
        <v>201</v>
      </c>
      <c r="C8400" s="120" t="s">
        <v>206</v>
      </c>
      <c r="D8400" s="120" t="s">
        <v>128</v>
      </c>
      <c r="E8400" s="120" t="s">
        <v>180</v>
      </c>
      <c r="F8400" s="121">
        <v>3919347</v>
      </c>
      <c r="G8400" s="121">
        <v>440277</v>
      </c>
      <c r="H8400" s="119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19">
        <v>56775</v>
      </c>
      <c r="B8401" s="120" t="s">
        <v>201</v>
      </c>
      <c r="C8401" s="120" t="s">
        <v>206</v>
      </c>
      <c r="D8401" s="120" t="s">
        <v>128</v>
      </c>
      <c r="E8401" s="120" t="s">
        <v>180</v>
      </c>
      <c r="F8401" s="121">
        <v>2681949</v>
      </c>
      <c r="G8401" s="121">
        <v>301275</v>
      </c>
      <c r="H8401" s="119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19">
        <v>56776</v>
      </c>
      <c r="B8402" s="120" t="s">
        <v>201</v>
      </c>
      <c r="C8402" s="120" t="s">
        <v>206</v>
      </c>
      <c r="D8402" s="120" t="s">
        <v>128</v>
      </c>
      <c r="E8402" s="120" t="s">
        <v>180</v>
      </c>
      <c r="F8402" s="121">
        <v>4530645</v>
      </c>
      <c r="G8402" s="121">
        <v>508947</v>
      </c>
      <c r="H8402" s="119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19">
        <v>56777</v>
      </c>
      <c r="B8403" s="120" t="s">
        <v>201</v>
      </c>
      <c r="C8403" s="120" t="s">
        <v>206</v>
      </c>
      <c r="D8403" s="120" t="s">
        <v>128</v>
      </c>
      <c r="E8403" s="120" t="s">
        <v>180</v>
      </c>
      <c r="F8403" s="121">
        <v>13545657</v>
      </c>
      <c r="G8403" s="121">
        <v>1521642</v>
      </c>
      <c r="H8403" s="119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19">
        <v>56779</v>
      </c>
      <c r="B8404" s="120" t="s">
        <v>201</v>
      </c>
      <c r="C8404" s="120" t="s">
        <v>206</v>
      </c>
      <c r="D8404" s="120" t="s">
        <v>128</v>
      </c>
      <c r="E8404" s="120" t="s">
        <v>180</v>
      </c>
      <c r="F8404" s="121">
        <v>2242475</v>
      </c>
      <c r="G8404" s="121">
        <v>251907</v>
      </c>
      <c r="H8404" s="119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19">
        <v>56781</v>
      </c>
      <c r="B8405" s="120" t="s">
        <v>205</v>
      </c>
      <c r="C8405" s="120" t="s">
        <v>209</v>
      </c>
      <c r="D8405" s="120" t="s">
        <v>68</v>
      </c>
      <c r="E8405" s="120" t="s">
        <v>176</v>
      </c>
      <c r="F8405" s="121">
        <v>271096</v>
      </c>
      <c r="G8405" s="121">
        <v>54935.883</v>
      </c>
      <c r="H8405" s="119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19">
        <v>56782</v>
      </c>
      <c r="B8406" s="120" t="s">
        <v>201</v>
      </c>
      <c r="C8406" s="120" t="s">
        <v>202</v>
      </c>
      <c r="D8406" s="120" t="s">
        <v>128</v>
      </c>
      <c r="E8406" s="120" t="s">
        <v>180</v>
      </c>
      <c r="F8406" s="121">
        <v>845226</v>
      </c>
      <c r="G8406" s="121">
        <v>94948</v>
      </c>
      <c r="H8406" s="119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19">
        <v>56783</v>
      </c>
      <c r="B8407" s="120" t="s">
        <v>201</v>
      </c>
      <c r="C8407" s="120" t="s">
        <v>206</v>
      </c>
      <c r="D8407" s="120" t="s">
        <v>128</v>
      </c>
      <c r="E8407" s="120" t="s">
        <v>180</v>
      </c>
      <c r="F8407" s="121">
        <v>2323002</v>
      </c>
      <c r="G8407" s="121">
        <v>260953</v>
      </c>
      <c r="H8407" s="119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19">
        <v>56784</v>
      </c>
      <c r="B8408" s="120" t="s">
        <v>201</v>
      </c>
      <c r="C8408" s="120" t="s">
        <v>206</v>
      </c>
      <c r="D8408" s="120" t="s">
        <v>128</v>
      </c>
      <c r="E8408" s="120" t="s">
        <v>180</v>
      </c>
      <c r="F8408" s="121">
        <v>4877762</v>
      </c>
      <c r="G8408" s="121">
        <v>547940</v>
      </c>
      <c r="H8408" s="119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19">
        <v>56785</v>
      </c>
      <c r="B8409" s="120" t="s">
        <v>205</v>
      </c>
      <c r="C8409" s="120" t="s">
        <v>210</v>
      </c>
      <c r="D8409" s="120" t="s">
        <v>68</v>
      </c>
      <c r="E8409" s="120" t="s">
        <v>54</v>
      </c>
      <c r="F8409" s="121">
        <v>20258</v>
      </c>
      <c r="G8409" s="121">
        <v>3869.472</v>
      </c>
      <c r="H8409" s="119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19">
        <v>56785</v>
      </c>
      <c r="B8410" s="120" t="s">
        <v>205</v>
      </c>
      <c r="C8410" s="120" t="s">
        <v>210</v>
      </c>
      <c r="D8410" s="120" t="s">
        <v>68</v>
      </c>
      <c r="E8410" s="120" t="s">
        <v>70</v>
      </c>
      <c r="F8410" s="121">
        <v>49</v>
      </c>
      <c r="G8410" s="121">
        <v>9.464</v>
      </c>
      <c r="H8410" s="119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19">
        <v>56785</v>
      </c>
      <c r="B8411" s="120" t="s">
        <v>205</v>
      </c>
      <c r="C8411" s="120" t="s">
        <v>210</v>
      </c>
      <c r="D8411" s="120" t="s">
        <v>68</v>
      </c>
      <c r="E8411" s="120" t="s">
        <v>38</v>
      </c>
      <c r="F8411" s="121">
        <v>86982</v>
      </c>
      <c r="G8411" s="121">
        <v>16690.064</v>
      </c>
      <c r="H8411" s="119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19">
        <v>56785</v>
      </c>
      <c r="B8412" s="120" t="s">
        <v>205</v>
      </c>
      <c r="C8412" s="120" t="s">
        <v>210</v>
      </c>
      <c r="D8412" s="120" t="s">
        <v>68</v>
      </c>
      <c r="E8412" s="120" t="s">
        <v>176</v>
      </c>
      <c r="F8412" s="121">
        <v>0</v>
      </c>
      <c r="G8412" s="121">
        <v>0</v>
      </c>
      <c r="H8412" s="119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19">
        <v>56786</v>
      </c>
      <c r="B8413" s="120" t="s">
        <v>205</v>
      </c>
      <c r="C8413" s="120" t="s">
        <v>202</v>
      </c>
      <c r="D8413" s="120" t="s">
        <v>68</v>
      </c>
      <c r="E8413" s="120" t="s">
        <v>95</v>
      </c>
      <c r="F8413" s="121">
        <v>504641</v>
      </c>
      <c r="G8413" s="121">
        <v>62120.121</v>
      </c>
      <c r="H8413" s="119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19">
        <v>56786</v>
      </c>
      <c r="B8414" s="120" t="s">
        <v>205</v>
      </c>
      <c r="C8414" s="120" t="s">
        <v>202</v>
      </c>
      <c r="D8414" s="120" t="s">
        <v>68</v>
      </c>
      <c r="E8414" s="120" t="s">
        <v>38</v>
      </c>
      <c r="F8414" s="121">
        <v>557393</v>
      </c>
      <c r="G8414" s="121">
        <v>68689.192</v>
      </c>
      <c r="H8414" s="119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19">
        <v>56786</v>
      </c>
      <c r="B8415" s="120" t="s">
        <v>205</v>
      </c>
      <c r="C8415" s="120" t="s">
        <v>202</v>
      </c>
      <c r="D8415" s="120" t="s">
        <v>68</v>
      </c>
      <c r="E8415" s="120" t="s">
        <v>146</v>
      </c>
      <c r="F8415" s="121">
        <v>288</v>
      </c>
      <c r="G8415" s="121">
        <v>35.661</v>
      </c>
      <c r="H8415" s="119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19">
        <v>56786</v>
      </c>
      <c r="B8416" s="120" t="s">
        <v>205</v>
      </c>
      <c r="C8416" s="120" t="s">
        <v>202</v>
      </c>
      <c r="D8416" s="120" t="s">
        <v>68</v>
      </c>
      <c r="E8416" s="120" t="s">
        <v>150</v>
      </c>
      <c r="F8416" s="121">
        <v>409178</v>
      </c>
      <c r="G8416" s="121">
        <v>50490.026</v>
      </c>
      <c r="H8416" s="119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19">
        <v>56787</v>
      </c>
      <c r="B8417" s="120" t="s">
        <v>205</v>
      </c>
      <c r="C8417" s="120" t="s">
        <v>209</v>
      </c>
      <c r="D8417" s="120" t="s">
        <v>73</v>
      </c>
      <c r="E8417" s="120" t="s">
        <v>38</v>
      </c>
      <c r="F8417" s="121">
        <v>2746948</v>
      </c>
      <c r="G8417" s="121">
        <v>615406.68</v>
      </c>
      <c r="H8417" s="119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19">
        <v>56789</v>
      </c>
      <c r="B8418" s="120" t="s">
        <v>201</v>
      </c>
      <c r="C8418" s="120" t="s">
        <v>206</v>
      </c>
      <c r="D8418" s="120" t="s">
        <v>128</v>
      </c>
      <c r="E8418" s="120" t="s">
        <v>180</v>
      </c>
      <c r="F8418" s="121">
        <v>1744178</v>
      </c>
      <c r="G8418" s="121">
        <v>195931</v>
      </c>
      <c r="H8418" s="119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19">
        <v>56790</v>
      </c>
      <c r="B8419" s="120" t="s">
        <v>201</v>
      </c>
      <c r="C8419" s="120" t="s">
        <v>206</v>
      </c>
      <c r="D8419" s="120" t="s">
        <v>128</v>
      </c>
      <c r="E8419" s="120" t="s">
        <v>180</v>
      </c>
      <c r="F8419" s="121">
        <v>1716776</v>
      </c>
      <c r="G8419" s="121">
        <v>192853</v>
      </c>
      <c r="H8419" s="119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19">
        <v>56791</v>
      </c>
      <c r="B8420" s="120" t="s">
        <v>201</v>
      </c>
      <c r="C8420" s="120" t="s">
        <v>206</v>
      </c>
      <c r="D8420" s="120" t="s">
        <v>128</v>
      </c>
      <c r="E8420" s="120" t="s">
        <v>180</v>
      </c>
      <c r="F8420" s="121">
        <v>1308265</v>
      </c>
      <c r="G8420" s="121">
        <v>146963</v>
      </c>
      <c r="H8420" s="119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19">
        <v>56792</v>
      </c>
      <c r="B8421" s="120" t="s">
        <v>201</v>
      </c>
      <c r="C8421" s="120" t="s">
        <v>206</v>
      </c>
      <c r="D8421" s="120" t="s">
        <v>128</v>
      </c>
      <c r="E8421" s="120" t="s">
        <v>180</v>
      </c>
      <c r="F8421" s="121">
        <v>1255511</v>
      </c>
      <c r="G8421" s="121">
        <v>141037</v>
      </c>
      <c r="H8421" s="119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19">
        <v>56793</v>
      </c>
      <c r="B8422" s="120" t="s">
        <v>201</v>
      </c>
      <c r="C8422" s="120" t="s">
        <v>206</v>
      </c>
      <c r="D8422" s="120" t="s">
        <v>128</v>
      </c>
      <c r="E8422" s="120" t="s">
        <v>180</v>
      </c>
      <c r="F8422" s="121">
        <v>2490361</v>
      </c>
      <c r="G8422" s="121">
        <v>279753</v>
      </c>
      <c r="H8422" s="119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19">
        <v>56794</v>
      </c>
      <c r="B8423" s="120" t="s">
        <v>201</v>
      </c>
      <c r="C8423" s="120" t="s">
        <v>206</v>
      </c>
      <c r="D8423" s="120" t="s">
        <v>128</v>
      </c>
      <c r="E8423" s="120" t="s">
        <v>180</v>
      </c>
      <c r="F8423" s="121">
        <v>1334695</v>
      </c>
      <c r="G8423" s="121">
        <v>149932</v>
      </c>
      <c r="H8423" s="119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19">
        <v>56795</v>
      </c>
      <c r="B8424" s="120" t="s">
        <v>201</v>
      </c>
      <c r="C8424" s="120" t="s">
        <v>206</v>
      </c>
      <c r="D8424" s="120" t="s">
        <v>128</v>
      </c>
      <c r="E8424" s="120" t="s">
        <v>180</v>
      </c>
      <c r="F8424" s="121">
        <v>4403088</v>
      </c>
      <c r="G8424" s="121">
        <v>494618</v>
      </c>
      <c r="H8424" s="119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19">
        <v>56796</v>
      </c>
      <c r="B8425" s="120" t="s">
        <v>201</v>
      </c>
      <c r="C8425" s="120" t="s">
        <v>206</v>
      </c>
      <c r="D8425" s="120" t="s">
        <v>128</v>
      </c>
      <c r="E8425" s="120" t="s">
        <v>180</v>
      </c>
      <c r="F8425" s="121">
        <v>914468</v>
      </c>
      <c r="G8425" s="121">
        <v>102726</v>
      </c>
      <c r="H8425" s="119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19">
        <v>56797</v>
      </c>
      <c r="B8426" s="120" t="s">
        <v>201</v>
      </c>
      <c r="C8426" s="120" t="s">
        <v>206</v>
      </c>
      <c r="D8426" s="120" t="s">
        <v>128</v>
      </c>
      <c r="E8426" s="120" t="s">
        <v>180</v>
      </c>
      <c r="F8426" s="121">
        <v>7348772</v>
      </c>
      <c r="G8426" s="121">
        <v>825519</v>
      </c>
      <c r="H8426" s="119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19">
        <v>56798</v>
      </c>
      <c r="B8427" s="120" t="s">
        <v>201</v>
      </c>
      <c r="C8427" s="120" t="s">
        <v>206</v>
      </c>
      <c r="D8427" s="120" t="s">
        <v>39</v>
      </c>
      <c r="E8427" s="120" t="s">
        <v>70</v>
      </c>
      <c r="F8427" s="121">
        <v>0</v>
      </c>
      <c r="G8427" s="121">
        <v>461.213</v>
      </c>
      <c r="H8427" s="119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19">
        <v>56798</v>
      </c>
      <c r="B8428" s="120" t="s">
        <v>201</v>
      </c>
      <c r="C8428" s="120" t="s">
        <v>206</v>
      </c>
      <c r="D8428" s="120" t="s">
        <v>39</v>
      </c>
      <c r="E8428" s="120" t="s">
        <v>38</v>
      </c>
      <c r="F8428" s="121">
        <v>517823</v>
      </c>
      <c r="G8428" s="121">
        <v>819300.79</v>
      </c>
      <c r="H8428" s="119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19">
        <v>56798</v>
      </c>
      <c r="B8429" s="120" t="s">
        <v>201</v>
      </c>
      <c r="C8429" s="120" t="s">
        <v>206</v>
      </c>
      <c r="D8429" s="120" t="s">
        <v>61</v>
      </c>
      <c r="E8429" s="120" t="s">
        <v>70</v>
      </c>
      <c r="F8429" s="121">
        <v>9627</v>
      </c>
      <c r="G8429" s="121">
        <v>853.439</v>
      </c>
      <c r="H8429" s="119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19">
        <v>56798</v>
      </c>
      <c r="B8430" s="120" t="s">
        <v>201</v>
      </c>
      <c r="C8430" s="120" t="s">
        <v>206</v>
      </c>
      <c r="D8430" s="120" t="s">
        <v>61</v>
      </c>
      <c r="E8430" s="120" t="s">
        <v>38</v>
      </c>
      <c r="F8430" s="121">
        <v>14870862</v>
      </c>
      <c r="G8430" s="121">
        <v>1294824.6</v>
      </c>
      <c r="H8430" s="119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19">
        <v>56799</v>
      </c>
      <c r="B8431" s="120" t="s">
        <v>201</v>
      </c>
      <c r="C8431" s="120" t="s">
        <v>202</v>
      </c>
      <c r="D8431" s="120" t="s">
        <v>73</v>
      </c>
      <c r="E8431" s="120" t="s">
        <v>70</v>
      </c>
      <c r="F8431" s="121">
        <v>8821</v>
      </c>
      <c r="G8431" s="121">
        <v>808.441</v>
      </c>
      <c r="H8431" s="119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19">
        <v>56799</v>
      </c>
      <c r="B8432" s="120" t="s">
        <v>201</v>
      </c>
      <c r="C8432" s="120" t="s">
        <v>202</v>
      </c>
      <c r="D8432" s="120" t="s">
        <v>73</v>
      </c>
      <c r="E8432" s="120" t="s">
        <v>38</v>
      </c>
      <c r="F8432" s="121">
        <v>4968424</v>
      </c>
      <c r="G8432" s="121">
        <v>455431.56</v>
      </c>
      <c r="H8432" s="119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19">
        <v>56800</v>
      </c>
      <c r="B8433" s="120" t="s">
        <v>201</v>
      </c>
      <c r="C8433" s="120" t="s">
        <v>202</v>
      </c>
      <c r="D8433" s="120" t="s">
        <v>128</v>
      </c>
      <c r="E8433" s="120" t="s">
        <v>180</v>
      </c>
      <c r="F8433" s="121">
        <v>35634</v>
      </c>
      <c r="G8433" s="121">
        <v>4003</v>
      </c>
      <c r="H8433" s="119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19">
        <v>56803</v>
      </c>
      <c r="B8434" s="120" t="s">
        <v>201</v>
      </c>
      <c r="C8434" s="120" t="s">
        <v>206</v>
      </c>
      <c r="D8434" s="120" t="s">
        <v>73</v>
      </c>
      <c r="E8434" s="120" t="s">
        <v>38</v>
      </c>
      <c r="F8434" s="121">
        <v>5921715</v>
      </c>
      <c r="G8434" s="121">
        <v>632832</v>
      </c>
      <c r="H8434" s="119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19">
        <v>56804</v>
      </c>
      <c r="B8435" s="120" t="s">
        <v>201</v>
      </c>
      <c r="C8435" s="120" t="s">
        <v>206</v>
      </c>
      <c r="D8435" s="120" t="s">
        <v>128</v>
      </c>
      <c r="E8435" s="120" t="s">
        <v>180</v>
      </c>
      <c r="F8435" s="121">
        <v>3591930</v>
      </c>
      <c r="G8435" s="121">
        <v>403497</v>
      </c>
      <c r="H8435" s="119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19">
        <v>56805</v>
      </c>
      <c r="B8436" s="120" t="s">
        <v>201</v>
      </c>
      <c r="C8436" s="120" t="s">
        <v>206</v>
      </c>
      <c r="D8436" s="120" t="s">
        <v>128</v>
      </c>
      <c r="E8436" s="120" t="s">
        <v>180</v>
      </c>
      <c r="F8436" s="121">
        <v>2156855</v>
      </c>
      <c r="G8436" s="121">
        <v>242289</v>
      </c>
      <c r="H8436" s="119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19">
        <v>56806</v>
      </c>
      <c r="B8437" s="120" t="s">
        <v>201</v>
      </c>
      <c r="C8437" s="120" t="s">
        <v>206</v>
      </c>
      <c r="D8437" s="120" t="s">
        <v>39</v>
      </c>
      <c r="E8437" s="120" t="s">
        <v>38</v>
      </c>
      <c r="F8437" s="121">
        <v>0</v>
      </c>
      <c r="G8437" s="121">
        <v>206454</v>
      </c>
      <c r="H8437" s="119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19">
        <v>56806</v>
      </c>
      <c r="B8438" s="120" t="s">
        <v>201</v>
      </c>
      <c r="C8438" s="120" t="s">
        <v>206</v>
      </c>
      <c r="D8438" s="120" t="s">
        <v>61</v>
      </c>
      <c r="E8438" s="120" t="s">
        <v>38</v>
      </c>
      <c r="F8438" s="121">
        <v>4875388</v>
      </c>
      <c r="G8438" s="121">
        <v>412178</v>
      </c>
      <c r="H8438" s="119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19">
        <v>56807</v>
      </c>
      <c r="B8439" s="120" t="s">
        <v>201</v>
      </c>
      <c r="C8439" s="120" t="s">
        <v>202</v>
      </c>
      <c r="D8439" s="120" t="s">
        <v>39</v>
      </c>
      <c r="E8439" s="120" t="s">
        <v>70</v>
      </c>
      <c r="F8439" s="121">
        <v>0</v>
      </c>
      <c r="G8439" s="121">
        <v>0</v>
      </c>
      <c r="H8439" s="119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19">
        <v>56807</v>
      </c>
      <c r="B8440" s="120" t="s">
        <v>201</v>
      </c>
      <c r="C8440" s="120" t="s">
        <v>202</v>
      </c>
      <c r="D8440" s="120" t="s">
        <v>39</v>
      </c>
      <c r="E8440" s="120" t="s">
        <v>38</v>
      </c>
      <c r="F8440" s="121">
        <v>0</v>
      </c>
      <c r="G8440" s="121">
        <v>0</v>
      </c>
      <c r="H8440" s="119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19">
        <v>56807</v>
      </c>
      <c r="B8441" s="120" t="s">
        <v>201</v>
      </c>
      <c r="C8441" s="120" t="s">
        <v>202</v>
      </c>
      <c r="D8441" s="120" t="s">
        <v>61</v>
      </c>
      <c r="E8441" s="120" t="s">
        <v>70</v>
      </c>
      <c r="F8441" s="121">
        <v>33986</v>
      </c>
      <c r="G8441" s="121">
        <v>4505.226</v>
      </c>
      <c r="H8441" s="119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19">
        <v>56807</v>
      </c>
      <c r="B8442" s="120" t="s">
        <v>201</v>
      </c>
      <c r="C8442" s="120" t="s">
        <v>202</v>
      </c>
      <c r="D8442" s="120" t="s">
        <v>61</v>
      </c>
      <c r="E8442" s="120" t="s">
        <v>38</v>
      </c>
      <c r="F8442" s="121">
        <v>25514611</v>
      </c>
      <c r="G8442" s="121">
        <v>3553934.8</v>
      </c>
      <c r="H8442" s="119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19">
        <v>56808</v>
      </c>
      <c r="B8443" s="120" t="s">
        <v>201</v>
      </c>
      <c r="C8443" s="120" t="s">
        <v>202</v>
      </c>
      <c r="D8443" s="120" t="s">
        <v>68</v>
      </c>
      <c r="E8443" s="120" t="s">
        <v>54</v>
      </c>
      <c r="F8443" s="121">
        <v>11545139</v>
      </c>
      <c r="G8443" s="121">
        <v>982824.13</v>
      </c>
      <c r="H8443" s="119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19">
        <v>56808</v>
      </c>
      <c r="B8444" s="120" t="s">
        <v>201</v>
      </c>
      <c r="C8444" s="120" t="s">
        <v>202</v>
      </c>
      <c r="D8444" s="120" t="s">
        <v>68</v>
      </c>
      <c r="E8444" s="120" t="s">
        <v>70</v>
      </c>
      <c r="F8444" s="121">
        <v>123221</v>
      </c>
      <c r="G8444" s="121">
        <v>10222.803</v>
      </c>
      <c r="H8444" s="119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19">
        <v>56808</v>
      </c>
      <c r="B8445" s="120" t="s">
        <v>201</v>
      </c>
      <c r="C8445" s="120" t="s">
        <v>202</v>
      </c>
      <c r="D8445" s="120" t="s">
        <v>68</v>
      </c>
      <c r="E8445" s="120" t="s">
        <v>172</v>
      </c>
      <c r="F8445" s="121">
        <v>0</v>
      </c>
      <c r="G8445" s="121">
        <v>0</v>
      </c>
      <c r="H8445" s="119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19">
        <v>56808</v>
      </c>
      <c r="B8446" s="120" t="s">
        <v>201</v>
      </c>
      <c r="C8446" s="120" t="s">
        <v>202</v>
      </c>
      <c r="D8446" s="120" t="s">
        <v>68</v>
      </c>
      <c r="E8446" s="120" t="s">
        <v>176</v>
      </c>
      <c r="F8446" s="121">
        <v>2266190</v>
      </c>
      <c r="G8446" s="121">
        <v>192033.06</v>
      </c>
      <c r="H8446" s="119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19">
        <v>56809</v>
      </c>
      <c r="B8447" s="120" t="s">
        <v>201</v>
      </c>
      <c r="C8447" s="120" t="s">
        <v>202</v>
      </c>
      <c r="D8447" s="120" t="s">
        <v>128</v>
      </c>
      <c r="E8447" s="120" t="s">
        <v>180</v>
      </c>
      <c r="F8447" s="121">
        <v>3583507</v>
      </c>
      <c r="G8447" s="121">
        <v>402551</v>
      </c>
      <c r="H8447" s="119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19">
        <v>56810</v>
      </c>
      <c r="B8448" s="120" t="s">
        <v>201</v>
      </c>
      <c r="C8448" s="120" t="s">
        <v>202</v>
      </c>
      <c r="D8448" s="120" t="s">
        <v>128</v>
      </c>
      <c r="E8448" s="120" t="s">
        <v>180</v>
      </c>
      <c r="F8448" s="121">
        <v>3498770</v>
      </c>
      <c r="G8448" s="121">
        <v>393032</v>
      </c>
      <c r="H8448" s="119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19">
        <v>56811</v>
      </c>
      <c r="B8449" s="120" t="s">
        <v>201</v>
      </c>
      <c r="C8449" s="120" t="s">
        <v>202</v>
      </c>
      <c r="D8449" s="120" t="s">
        <v>128</v>
      </c>
      <c r="E8449" s="120" t="s">
        <v>180</v>
      </c>
      <c r="F8449" s="121">
        <v>3592697</v>
      </c>
      <c r="G8449" s="121">
        <v>403583</v>
      </c>
      <c r="H8449" s="119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19">
        <v>56812</v>
      </c>
      <c r="B8450" s="120" t="s">
        <v>201</v>
      </c>
      <c r="C8450" s="120" t="s">
        <v>206</v>
      </c>
      <c r="D8450" s="120" t="s">
        <v>47</v>
      </c>
      <c r="E8450" s="120" t="s">
        <v>92</v>
      </c>
      <c r="F8450" s="121">
        <v>7047197</v>
      </c>
      <c r="G8450" s="121">
        <v>791642</v>
      </c>
      <c r="H8450" s="119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19">
        <v>56813</v>
      </c>
      <c r="B8451" s="120" t="s">
        <v>201</v>
      </c>
      <c r="C8451" s="120" t="s">
        <v>206</v>
      </c>
      <c r="D8451" s="120" t="s">
        <v>101</v>
      </c>
      <c r="E8451" s="120" t="s">
        <v>92</v>
      </c>
      <c r="F8451" s="121">
        <v>13220</v>
      </c>
      <c r="G8451" s="121">
        <v>1485</v>
      </c>
      <c r="H8451" s="119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19">
        <v>56815</v>
      </c>
      <c r="B8452" s="120" t="s">
        <v>201</v>
      </c>
      <c r="C8452" s="120" t="s">
        <v>206</v>
      </c>
      <c r="D8452" s="120" t="s">
        <v>101</v>
      </c>
      <c r="E8452" s="120" t="s">
        <v>92</v>
      </c>
      <c r="F8452" s="121">
        <v>18622</v>
      </c>
      <c r="G8452" s="121">
        <v>2092</v>
      </c>
      <c r="H8452" s="119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19">
        <v>56818</v>
      </c>
      <c r="B8453" s="120" t="s">
        <v>201</v>
      </c>
      <c r="C8453" s="120" t="s">
        <v>202</v>
      </c>
      <c r="D8453" s="120" t="s">
        <v>128</v>
      </c>
      <c r="E8453" s="120" t="s">
        <v>180</v>
      </c>
      <c r="F8453" s="121">
        <v>2109079</v>
      </c>
      <c r="G8453" s="121">
        <v>236922</v>
      </c>
      <c r="H8453" s="119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19">
        <v>56819</v>
      </c>
      <c r="B8454" s="120" t="s">
        <v>201</v>
      </c>
      <c r="C8454" s="120" t="s">
        <v>202</v>
      </c>
      <c r="D8454" s="120" t="s">
        <v>128</v>
      </c>
      <c r="E8454" s="120" t="s">
        <v>180</v>
      </c>
      <c r="F8454" s="121">
        <v>1367087</v>
      </c>
      <c r="G8454" s="121">
        <v>153571</v>
      </c>
      <c r="H8454" s="119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19">
        <v>56823</v>
      </c>
      <c r="B8455" s="120" t="s">
        <v>201</v>
      </c>
      <c r="C8455" s="120" t="s">
        <v>206</v>
      </c>
      <c r="D8455" s="120" t="s">
        <v>128</v>
      </c>
      <c r="E8455" s="120" t="s">
        <v>180</v>
      </c>
      <c r="F8455" s="121">
        <v>4124146</v>
      </c>
      <c r="G8455" s="121">
        <v>463283</v>
      </c>
      <c r="H8455" s="119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19">
        <v>56824</v>
      </c>
      <c r="B8456" s="120" t="s">
        <v>201</v>
      </c>
      <c r="C8456" s="120" t="s">
        <v>206</v>
      </c>
      <c r="D8456" s="120" t="s">
        <v>128</v>
      </c>
      <c r="E8456" s="120" t="s">
        <v>180</v>
      </c>
      <c r="F8456" s="121">
        <v>106245</v>
      </c>
      <c r="G8456" s="121">
        <v>11935</v>
      </c>
      <c r="H8456" s="119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19">
        <v>56825</v>
      </c>
      <c r="B8457" s="120" t="s">
        <v>201</v>
      </c>
      <c r="C8457" s="120" t="s">
        <v>206</v>
      </c>
      <c r="D8457" s="120" t="s">
        <v>128</v>
      </c>
      <c r="E8457" s="120" t="s">
        <v>180</v>
      </c>
      <c r="F8457" s="121">
        <v>111017</v>
      </c>
      <c r="G8457" s="121">
        <v>12471</v>
      </c>
      <c r="H8457" s="119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19">
        <v>56826</v>
      </c>
      <c r="B8458" s="120" t="s">
        <v>201</v>
      </c>
      <c r="C8458" s="120" t="s">
        <v>206</v>
      </c>
      <c r="D8458" s="120" t="s">
        <v>128</v>
      </c>
      <c r="E8458" s="120" t="s">
        <v>180</v>
      </c>
      <c r="F8458" s="121">
        <v>101464</v>
      </c>
      <c r="G8458" s="121">
        <v>11398</v>
      </c>
      <c r="H8458" s="119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19">
        <v>56827</v>
      </c>
      <c r="B8459" s="120" t="s">
        <v>201</v>
      </c>
      <c r="C8459" s="120" t="s">
        <v>206</v>
      </c>
      <c r="D8459" s="120" t="s">
        <v>128</v>
      </c>
      <c r="E8459" s="120" t="s">
        <v>180</v>
      </c>
      <c r="F8459" s="121">
        <v>54828</v>
      </c>
      <c r="G8459" s="121">
        <v>6159</v>
      </c>
      <c r="H8459" s="119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19">
        <v>56828</v>
      </c>
      <c r="B8460" s="120" t="s">
        <v>201</v>
      </c>
      <c r="C8460" s="120" t="s">
        <v>206</v>
      </c>
      <c r="D8460" s="120" t="s">
        <v>128</v>
      </c>
      <c r="E8460" s="120" t="s">
        <v>180</v>
      </c>
      <c r="F8460" s="121">
        <v>44065</v>
      </c>
      <c r="G8460" s="121">
        <v>4950</v>
      </c>
      <c r="H8460" s="119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19">
        <v>56829</v>
      </c>
      <c r="B8461" s="120" t="s">
        <v>201</v>
      </c>
      <c r="C8461" s="120" t="s">
        <v>206</v>
      </c>
      <c r="D8461" s="120" t="s">
        <v>128</v>
      </c>
      <c r="E8461" s="120" t="s">
        <v>180</v>
      </c>
      <c r="F8461" s="121">
        <v>2604653</v>
      </c>
      <c r="G8461" s="121">
        <v>292592</v>
      </c>
      <c r="H8461" s="119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19">
        <v>56831</v>
      </c>
      <c r="B8462" s="120" t="s">
        <v>201</v>
      </c>
      <c r="C8462" s="120" t="s">
        <v>202</v>
      </c>
      <c r="D8462" s="120" t="s">
        <v>128</v>
      </c>
      <c r="E8462" s="120" t="s">
        <v>180</v>
      </c>
      <c r="F8462" s="121">
        <v>2219103</v>
      </c>
      <c r="G8462" s="121">
        <v>249281</v>
      </c>
      <c r="H8462" s="119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19">
        <v>56832</v>
      </c>
      <c r="B8463" s="120" t="s">
        <v>201</v>
      </c>
      <c r="C8463" s="120" t="s">
        <v>206</v>
      </c>
      <c r="D8463" s="120" t="s">
        <v>120</v>
      </c>
      <c r="E8463" s="120" t="s">
        <v>76</v>
      </c>
      <c r="F8463" s="121">
        <v>495780</v>
      </c>
      <c r="G8463" s="121">
        <v>55693</v>
      </c>
      <c r="H8463" s="119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19">
        <v>56833</v>
      </c>
      <c r="B8464" s="120" t="s">
        <v>201</v>
      </c>
      <c r="C8464" s="120" t="s">
        <v>206</v>
      </c>
      <c r="D8464" s="120" t="s">
        <v>84</v>
      </c>
      <c r="E8464" s="120" t="s">
        <v>178</v>
      </c>
      <c r="F8464" s="121">
        <v>1392958</v>
      </c>
      <c r="G8464" s="121">
        <v>156477</v>
      </c>
      <c r="H8464" s="119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19">
        <v>56834</v>
      </c>
      <c r="B8465" s="120" t="s">
        <v>201</v>
      </c>
      <c r="C8465" s="120" t="s">
        <v>206</v>
      </c>
      <c r="D8465" s="120" t="s">
        <v>128</v>
      </c>
      <c r="E8465" s="120" t="s">
        <v>180</v>
      </c>
      <c r="F8465" s="121">
        <v>173572</v>
      </c>
      <c r="G8465" s="121">
        <v>19498</v>
      </c>
      <c r="H8465" s="119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19">
        <v>56835</v>
      </c>
      <c r="B8466" s="120" t="s">
        <v>201</v>
      </c>
      <c r="C8466" s="120" t="s">
        <v>206</v>
      </c>
      <c r="D8466" s="120" t="s">
        <v>128</v>
      </c>
      <c r="E8466" s="120" t="s">
        <v>180</v>
      </c>
      <c r="F8466" s="121">
        <v>171496</v>
      </c>
      <c r="G8466" s="121">
        <v>19265</v>
      </c>
      <c r="H8466" s="119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19">
        <v>56836</v>
      </c>
      <c r="B8467" s="120" t="s">
        <v>201</v>
      </c>
      <c r="C8467" s="120" t="s">
        <v>206</v>
      </c>
      <c r="D8467" s="120" t="s">
        <v>128</v>
      </c>
      <c r="E8467" s="120" t="s">
        <v>180</v>
      </c>
      <c r="F8467" s="121">
        <v>147977</v>
      </c>
      <c r="G8467" s="121">
        <v>16623</v>
      </c>
      <c r="H8467" s="119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19">
        <v>56837</v>
      </c>
      <c r="B8468" s="120" t="s">
        <v>201</v>
      </c>
      <c r="C8468" s="120" t="s">
        <v>206</v>
      </c>
      <c r="D8468" s="120" t="s">
        <v>128</v>
      </c>
      <c r="E8468" s="120" t="s">
        <v>180</v>
      </c>
      <c r="F8468" s="121">
        <v>175947</v>
      </c>
      <c r="G8468" s="121">
        <v>19765</v>
      </c>
      <c r="H8468" s="119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19">
        <v>56838</v>
      </c>
      <c r="B8469" s="120" t="s">
        <v>201</v>
      </c>
      <c r="C8469" s="120" t="s">
        <v>206</v>
      </c>
      <c r="D8469" s="120" t="s">
        <v>128</v>
      </c>
      <c r="E8469" s="120" t="s">
        <v>180</v>
      </c>
      <c r="F8469" s="121">
        <v>185393</v>
      </c>
      <c r="G8469" s="121">
        <v>20826</v>
      </c>
      <c r="H8469" s="119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19">
        <v>56839</v>
      </c>
      <c r="B8470" s="120" t="s">
        <v>201</v>
      </c>
      <c r="C8470" s="120" t="s">
        <v>206</v>
      </c>
      <c r="D8470" s="120" t="s">
        <v>128</v>
      </c>
      <c r="E8470" s="120" t="s">
        <v>180</v>
      </c>
      <c r="F8470" s="121">
        <v>189078</v>
      </c>
      <c r="G8470" s="121">
        <v>21240</v>
      </c>
      <c r="H8470" s="119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19">
        <v>56840</v>
      </c>
      <c r="B8471" s="120" t="s">
        <v>201</v>
      </c>
      <c r="C8471" s="120" t="s">
        <v>206</v>
      </c>
      <c r="D8471" s="120" t="s">
        <v>128</v>
      </c>
      <c r="E8471" s="120" t="s">
        <v>180</v>
      </c>
      <c r="F8471" s="121">
        <v>55424</v>
      </c>
      <c r="G8471" s="121">
        <v>6226</v>
      </c>
      <c r="H8471" s="119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19">
        <v>56841</v>
      </c>
      <c r="B8472" s="120" t="s">
        <v>201</v>
      </c>
      <c r="C8472" s="120" t="s">
        <v>202</v>
      </c>
      <c r="D8472" s="120" t="s">
        <v>128</v>
      </c>
      <c r="E8472" s="120" t="s">
        <v>180</v>
      </c>
      <c r="F8472" s="121">
        <v>3409146</v>
      </c>
      <c r="G8472" s="121">
        <v>382964</v>
      </c>
      <c r="H8472" s="119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19">
        <v>56842</v>
      </c>
      <c r="B8473" s="120" t="s">
        <v>201</v>
      </c>
      <c r="C8473" s="120" t="s">
        <v>202</v>
      </c>
      <c r="D8473" s="120" t="s">
        <v>128</v>
      </c>
      <c r="E8473" s="120" t="s">
        <v>180</v>
      </c>
      <c r="F8473" s="121">
        <v>2381534</v>
      </c>
      <c r="G8473" s="121">
        <v>267528</v>
      </c>
      <c r="H8473" s="119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19">
        <v>56843</v>
      </c>
      <c r="B8474" s="120" t="s">
        <v>201</v>
      </c>
      <c r="C8474" s="120" t="s">
        <v>202</v>
      </c>
      <c r="D8474" s="120" t="s">
        <v>128</v>
      </c>
      <c r="E8474" s="120" t="s">
        <v>180</v>
      </c>
      <c r="F8474" s="121">
        <v>3435664</v>
      </c>
      <c r="G8474" s="121">
        <v>385943</v>
      </c>
      <c r="H8474" s="119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19">
        <v>56846</v>
      </c>
      <c r="B8475" s="120" t="s">
        <v>201</v>
      </c>
      <c r="C8475" s="120" t="s">
        <v>206</v>
      </c>
      <c r="D8475" s="120" t="s">
        <v>39</v>
      </c>
      <c r="E8475" s="120" t="s">
        <v>38</v>
      </c>
      <c r="F8475" s="121">
        <v>1044137</v>
      </c>
      <c r="G8475" s="121">
        <v>1531701</v>
      </c>
      <c r="H8475" s="119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19">
        <v>56846</v>
      </c>
      <c r="B8476" s="120" t="s">
        <v>201</v>
      </c>
      <c r="C8476" s="120" t="s">
        <v>206</v>
      </c>
      <c r="D8476" s="120" t="s">
        <v>61</v>
      </c>
      <c r="E8476" s="120" t="s">
        <v>38</v>
      </c>
      <c r="F8476" s="121">
        <v>28763868</v>
      </c>
      <c r="G8476" s="121">
        <v>2666492</v>
      </c>
      <c r="H8476" s="119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19">
        <v>56847</v>
      </c>
      <c r="B8477" s="120" t="s">
        <v>201</v>
      </c>
      <c r="C8477" s="120" t="s">
        <v>206</v>
      </c>
      <c r="D8477" s="120" t="s">
        <v>68</v>
      </c>
      <c r="E8477" s="120" t="s">
        <v>134</v>
      </c>
      <c r="F8477" s="121">
        <v>9060</v>
      </c>
      <c r="G8477" s="121">
        <v>768.517</v>
      </c>
      <c r="H8477" s="119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19">
        <v>56847</v>
      </c>
      <c r="B8478" s="120" t="s">
        <v>201</v>
      </c>
      <c r="C8478" s="120" t="s">
        <v>206</v>
      </c>
      <c r="D8478" s="120" t="s">
        <v>68</v>
      </c>
      <c r="E8478" s="120" t="s">
        <v>176</v>
      </c>
      <c r="F8478" s="121">
        <v>3156889</v>
      </c>
      <c r="G8478" s="121">
        <v>268419.48</v>
      </c>
      <c r="H8478" s="119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19">
        <v>56848</v>
      </c>
      <c r="B8479" s="120" t="s">
        <v>205</v>
      </c>
      <c r="C8479" s="120" t="s">
        <v>208</v>
      </c>
      <c r="D8479" s="120" t="s">
        <v>68</v>
      </c>
      <c r="E8479" s="120" t="s">
        <v>54</v>
      </c>
      <c r="F8479" s="121">
        <v>0</v>
      </c>
      <c r="G8479" s="121">
        <v>0</v>
      </c>
      <c r="H8479" s="119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19">
        <v>56848</v>
      </c>
      <c r="B8480" s="120" t="s">
        <v>205</v>
      </c>
      <c r="C8480" s="120" t="s">
        <v>208</v>
      </c>
      <c r="D8480" s="120" t="s">
        <v>68</v>
      </c>
      <c r="E8480" s="120" t="s">
        <v>38</v>
      </c>
      <c r="F8480" s="121">
        <v>51332</v>
      </c>
      <c r="G8480" s="121">
        <v>11434.022</v>
      </c>
      <c r="H8480" s="119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19">
        <v>56848</v>
      </c>
      <c r="B8481" s="120" t="s">
        <v>205</v>
      </c>
      <c r="C8481" s="120" t="s">
        <v>208</v>
      </c>
      <c r="D8481" s="120" t="s">
        <v>68</v>
      </c>
      <c r="E8481" s="120" t="s">
        <v>140</v>
      </c>
      <c r="F8481" s="121">
        <v>1443316</v>
      </c>
      <c r="G8481" s="121">
        <v>321488.98</v>
      </c>
      <c r="H8481" s="119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19">
        <v>56850</v>
      </c>
      <c r="B8482" s="120" t="s">
        <v>201</v>
      </c>
      <c r="C8482" s="120" t="s">
        <v>206</v>
      </c>
      <c r="D8482" s="120" t="s">
        <v>79</v>
      </c>
      <c r="E8482" s="120" t="s">
        <v>90</v>
      </c>
      <c r="F8482" s="121">
        <v>221418</v>
      </c>
      <c r="G8482" s="121">
        <v>19298</v>
      </c>
      <c r="H8482" s="119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19">
        <v>56851</v>
      </c>
      <c r="B8483" s="120" t="s">
        <v>201</v>
      </c>
      <c r="C8483" s="120" t="s">
        <v>206</v>
      </c>
      <c r="D8483" s="120" t="s">
        <v>79</v>
      </c>
      <c r="E8483" s="120" t="s">
        <v>90</v>
      </c>
      <c r="F8483" s="121">
        <v>241114</v>
      </c>
      <c r="G8483" s="121">
        <v>21950</v>
      </c>
      <c r="H8483" s="119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19">
        <v>56852</v>
      </c>
      <c r="B8484" s="120" t="s">
        <v>201</v>
      </c>
      <c r="C8484" s="120" t="s">
        <v>206</v>
      </c>
      <c r="D8484" s="120" t="s">
        <v>79</v>
      </c>
      <c r="E8484" s="120" t="s">
        <v>90</v>
      </c>
      <c r="F8484" s="121">
        <v>232772</v>
      </c>
      <c r="G8484" s="121">
        <v>22860</v>
      </c>
      <c r="H8484" s="119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19">
        <v>56853</v>
      </c>
      <c r="B8485" s="120" t="s">
        <v>201</v>
      </c>
      <c r="C8485" s="120" t="s">
        <v>206</v>
      </c>
      <c r="D8485" s="120" t="s">
        <v>79</v>
      </c>
      <c r="E8485" s="120" t="s">
        <v>90</v>
      </c>
      <c r="F8485" s="121">
        <v>464564</v>
      </c>
      <c r="G8485" s="121">
        <v>36399</v>
      </c>
      <c r="H8485" s="119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19">
        <v>56854</v>
      </c>
      <c r="B8486" s="120" t="s">
        <v>201</v>
      </c>
      <c r="C8486" s="120" t="s">
        <v>206</v>
      </c>
      <c r="D8486" s="120" t="s">
        <v>128</v>
      </c>
      <c r="E8486" s="120" t="s">
        <v>180</v>
      </c>
      <c r="F8486" s="121">
        <v>1637033</v>
      </c>
      <c r="G8486" s="121">
        <v>183895</v>
      </c>
      <c r="H8486" s="119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19">
        <v>56855</v>
      </c>
      <c r="B8487" s="120" t="s">
        <v>201</v>
      </c>
      <c r="C8487" s="120" t="s">
        <v>206</v>
      </c>
      <c r="D8487" s="120" t="s">
        <v>128</v>
      </c>
      <c r="E8487" s="120" t="s">
        <v>180</v>
      </c>
      <c r="F8487" s="121">
        <v>1688869</v>
      </c>
      <c r="G8487" s="121">
        <v>189718</v>
      </c>
      <c r="H8487" s="119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19">
        <v>56856</v>
      </c>
      <c r="B8488" s="120" t="s">
        <v>201</v>
      </c>
      <c r="C8488" s="120" t="s">
        <v>206</v>
      </c>
      <c r="D8488" s="120" t="s">
        <v>128</v>
      </c>
      <c r="E8488" s="120" t="s">
        <v>180</v>
      </c>
      <c r="F8488" s="121">
        <v>2586192</v>
      </c>
      <c r="G8488" s="121">
        <v>290518</v>
      </c>
      <c r="H8488" s="119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19">
        <v>56857</v>
      </c>
      <c r="B8489" s="120" t="s">
        <v>201</v>
      </c>
      <c r="C8489" s="120" t="s">
        <v>206</v>
      </c>
      <c r="D8489" s="120" t="s">
        <v>128</v>
      </c>
      <c r="E8489" s="120" t="s">
        <v>180</v>
      </c>
      <c r="F8489" s="121">
        <v>4627393</v>
      </c>
      <c r="G8489" s="121">
        <v>519815</v>
      </c>
      <c r="H8489" s="119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19">
        <v>56858</v>
      </c>
      <c r="B8490" s="120" t="s">
        <v>201</v>
      </c>
      <c r="C8490" s="120" t="s">
        <v>206</v>
      </c>
      <c r="D8490" s="120" t="s">
        <v>128</v>
      </c>
      <c r="E8490" s="120" t="s">
        <v>180</v>
      </c>
      <c r="F8490" s="121">
        <v>2111491</v>
      </c>
      <c r="G8490" s="121">
        <v>237193</v>
      </c>
      <c r="H8490" s="119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19">
        <v>56859</v>
      </c>
      <c r="B8491" s="120" t="s">
        <v>201</v>
      </c>
      <c r="C8491" s="120" t="s">
        <v>206</v>
      </c>
      <c r="D8491" s="120" t="s">
        <v>128</v>
      </c>
      <c r="E8491" s="120" t="s">
        <v>180</v>
      </c>
      <c r="F8491" s="121">
        <v>582982</v>
      </c>
      <c r="G8491" s="121">
        <v>65489</v>
      </c>
      <c r="H8491" s="119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19">
        <v>56860</v>
      </c>
      <c r="B8492" s="120" t="s">
        <v>201</v>
      </c>
      <c r="C8492" s="120" t="s">
        <v>206</v>
      </c>
      <c r="D8492" s="120" t="s">
        <v>128</v>
      </c>
      <c r="E8492" s="120" t="s">
        <v>180</v>
      </c>
      <c r="F8492" s="121">
        <v>351398</v>
      </c>
      <c r="G8492" s="121">
        <v>39474</v>
      </c>
      <c r="H8492" s="119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19">
        <v>56862</v>
      </c>
      <c r="B8493" s="120" t="s">
        <v>201</v>
      </c>
      <c r="C8493" s="120" t="s">
        <v>206</v>
      </c>
      <c r="D8493" s="120" t="s">
        <v>101</v>
      </c>
      <c r="E8493" s="120" t="s">
        <v>92</v>
      </c>
      <c r="F8493" s="121">
        <v>29599</v>
      </c>
      <c r="G8493" s="121">
        <v>3325</v>
      </c>
      <c r="H8493" s="119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19">
        <v>56864</v>
      </c>
      <c r="B8494" s="120" t="s">
        <v>201</v>
      </c>
      <c r="C8494" s="120" t="s">
        <v>206</v>
      </c>
      <c r="D8494" s="120" t="s">
        <v>79</v>
      </c>
      <c r="E8494" s="120" t="s">
        <v>90</v>
      </c>
      <c r="F8494" s="121">
        <v>674880</v>
      </c>
      <c r="G8494" s="121">
        <v>59185</v>
      </c>
      <c r="H8494" s="119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19">
        <v>56865</v>
      </c>
      <c r="B8495" s="120" t="s">
        <v>201</v>
      </c>
      <c r="C8495" s="120" t="s">
        <v>206</v>
      </c>
      <c r="D8495" s="120" t="s">
        <v>79</v>
      </c>
      <c r="E8495" s="120" t="s">
        <v>90</v>
      </c>
      <c r="F8495" s="121">
        <v>68754</v>
      </c>
      <c r="G8495" s="121">
        <v>4437</v>
      </c>
      <c r="H8495" s="119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19">
        <v>56868</v>
      </c>
      <c r="B8496" s="120" t="s">
        <v>201</v>
      </c>
      <c r="C8496" s="120" t="s">
        <v>206</v>
      </c>
      <c r="D8496" s="120" t="s">
        <v>79</v>
      </c>
      <c r="E8496" s="120" t="s">
        <v>90</v>
      </c>
      <c r="F8496" s="121">
        <v>1887520</v>
      </c>
      <c r="G8496" s="121">
        <v>122795</v>
      </c>
      <c r="H8496" s="119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19">
        <v>56869</v>
      </c>
      <c r="B8497" s="120" t="s">
        <v>201</v>
      </c>
      <c r="C8497" s="120" t="s">
        <v>206</v>
      </c>
      <c r="D8497" s="120" t="s">
        <v>79</v>
      </c>
      <c r="E8497" s="120" t="s">
        <v>90</v>
      </c>
      <c r="F8497" s="121">
        <v>1760977</v>
      </c>
      <c r="G8497" s="121">
        <v>160159</v>
      </c>
      <c r="H8497" s="119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19">
        <v>56870</v>
      </c>
      <c r="B8498" s="120" t="s">
        <v>201</v>
      </c>
      <c r="C8498" s="120" t="s">
        <v>206</v>
      </c>
      <c r="D8498" s="120" t="s">
        <v>79</v>
      </c>
      <c r="E8498" s="120" t="s">
        <v>90</v>
      </c>
      <c r="F8498" s="121">
        <v>426475</v>
      </c>
      <c r="G8498" s="121">
        <v>33083</v>
      </c>
      <c r="H8498" s="119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19">
        <v>56871</v>
      </c>
      <c r="B8499" s="120" t="s">
        <v>201</v>
      </c>
      <c r="C8499" s="120" t="s">
        <v>206</v>
      </c>
      <c r="D8499" s="120" t="s">
        <v>79</v>
      </c>
      <c r="E8499" s="120" t="s">
        <v>90</v>
      </c>
      <c r="F8499" s="121">
        <v>251759</v>
      </c>
      <c r="G8499" s="121">
        <v>22647</v>
      </c>
      <c r="H8499" s="119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19">
        <v>56871</v>
      </c>
      <c r="B8500" s="120" t="s">
        <v>201</v>
      </c>
      <c r="C8500" s="120" t="s">
        <v>206</v>
      </c>
      <c r="D8500" s="120" t="s">
        <v>79</v>
      </c>
      <c r="E8500" s="120" t="s">
        <v>38</v>
      </c>
      <c r="F8500" s="121">
        <v>0</v>
      </c>
      <c r="G8500" s="121">
        <v>0</v>
      </c>
      <c r="H8500" s="119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19">
        <v>56872</v>
      </c>
      <c r="B8501" s="120" t="s">
        <v>201</v>
      </c>
      <c r="C8501" s="120" t="s">
        <v>202</v>
      </c>
      <c r="D8501" s="120" t="s">
        <v>116</v>
      </c>
      <c r="E8501" s="120" t="s">
        <v>170</v>
      </c>
      <c r="F8501" s="121">
        <v>4330174</v>
      </c>
      <c r="G8501" s="121">
        <v>486427</v>
      </c>
      <c r="H8501" s="119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19">
        <v>56873</v>
      </c>
      <c r="B8502" s="120" t="s">
        <v>201</v>
      </c>
      <c r="C8502" s="120" t="s">
        <v>207</v>
      </c>
      <c r="D8502" s="120" t="s">
        <v>79</v>
      </c>
      <c r="E8502" s="120" t="s">
        <v>90</v>
      </c>
      <c r="F8502" s="121">
        <v>68909</v>
      </c>
      <c r="G8502" s="121">
        <v>6796</v>
      </c>
      <c r="H8502" s="119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19">
        <v>56874</v>
      </c>
      <c r="B8503" s="120" t="s">
        <v>201</v>
      </c>
      <c r="C8503" s="120" t="s">
        <v>206</v>
      </c>
      <c r="D8503" s="120" t="s">
        <v>128</v>
      </c>
      <c r="E8503" s="120" t="s">
        <v>180</v>
      </c>
      <c r="F8503" s="121">
        <v>3413989</v>
      </c>
      <c r="G8503" s="121">
        <v>383508</v>
      </c>
      <c r="H8503" s="119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19">
        <v>56875</v>
      </c>
      <c r="B8504" s="120" t="s">
        <v>201</v>
      </c>
      <c r="C8504" s="120" t="s">
        <v>206</v>
      </c>
      <c r="D8504" s="120" t="s">
        <v>101</v>
      </c>
      <c r="E8504" s="120" t="s">
        <v>92</v>
      </c>
      <c r="F8504" s="121">
        <v>12871</v>
      </c>
      <c r="G8504" s="121">
        <v>1446</v>
      </c>
      <c r="H8504" s="119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19">
        <v>56876</v>
      </c>
      <c r="B8505" s="120" t="s">
        <v>201</v>
      </c>
      <c r="C8505" s="120" t="s">
        <v>206</v>
      </c>
      <c r="D8505" s="120" t="s">
        <v>128</v>
      </c>
      <c r="E8505" s="120" t="s">
        <v>180</v>
      </c>
      <c r="F8505" s="121">
        <v>2378633</v>
      </c>
      <c r="G8505" s="121">
        <v>267202</v>
      </c>
      <c r="H8505" s="119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19">
        <v>56877</v>
      </c>
      <c r="B8506" s="120" t="s">
        <v>201</v>
      </c>
      <c r="C8506" s="120" t="s">
        <v>206</v>
      </c>
      <c r="D8506" s="120" t="s">
        <v>101</v>
      </c>
      <c r="E8506" s="120" t="s">
        <v>92</v>
      </c>
      <c r="F8506" s="121">
        <v>13860</v>
      </c>
      <c r="G8506" s="121">
        <v>1557</v>
      </c>
      <c r="H8506" s="119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19">
        <v>56878</v>
      </c>
      <c r="B8507" s="120" t="s">
        <v>201</v>
      </c>
      <c r="C8507" s="120" t="s">
        <v>206</v>
      </c>
      <c r="D8507" s="120" t="s">
        <v>128</v>
      </c>
      <c r="E8507" s="120" t="s">
        <v>180</v>
      </c>
      <c r="F8507" s="121">
        <v>2055578</v>
      </c>
      <c r="G8507" s="121">
        <v>230912</v>
      </c>
      <c r="H8507" s="119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19">
        <v>56879</v>
      </c>
      <c r="B8508" s="120" t="s">
        <v>201</v>
      </c>
      <c r="C8508" s="120" t="s">
        <v>206</v>
      </c>
      <c r="D8508" s="120" t="s">
        <v>128</v>
      </c>
      <c r="E8508" s="120" t="s">
        <v>180</v>
      </c>
      <c r="F8508" s="121">
        <v>1062711</v>
      </c>
      <c r="G8508" s="121">
        <v>119379</v>
      </c>
      <c r="H8508" s="119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19">
        <v>56880</v>
      </c>
      <c r="B8509" s="120" t="s">
        <v>201</v>
      </c>
      <c r="C8509" s="120" t="s">
        <v>206</v>
      </c>
      <c r="D8509" s="120" t="s">
        <v>84</v>
      </c>
      <c r="E8509" s="120" t="s">
        <v>178</v>
      </c>
      <c r="F8509" s="121">
        <v>1163341</v>
      </c>
      <c r="G8509" s="121">
        <v>130683</v>
      </c>
      <c r="H8509" s="119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19">
        <v>56883</v>
      </c>
      <c r="B8510" s="120" t="s">
        <v>201</v>
      </c>
      <c r="C8510" s="120" t="s">
        <v>206</v>
      </c>
      <c r="D8510" s="120" t="s">
        <v>101</v>
      </c>
      <c r="E8510" s="120" t="s">
        <v>92</v>
      </c>
      <c r="F8510" s="121">
        <v>20405</v>
      </c>
      <c r="G8510" s="121">
        <v>2292</v>
      </c>
      <c r="H8510" s="119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19">
        <v>56884</v>
      </c>
      <c r="B8511" s="120" t="s">
        <v>201</v>
      </c>
      <c r="C8511" s="120" t="s">
        <v>206</v>
      </c>
      <c r="D8511" s="120" t="s">
        <v>79</v>
      </c>
      <c r="E8511" s="120" t="s">
        <v>90</v>
      </c>
      <c r="F8511" s="121">
        <v>209015</v>
      </c>
      <c r="G8511" s="121">
        <v>16449</v>
      </c>
      <c r="H8511" s="119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19">
        <v>56887</v>
      </c>
      <c r="B8512" s="120" t="s">
        <v>201</v>
      </c>
      <c r="C8512" s="120" t="s">
        <v>206</v>
      </c>
      <c r="D8512" s="120" t="s">
        <v>79</v>
      </c>
      <c r="E8512" s="120" t="s">
        <v>90</v>
      </c>
      <c r="F8512" s="121">
        <v>546869</v>
      </c>
      <c r="G8512" s="121">
        <v>49539</v>
      </c>
      <c r="H8512" s="119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19">
        <v>56888</v>
      </c>
      <c r="B8513" s="120" t="s">
        <v>201</v>
      </c>
      <c r="C8513" s="120" t="s">
        <v>206</v>
      </c>
      <c r="D8513" s="120" t="s">
        <v>101</v>
      </c>
      <c r="E8513" s="120" t="s">
        <v>92</v>
      </c>
      <c r="F8513" s="121">
        <v>25534</v>
      </c>
      <c r="G8513" s="121">
        <v>2868</v>
      </c>
      <c r="H8513" s="119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19">
        <v>56889</v>
      </c>
      <c r="B8514" s="120" t="s">
        <v>201</v>
      </c>
      <c r="C8514" s="120" t="s">
        <v>206</v>
      </c>
      <c r="D8514" s="120" t="s">
        <v>101</v>
      </c>
      <c r="E8514" s="120" t="s">
        <v>92</v>
      </c>
      <c r="F8514" s="121">
        <v>13351</v>
      </c>
      <c r="G8514" s="121">
        <v>1500</v>
      </c>
      <c r="H8514" s="119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19">
        <v>56890</v>
      </c>
      <c r="B8515" s="120" t="s">
        <v>201</v>
      </c>
      <c r="C8515" s="120" t="s">
        <v>206</v>
      </c>
      <c r="D8515" s="120" t="s">
        <v>79</v>
      </c>
      <c r="E8515" s="120" t="s">
        <v>90</v>
      </c>
      <c r="F8515" s="121">
        <v>138816</v>
      </c>
      <c r="G8515" s="121">
        <v>12052</v>
      </c>
      <c r="H8515" s="119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19">
        <v>56891</v>
      </c>
      <c r="B8516" s="120" t="s">
        <v>201</v>
      </c>
      <c r="C8516" s="120" t="s">
        <v>206</v>
      </c>
      <c r="D8516" s="120" t="s">
        <v>79</v>
      </c>
      <c r="E8516" s="120" t="s">
        <v>90</v>
      </c>
      <c r="F8516" s="121">
        <v>114039</v>
      </c>
      <c r="G8516" s="121">
        <v>10736</v>
      </c>
      <c r="H8516" s="119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19">
        <v>56893</v>
      </c>
      <c r="B8517" s="120" t="s">
        <v>201</v>
      </c>
      <c r="C8517" s="120" t="s">
        <v>202</v>
      </c>
      <c r="D8517" s="120" t="s">
        <v>116</v>
      </c>
      <c r="E8517" s="120" t="s">
        <v>170</v>
      </c>
      <c r="F8517" s="121">
        <v>67219</v>
      </c>
      <c r="G8517" s="121">
        <v>7551</v>
      </c>
      <c r="H8517" s="119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19">
        <v>56894</v>
      </c>
      <c r="B8518" s="120" t="s">
        <v>201</v>
      </c>
      <c r="C8518" s="120" t="s">
        <v>206</v>
      </c>
      <c r="D8518" s="120" t="s">
        <v>79</v>
      </c>
      <c r="E8518" s="120" t="s">
        <v>90</v>
      </c>
      <c r="F8518" s="121">
        <v>120867</v>
      </c>
      <c r="G8518" s="121">
        <v>10544</v>
      </c>
      <c r="H8518" s="119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19">
        <v>56895</v>
      </c>
      <c r="B8519" s="120" t="s">
        <v>201</v>
      </c>
      <c r="C8519" s="120" t="s">
        <v>206</v>
      </c>
      <c r="D8519" s="120" t="s">
        <v>79</v>
      </c>
      <c r="E8519" s="120" t="s">
        <v>90</v>
      </c>
      <c r="F8519" s="121">
        <v>889638</v>
      </c>
      <c r="G8519" s="121">
        <v>86951</v>
      </c>
      <c r="H8519" s="119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19">
        <v>56896</v>
      </c>
      <c r="B8520" s="120" t="s">
        <v>201</v>
      </c>
      <c r="C8520" s="120" t="s">
        <v>206</v>
      </c>
      <c r="D8520" s="120" t="s">
        <v>79</v>
      </c>
      <c r="E8520" s="120" t="s">
        <v>90</v>
      </c>
      <c r="F8520" s="121">
        <v>241868</v>
      </c>
      <c r="G8520" s="121">
        <v>22402</v>
      </c>
      <c r="H8520" s="119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19">
        <v>56897</v>
      </c>
      <c r="B8521" s="120" t="s">
        <v>201</v>
      </c>
      <c r="C8521" s="120" t="s">
        <v>206</v>
      </c>
      <c r="D8521" s="120" t="s">
        <v>79</v>
      </c>
      <c r="E8521" s="120" t="s">
        <v>90</v>
      </c>
      <c r="F8521" s="121">
        <v>305379</v>
      </c>
      <c r="G8521" s="121">
        <v>29881</v>
      </c>
      <c r="H8521" s="119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19">
        <v>56898</v>
      </c>
      <c r="B8522" s="120" t="s">
        <v>201</v>
      </c>
      <c r="C8522" s="120" t="s">
        <v>206</v>
      </c>
      <c r="D8522" s="120" t="s">
        <v>73</v>
      </c>
      <c r="E8522" s="120" t="s">
        <v>90</v>
      </c>
      <c r="F8522" s="121">
        <v>609664</v>
      </c>
      <c r="G8522" s="121">
        <v>43216</v>
      </c>
      <c r="H8522" s="119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19">
        <v>56899</v>
      </c>
      <c r="B8523" s="120" t="s">
        <v>201</v>
      </c>
      <c r="C8523" s="120" t="s">
        <v>202</v>
      </c>
      <c r="D8523" s="120" t="s">
        <v>79</v>
      </c>
      <c r="E8523" s="120" t="s">
        <v>70</v>
      </c>
      <c r="F8523" s="121">
        <v>0</v>
      </c>
      <c r="G8523" s="121">
        <v>0</v>
      </c>
      <c r="H8523" s="119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19">
        <v>56900</v>
      </c>
      <c r="B8524" s="120" t="s">
        <v>201</v>
      </c>
      <c r="C8524" s="120" t="s">
        <v>207</v>
      </c>
      <c r="D8524" s="120" t="s">
        <v>101</v>
      </c>
      <c r="E8524" s="120" t="s">
        <v>92</v>
      </c>
      <c r="F8524" s="121">
        <v>27748</v>
      </c>
      <c r="G8524" s="121">
        <v>3117</v>
      </c>
      <c r="H8524" s="119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19">
        <v>56901</v>
      </c>
      <c r="B8525" s="120" t="s">
        <v>201</v>
      </c>
      <c r="C8525" s="120" t="s">
        <v>206</v>
      </c>
      <c r="D8525" s="120" t="s">
        <v>128</v>
      </c>
      <c r="E8525" s="120" t="s">
        <v>180</v>
      </c>
      <c r="F8525" s="121">
        <v>1526719</v>
      </c>
      <c r="G8525" s="121">
        <v>171503</v>
      </c>
      <c r="H8525" s="119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19">
        <v>56902</v>
      </c>
      <c r="B8526" s="120" t="s">
        <v>201</v>
      </c>
      <c r="C8526" s="120" t="s">
        <v>206</v>
      </c>
      <c r="D8526" s="120" t="s">
        <v>128</v>
      </c>
      <c r="E8526" s="120" t="s">
        <v>180</v>
      </c>
      <c r="F8526" s="121">
        <v>2373711</v>
      </c>
      <c r="G8526" s="121">
        <v>266649</v>
      </c>
      <c r="H8526" s="119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19">
        <v>56904</v>
      </c>
      <c r="B8527" s="120" t="s">
        <v>201</v>
      </c>
      <c r="C8527" s="120" t="s">
        <v>206</v>
      </c>
      <c r="D8527" s="120" t="s">
        <v>128</v>
      </c>
      <c r="E8527" s="120" t="s">
        <v>180</v>
      </c>
      <c r="F8527" s="121">
        <v>1754610</v>
      </c>
      <c r="G8527" s="121">
        <v>197103</v>
      </c>
      <c r="H8527" s="119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19">
        <v>56905</v>
      </c>
      <c r="B8528" s="120" t="s">
        <v>201</v>
      </c>
      <c r="C8528" s="120" t="s">
        <v>206</v>
      </c>
      <c r="D8528" s="120" t="s">
        <v>128</v>
      </c>
      <c r="E8528" s="120" t="s">
        <v>180</v>
      </c>
      <c r="F8528" s="121">
        <v>2474712</v>
      </c>
      <c r="G8528" s="121">
        <v>277995</v>
      </c>
      <c r="H8528" s="119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19">
        <v>56908</v>
      </c>
      <c r="B8529" s="120" t="s">
        <v>201</v>
      </c>
      <c r="C8529" s="120" t="s">
        <v>202</v>
      </c>
      <c r="D8529" s="120" t="s">
        <v>73</v>
      </c>
      <c r="E8529" s="120" t="s">
        <v>70</v>
      </c>
      <c r="F8529" s="121">
        <v>16044</v>
      </c>
      <c r="G8529" s="121">
        <v>1290.014</v>
      </c>
      <c r="H8529" s="119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19">
        <v>56908</v>
      </c>
      <c r="B8530" s="120" t="s">
        <v>201</v>
      </c>
      <c r="C8530" s="120" t="s">
        <v>202</v>
      </c>
      <c r="D8530" s="120" t="s">
        <v>73</v>
      </c>
      <c r="E8530" s="120" t="s">
        <v>38</v>
      </c>
      <c r="F8530" s="121">
        <v>2817526</v>
      </c>
      <c r="G8530" s="121">
        <v>225451.99</v>
      </c>
      <c r="H8530" s="119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19">
        <v>56909</v>
      </c>
      <c r="B8531" s="120" t="s">
        <v>201</v>
      </c>
      <c r="C8531" s="120" t="s">
        <v>207</v>
      </c>
      <c r="D8531" s="120" t="s">
        <v>101</v>
      </c>
      <c r="E8531" s="120" t="s">
        <v>92</v>
      </c>
      <c r="F8531" s="121">
        <v>8992</v>
      </c>
      <c r="G8531" s="121">
        <v>1010</v>
      </c>
      <c r="H8531" s="119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19">
        <v>56911</v>
      </c>
      <c r="B8532" s="120" t="s">
        <v>201</v>
      </c>
      <c r="C8532" s="120" t="s">
        <v>206</v>
      </c>
      <c r="D8532" s="120" t="s">
        <v>73</v>
      </c>
      <c r="E8532" s="120" t="s">
        <v>90</v>
      </c>
      <c r="F8532" s="121">
        <v>684978</v>
      </c>
      <c r="G8532" s="121">
        <v>36250</v>
      </c>
      <c r="H8532" s="119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19">
        <v>56912</v>
      </c>
      <c r="B8533" s="120" t="s">
        <v>201</v>
      </c>
      <c r="C8533" s="120" t="s">
        <v>206</v>
      </c>
      <c r="D8533" s="120" t="s">
        <v>128</v>
      </c>
      <c r="E8533" s="120" t="s">
        <v>180</v>
      </c>
      <c r="F8533" s="121">
        <v>1448382</v>
      </c>
      <c r="G8533" s="121">
        <v>162703</v>
      </c>
      <c r="H8533" s="119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19">
        <v>56913</v>
      </c>
      <c r="B8534" s="120" t="s">
        <v>201</v>
      </c>
      <c r="C8534" s="120" t="s">
        <v>206</v>
      </c>
      <c r="D8534" s="120" t="s">
        <v>128</v>
      </c>
      <c r="E8534" s="120" t="s">
        <v>180</v>
      </c>
      <c r="F8534" s="121">
        <v>1345671</v>
      </c>
      <c r="G8534" s="121">
        <v>151165</v>
      </c>
      <c r="H8534" s="119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19">
        <v>56914</v>
      </c>
      <c r="B8535" s="120" t="s">
        <v>201</v>
      </c>
      <c r="C8535" s="120" t="s">
        <v>206</v>
      </c>
      <c r="D8535" s="120" t="s">
        <v>73</v>
      </c>
      <c r="E8535" s="120" t="s">
        <v>38</v>
      </c>
      <c r="F8535" s="121">
        <v>213039</v>
      </c>
      <c r="G8535" s="121">
        <v>19385</v>
      </c>
      <c r="H8535" s="119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19">
        <v>56915</v>
      </c>
      <c r="B8536" s="120" t="s">
        <v>201</v>
      </c>
      <c r="C8536" s="120" t="s">
        <v>206</v>
      </c>
      <c r="D8536" s="120" t="s">
        <v>101</v>
      </c>
      <c r="E8536" s="120" t="s">
        <v>92</v>
      </c>
      <c r="F8536" s="121">
        <v>16353</v>
      </c>
      <c r="G8536" s="121">
        <v>1837</v>
      </c>
      <c r="H8536" s="119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19">
        <v>56917</v>
      </c>
      <c r="B8537" s="120" t="s">
        <v>201</v>
      </c>
      <c r="C8537" s="120" t="s">
        <v>206</v>
      </c>
      <c r="D8537" s="120" t="s">
        <v>101</v>
      </c>
      <c r="E8537" s="120" t="s">
        <v>92</v>
      </c>
      <c r="F8537" s="121">
        <v>2435978</v>
      </c>
      <c r="G8537" s="121">
        <v>273644</v>
      </c>
      <c r="H8537" s="119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19">
        <v>56919</v>
      </c>
      <c r="B8538" s="120" t="s">
        <v>201</v>
      </c>
      <c r="C8538" s="120" t="s">
        <v>206</v>
      </c>
      <c r="D8538" s="120" t="s">
        <v>128</v>
      </c>
      <c r="E8538" s="120" t="s">
        <v>180</v>
      </c>
      <c r="F8538" s="121">
        <v>3805204</v>
      </c>
      <c r="G8538" s="121">
        <v>427455</v>
      </c>
      <c r="H8538" s="119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19">
        <v>56920</v>
      </c>
      <c r="B8539" s="120" t="s">
        <v>201</v>
      </c>
      <c r="C8539" s="120" t="s">
        <v>206</v>
      </c>
      <c r="D8539" s="120" t="s">
        <v>128</v>
      </c>
      <c r="E8539" s="120" t="s">
        <v>180</v>
      </c>
      <c r="F8539" s="121">
        <v>3758451</v>
      </c>
      <c r="G8539" s="121">
        <v>422203</v>
      </c>
      <c r="H8539" s="119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19">
        <v>56921</v>
      </c>
      <c r="B8540" s="120" t="s">
        <v>201</v>
      </c>
      <c r="C8540" s="120" t="s">
        <v>206</v>
      </c>
      <c r="D8540" s="120" t="s">
        <v>128</v>
      </c>
      <c r="E8540" s="120" t="s">
        <v>180</v>
      </c>
      <c r="F8540" s="121">
        <v>2889438</v>
      </c>
      <c r="G8540" s="121">
        <v>324583</v>
      </c>
      <c r="H8540" s="119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19">
        <v>56922</v>
      </c>
      <c r="B8541" s="120" t="s">
        <v>201</v>
      </c>
      <c r="C8541" s="120" t="s">
        <v>206</v>
      </c>
      <c r="D8541" s="120" t="s">
        <v>101</v>
      </c>
      <c r="E8541" s="120" t="s">
        <v>92</v>
      </c>
      <c r="F8541" s="121">
        <v>25388</v>
      </c>
      <c r="G8541" s="121">
        <v>2852</v>
      </c>
      <c r="H8541" s="119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19">
        <v>56923</v>
      </c>
      <c r="B8542" s="120" t="s">
        <v>201</v>
      </c>
      <c r="C8542" s="120" t="s">
        <v>206</v>
      </c>
      <c r="D8542" s="120" t="s">
        <v>128</v>
      </c>
      <c r="E8542" s="120" t="s">
        <v>180</v>
      </c>
      <c r="F8542" s="121">
        <v>4562543</v>
      </c>
      <c r="G8542" s="121">
        <v>512530</v>
      </c>
      <c r="H8542" s="119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19">
        <v>56924</v>
      </c>
      <c r="B8543" s="120" t="s">
        <v>201</v>
      </c>
      <c r="C8543" s="120" t="s">
        <v>206</v>
      </c>
      <c r="D8543" s="120" t="s">
        <v>128</v>
      </c>
      <c r="E8543" s="120" t="s">
        <v>180</v>
      </c>
      <c r="F8543" s="121">
        <v>4016500</v>
      </c>
      <c r="G8543" s="121">
        <v>451191</v>
      </c>
      <c r="H8543" s="119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19">
        <v>56925</v>
      </c>
      <c r="B8544" s="120" t="s">
        <v>201</v>
      </c>
      <c r="C8544" s="120" t="s">
        <v>206</v>
      </c>
      <c r="D8544" s="120" t="s">
        <v>128</v>
      </c>
      <c r="E8544" s="120" t="s">
        <v>180</v>
      </c>
      <c r="F8544" s="121">
        <v>4989260</v>
      </c>
      <c r="G8544" s="121">
        <v>560465</v>
      </c>
      <c r="H8544" s="119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19">
        <v>56928</v>
      </c>
      <c r="B8545" s="120" t="s">
        <v>205</v>
      </c>
      <c r="C8545" s="120" t="s">
        <v>210</v>
      </c>
      <c r="D8545" s="120" t="s">
        <v>73</v>
      </c>
      <c r="E8545" s="120" t="s">
        <v>38</v>
      </c>
      <c r="F8545" s="121">
        <v>158258</v>
      </c>
      <c r="G8545" s="121">
        <v>23435</v>
      </c>
      <c r="H8545" s="119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19">
        <v>56929</v>
      </c>
      <c r="B8546" s="120" t="s">
        <v>201</v>
      </c>
      <c r="C8546" s="120" t="s">
        <v>202</v>
      </c>
      <c r="D8546" s="120" t="s">
        <v>101</v>
      </c>
      <c r="E8546" s="120" t="s">
        <v>92</v>
      </c>
      <c r="F8546" s="121">
        <v>407301</v>
      </c>
      <c r="G8546" s="121">
        <v>45754</v>
      </c>
      <c r="H8546" s="119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19">
        <v>56930</v>
      </c>
      <c r="B8547" s="120" t="s">
        <v>201</v>
      </c>
      <c r="C8547" s="120" t="s">
        <v>202</v>
      </c>
      <c r="D8547" s="120" t="s">
        <v>101</v>
      </c>
      <c r="E8547" s="120" t="s">
        <v>92</v>
      </c>
      <c r="F8547" s="121">
        <v>147365</v>
      </c>
      <c r="G8547" s="121">
        <v>16554</v>
      </c>
      <c r="H8547" s="119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19">
        <v>56932</v>
      </c>
      <c r="B8548" s="120" t="s">
        <v>201</v>
      </c>
      <c r="C8548" s="120" t="s">
        <v>207</v>
      </c>
      <c r="D8548" s="120" t="s">
        <v>79</v>
      </c>
      <c r="E8548" s="120" t="s">
        <v>70</v>
      </c>
      <c r="F8548" s="121">
        <v>0</v>
      </c>
      <c r="G8548" s="121">
        <v>0</v>
      </c>
      <c r="H8548" s="119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19">
        <v>56933</v>
      </c>
      <c r="B8549" s="120" t="s">
        <v>201</v>
      </c>
      <c r="C8549" s="120" t="s">
        <v>206</v>
      </c>
      <c r="D8549" s="120" t="s">
        <v>128</v>
      </c>
      <c r="E8549" s="120" t="s">
        <v>180</v>
      </c>
      <c r="F8549" s="121">
        <v>170410</v>
      </c>
      <c r="G8549" s="121">
        <v>19143</v>
      </c>
      <c r="H8549" s="119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19">
        <v>56934</v>
      </c>
      <c r="B8550" s="120" t="s">
        <v>201</v>
      </c>
      <c r="C8550" s="120" t="s">
        <v>206</v>
      </c>
      <c r="D8550" s="120" t="s">
        <v>128</v>
      </c>
      <c r="E8550" s="120" t="s">
        <v>180</v>
      </c>
      <c r="F8550" s="121">
        <v>165987</v>
      </c>
      <c r="G8550" s="121">
        <v>18646</v>
      </c>
      <c r="H8550" s="119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19">
        <v>56935</v>
      </c>
      <c r="B8551" s="120" t="s">
        <v>201</v>
      </c>
      <c r="C8551" s="120" t="s">
        <v>206</v>
      </c>
      <c r="D8551" s="120" t="s">
        <v>128</v>
      </c>
      <c r="E8551" s="120" t="s">
        <v>180</v>
      </c>
      <c r="F8551" s="121">
        <v>356393</v>
      </c>
      <c r="G8551" s="121">
        <v>40035</v>
      </c>
      <c r="H8551" s="119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19">
        <v>56936</v>
      </c>
      <c r="B8552" s="120" t="s">
        <v>201</v>
      </c>
      <c r="C8552" s="120" t="s">
        <v>211</v>
      </c>
      <c r="D8552" s="120" t="s">
        <v>116</v>
      </c>
      <c r="E8552" s="120" t="s">
        <v>170</v>
      </c>
      <c r="F8552" s="121">
        <v>459148</v>
      </c>
      <c r="G8552" s="121">
        <v>51578</v>
      </c>
      <c r="H8552" s="119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19">
        <v>56937</v>
      </c>
      <c r="B8553" s="120" t="s">
        <v>201</v>
      </c>
      <c r="C8553" s="120" t="s">
        <v>211</v>
      </c>
      <c r="D8553" s="120" t="s">
        <v>79</v>
      </c>
      <c r="E8553" s="120" t="s">
        <v>70</v>
      </c>
      <c r="F8553" s="121">
        <v>0</v>
      </c>
      <c r="G8553" s="121">
        <v>0</v>
      </c>
      <c r="H8553" s="119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19">
        <v>56938</v>
      </c>
      <c r="B8554" s="120" t="s">
        <v>201</v>
      </c>
      <c r="C8554" s="120" t="s">
        <v>206</v>
      </c>
      <c r="D8554" s="120" t="s">
        <v>101</v>
      </c>
      <c r="E8554" s="120" t="s">
        <v>92</v>
      </c>
      <c r="F8554" s="121">
        <v>15455</v>
      </c>
      <c r="G8554" s="121">
        <v>1736</v>
      </c>
      <c r="H8554" s="119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19">
        <v>56939</v>
      </c>
      <c r="B8555" s="120" t="s">
        <v>201</v>
      </c>
      <c r="C8555" s="120" t="s">
        <v>206</v>
      </c>
      <c r="D8555" s="120" t="s">
        <v>101</v>
      </c>
      <c r="E8555" s="120" t="s">
        <v>92</v>
      </c>
      <c r="F8555" s="121">
        <v>385635</v>
      </c>
      <c r="G8555" s="121">
        <v>43320</v>
      </c>
      <c r="H8555" s="119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19">
        <v>56940</v>
      </c>
      <c r="B8556" s="120" t="s">
        <v>201</v>
      </c>
      <c r="C8556" s="120" t="s">
        <v>206</v>
      </c>
      <c r="D8556" s="120" t="s">
        <v>39</v>
      </c>
      <c r="E8556" s="120" t="s">
        <v>70</v>
      </c>
      <c r="F8556" s="121">
        <v>0</v>
      </c>
      <c r="G8556" s="121">
        <v>3409.7</v>
      </c>
      <c r="H8556" s="119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19">
        <v>56940</v>
      </c>
      <c r="B8557" s="120" t="s">
        <v>201</v>
      </c>
      <c r="C8557" s="120" t="s">
        <v>206</v>
      </c>
      <c r="D8557" s="120" t="s">
        <v>39</v>
      </c>
      <c r="E8557" s="120" t="s">
        <v>38</v>
      </c>
      <c r="F8557" s="121">
        <v>1193671</v>
      </c>
      <c r="G8557" s="121">
        <v>1539644.3</v>
      </c>
      <c r="H8557" s="119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19">
        <v>56940</v>
      </c>
      <c r="B8558" s="120" t="s">
        <v>201</v>
      </c>
      <c r="C8558" s="120" t="s">
        <v>206</v>
      </c>
      <c r="D8558" s="120" t="s">
        <v>61</v>
      </c>
      <c r="E8558" s="120" t="s">
        <v>70</v>
      </c>
      <c r="F8558" s="121">
        <v>64424</v>
      </c>
      <c r="G8558" s="121">
        <v>6272.237</v>
      </c>
      <c r="H8558" s="119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19">
        <v>56940</v>
      </c>
      <c r="B8559" s="120" t="s">
        <v>201</v>
      </c>
      <c r="C8559" s="120" t="s">
        <v>206</v>
      </c>
      <c r="D8559" s="120" t="s">
        <v>61</v>
      </c>
      <c r="E8559" s="120" t="s">
        <v>38</v>
      </c>
      <c r="F8559" s="121">
        <v>27505863</v>
      </c>
      <c r="G8559" s="121">
        <v>2550950.8</v>
      </c>
      <c r="H8559" s="119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19">
        <v>56941</v>
      </c>
      <c r="B8560" s="120" t="s">
        <v>201</v>
      </c>
      <c r="C8560" s="120" t="s">
        <v>206</v>
      </c>
      <c r="D8560" s="120" t="s">
        <v>128</v>
      </c>
      <c r="E8560" s="120" t="s">
        <v>180</v>
      </c>
      <c r="F8560" s="121">
        <v>2325177</v>
      </c>
      <c r="G8560" s="121">
        <v>261197</v>
      </c>
      <c r="H8560" s="119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19">
        <v>56942</v>
      </c>
      <c r="B8561" s="120" t="s">
        <v>201</v>
      </c>
      <c r="C8561" s="120" t="s">
        <v>206</v>
      </c>
      <c r="D8561" s="120" t="s">
        <v>128</v>
      </c>
      <c r="E8561" s="120" t="s">
        <v>180</v>
      </c>
      <c r="F8561" s="121">
        <v>3019549</v>
      </c>
      <c r="G8561" s="121">
        <v>339199</v>
      </c>
      <c r="H8561" s="119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19">
        <v>56944</v>
      </c>
      <c r="B8562" s="120" t="s">
        <v>201</v>
      </c>
      <c r="C8562" s="120" t="s">
        <v>206</v>
      </c>
      <c r="D8562" s="120" t="s">
        <v>101</v>
      </c>
      <c r="E8562" s="120" t="s">
        <v>92</v>
      </c>
      <c r="F8562" s="121">
        <v>200847</v>
      </c>
      <c r="G8562" s="121">
        <v>22562</v>
      </c>
      <c r="H8562" s="119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19">
        <v>56945</v>
      </c>
      <c r="B8563" s="120" t="s">
        <v>201</v>
      </c>
      <c r="C8563" s="120" t="s">
        <v>206</v>
      </c>
      <c r="D8563" s="120" t="s">
        <v>128</v>
      </c>
      <c r="E8563" s="120" t="s">
        <v>180</v>
      </c>
      <c r="F8563" s="121">
        <v>2260290</v>
      </c>
      <c r="G8563" s="121">
        <v>253908</v>
      </c>
      <c r="H8563" s="119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19">
        <v>56946</v>
      </c>
      <c r="B8564" s="120" t="s">
        <v>201</v>
      </c>
      <c r="C8564" s="120" t="s">
        <v>206</v>
      </c>
      <c r="D8564" s="120" t="s">
        <v>128</v>
      </c>
      <c r="E8564" s="120" t="s">
        <v>180</v>
      </c>
      <c r="F8564" s="121">
        <v>582983</v>
      </c>
      <c r="G8564" s="121">
        <v>65489</v>
      </c>
      <c r="H8564" s="119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19">
        <v>56947</v>
      </c>
      <c r="B8565" s="120" t="s">
        <v>201</v>
      </c>
      <c r="C8565" s="120" t="s">
        <v>206</v>
      </c>
      <c r="D8565" s="120" t="s">
        <v>128</v>
      </c>
      <c r="E8565" s="120" t="s">
        <v>180</v>
      </c>
      <c r="F8565" s="121">
        <v>1840569</v>
      </c>
      <c r="G8565" s="121">
        <v>206759</v>
      </c>
      <c r="H8565" s="119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19">
        <v>56948</v>
      </c>
      <c r="B8566" s="120" t="s">
        <v>201</v>
      </c>
      <c r="C8566" s="120" t="s">
        <v>202</v>
      </c>
      <c r="D8566" s="120" t="s">
        <v>73</v>
      </c>
      <c r="E8566" s="120" t="s">
        <v>38</v>
      </c>
      <c r="F8566" s="121">
        <v>3440505</v>
      </c>
      <c r="G8566" s="121">
        <v>330191.8</v>
      </c>
      <c r="H8566" s="119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19">
        <v>56951</v>
      </c>
      <c r="B8567" s="120" t="s">
        <v>201</v>
      </c>
      <c r="C8567" s="120" t="s">
        <v>206</v>
      </c>
      <c r="D8567" s="120" t="s">
        <v>79</v>
      </c>
      <c r="E8567" s="120" t="s">
        <v>90</v>
      </c>
      <c r="F8567" s="121">
        <v>122682</v>
      </c>
      <c r="G8567" s="121">
        <v>9136</v>
      </c>
      <c r="H8567" s="119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19">
        <v>56952</v>
      </c>
      <c r="B8568" s="120" t="s">
        <v>201</v>
      </c>
      <c r="C8568" s="120" t="s">
        <v>206</v>
      </c>
      <c r="D8568" s="120" t="s">
        <v>128</v>
      </c>
      <c r="E8568" s="120" t="s">
        <v>180</v>
      </c>
      <c r="F8568" s="121">
        <v>1685060</v>
      </c>
      <c r="G8568" s="121">
        <v>189290</v>
      </c>
      <c r="H8568" s="119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19">
        <v>56953</v>
      </c>
      <c r="B8569" s="120" t="s">
        <v>201</v>
      </c>
      <c r="C8569" s="120" t="s">
        <v>206</v>
      </c>
      <c r="D8569" s="120" t="s">
        <v>128</v>
      </c>
      <c r="E8569" s="120" t="s">
        <v>180</v>
      </c>
      <c r="F8569" s="121">
        <v>2270829</v>
      </c>
      <c r="G8569" s="121">
        <v>255092</v>
      </c>
      <c r="H8569" s="119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19">
        <v>56954</v>
      </c>
      <c r="B8570" s="120" t="s">
        <v>201</v>
      </c>
      <c r="C8570" s="120" t="s">
        <v>202</v>
      </c>
      <c r="D8570" s="120" t="s">
        <v>79</v>
      </c>
      <c r="E8570" s="120" t="s">
        <v>70</v>
      </c>
      <c r="F8570" s="121">
        <v>2188</v>
      </c>
      <c r="G8570" s="121">
        <v>-44</v>
      </c>
      <c r="H8570" s="119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19">
        <v>56957</v>
      </c>
      <c r="B8571" s="120" t="s">
        <v>201</v>
      </c>
      <c r="C8571" s="120" t="s">
        <v>206</v>
      </c>
      <c r="D8571" s="120" t="s">
        <v>79</v>
      </c>
      <c r="E8571" s="120" t="s">
        <v>90</v>
      </c>
      <c r="F8571" s="121">
        <v>487717</v>
      </c>
      <c r="G8571" s="121">
        <v>41083</v>
      </c>
      <c r="H8571" s="119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19">
        <v>56958</v>
      </c>
      <c r="B8572" s="120" t="s">
        <v>201</v>
      </c>
      <c r="C8572" s="120" t="s">
        <v>206</v>
      </c>
      <c r="D8572" s="120" t="s">
        <v>79</v>
      </c>
      <c r="E8572" s="120" t="s">
        <v>90</v>
      </c>
      <c r="F8572" s="121">
        <v>416839</v>
      </c>
      <c r="G8572" s="121">
        <v>35548</v>
      </c>
      <c r="H8572" s="119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19">
        <v>56959</v>
      </c>
      <c r="B8573" s="120" t="s">
        <v>201</v>
      </c>
      <c r="C8573" s="120" t="s">
        <v>206</v>
      </c>
      <c r="D8573" s="120" t="s">
        <v>128</v>
      </c>
      <c r="E8573" s="120" t="s">
        <v>180</v>
      </c>
      <c r="F8573" s="121">
        <v>873883</v>
      </c>
      <c r="G8573" s="121">
        <v>98167</v>
      </c>
      <c r="H8573" s="119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19">
        <v>56960</v>
      </c>
      <c r="B8574" s="120" t="s">
        <v>201</v>
      </c>
      <c r="C8574" s="120" t="s">
        <v>206</v>
      </c>
      <c r="D8574" s="120" t="s">
        <v>128</v>
      </c>
      <c r="E8574" s="120" t="s">
        <v>180</v>
      </c>
      <c r="F8574" s="121">
        <v>683610</v>
      </c>
      <c r="G8574" s="121">
        <v>76793</v>
      </c>
      <c r="H8574" s="119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19">
        <v>56961</v>
      </c>
      <c r="B8575" s="120" t="s">
        <v>201</v>
      </c>
      <c r="C8575" s="120" t="s">
        <v>206</v>
      </c>
      <c r="D8575" s="120" t="s">
        <v>33</v>
      </c>
      <c r="E8575" s="120" t="s">
        <v>99</v>
      </c>
      <c r="F8575" s="121">
        <v>0</v>
      </c>
      <c r="G8575" s="121">
        <v>-1884</v>
      </c>
      <c r="H8575" s="119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19">
        <v>56961</v>
      </c>
      <c r="B8576" s="120" t="s">
        <v>201</v>
      </c>
      <c r="C8576" s="120" t="s">
        <v>206</v>
      </c>
      <c r="D8576" s="120" t="s">
        <v>128</v>
      </c>
      <c r="E8576" s="120" t="s">
        <v>180</v>
      </c>
      <c r="F8576" s="121">
        <v>3527221</v>
      </c>
      <c r="G8576" s="121">
        <v>396228</v>
      </c>
      <c r="H8576" s="119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19">
        <v>56962</v>
      </c>
      <c r="B8577" s="120" t="s">
        <v>201</v>
      </c>
      <c r="C8577" s="120" t="s">
        <v>206</v>
      </c>
      <c r="D8577" s="120" t="s">
        <v>79</v>
      </c>
      <c r="E8577" s="120" t="s">
        <v>90</v>
      </c>
      <c r="F8577" s="121">
        <v>269434</v>
      </c>
      <c r="G8577" s="121">
        <v>26021</v>
      </c>
      <c r="H8577" s="119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19">
        <v>56963</v>
      </c>
      <c r="B8578" s="120" t="s">
        <v>201</v>
      </c>
      <c r="C8578" s="120" t="s">
        <v>206</v>
      </c>
      <c r="D8578" s="120" t="s">
        <v>39</v>
      </c>
      <c r="E8578" s="120" t="s">
        <v>38</v>
      </c>
      <c r="F8578" s="121">
        <v>17102154</v>
      </c>
      <c r="G8578" s="121">
        <v>1751748</v>
      </c>
      <c r="H8578" s="119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19">
        <v>56963</v>
      </c>
      <c r="B8579" s="120" t="s">
        <v>201</v>
      </c>
      <c r="C8579" s="120" t="s">
        <v>206</v>
      </c>
      <c r="D8579" s="120" t="s">
        <v>61</v>
      </c>
      <c r="E8579" s="120" t="s">
        <v>38</v>
      </c>
      <c r="F8579" s="121">
        <v>16123606</v>
      </c>
      <c r="G8579" s="121">
        <v>2930551</v>
      </c>
      <c r="H8579" s="119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19">
        <v>56964</v>
      </c>
      <c r="B8580" s="120" t="s">
        <v>201</v>
      </c>
      <c r="C8580" s="120" t="s">
        <v>206</v>
      </c>
      <c r="D8580" s="120" t="s">
        <v>73</v>
      </c>
      <c r="E8580" s="120" t="s">
        <v>70</v>
      </c>
      <c r="F8580" s="121">
        <v>1943</v>
      </c>
      <c r="G8580" s="121">
        <v>189.07</v>
      </c>
      <c r="H8580" s="119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19">
        <v>56964</v>
      </c>
      <c r="B8581" s="120" t="s">
        <v>201</v>
      </c>
      <c r="C8581" s="120" t="s">
        <v>206</v>
      </c>
      <c r="D8581" s="120" t="s">
        <v>73</v>
      </c>
      <c r="E8581" s="120" t="s">
        <v>38</v>
      </c>
      <c r="F8581" s="121">
        <v>6808344</v>
      </c>
      <c r="G8581" s="121">
        <v>656552.93</v>
      </c>
      <c r="H8581" s="119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19">
        <v>56966</v>
      </c>
      <c r="B8582" s="120" t="s">
        <v>201</v>
      </c>
      <c r="C8582" s="120" t="s">
        <v>206</v>
      </c>
      <c r="D8582" s="120" t="s">
        <v>101</v>
      </c>
      <c r="E8582" s="120" t="s">
        <v>92</v>
      </c>
      <c r="F8582" s="121">
        <v>46272</v>
      </c>
      <c r="G8582" s="121">
        <v>5198</v>
      </c>
      <c r="H8582" s="119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19">
        <v>56967</v>
      </c>
      <c r="B8583" s="120" t="s">
        <v>201</v>
      </c>
      <c r="C8583" s="120" t="s">
        <v>206</v>
      </c>
      <c r="D8583" s="120" t="s">
        <v>128</v>
      </c>
      <c r="E8583" s="120" t="s">
        <v>180</v>
      </c>
      <c r="F8583" s="121">
        <v>100530</v>
      </c>
      <c r="G8583" s="121">
        <v>11293</v>
      </c>
      <c r="H8583" s="119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19">
        <v>56968</v>
      </c>
      <c r="B8584" s="120" t="s">
        <v>201</v>
      </c>
      <c r="C8584" s="120" t="s">
        <v>206</v>
      </c>
      <c r="D8584" s="120" t="s">
        <v>128</v>
      </c>
      <c r="E8584" s="120" t="s">
        <v>180</v>
      </c>
      <c r="F8584" s="121">
        <v>29162</v>
      </c>
      <c r="G8584" s="121">
        <v>3276</v>
      </c>
      <c r="H8584" s="119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19">
        <v>56969</v>
      </c>
      <c r="B8585" s="120" t="s">
        <v>201</v>
      </c>
      <c r="C8585" s="120" t="s">
        <v>206</v>
      </c>
      <c r="D8585" s="120" t="s">
        <v>128</v>
      </c>
      <c r="E8585" s="120" t="s">
        <v>180</v>
      </c>
      <c r="F8585" s="121">
        <v>212472</v>
      </c>
      <c r="G8585" s="121">
        <v>23868</v>
      </c>
      <c r="H8585" s="119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19">
        <v>56970</v>
      </c>
      <c r="B8586" s="120" t="s">
        <v>201</v>
      </c>
      <c r="C8586" s="120" t="s">
        <v>206</v>
      </c>
      <c r="D8586" s="120" t="s">
        <v>128</v>
      </c>
      <c r="E8586" s="120" t="s">
        <v>180</v>
      </c>
      <c r="F8586" s="121">
        <v>194349</v>
      </c>
      <c r="G8586" s="121">
        <v>21832</v>
      </c>
      <c r="H8586" s="119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19">
        <v>56971</v>
      </c>
      <c r="B8587" s="120" t="s">
        <v>201</v>
      </c>
      <c r="C8587" s="120" t="s">
        <v>206</v>
      </c>
      <c r="D8587" s="120" t="s">
        <v>128</v>
      </c>
      <c r="E8587" s="120" t="s">
        <v>180</v>
      </c>
      <c r="F8587" s="121">
        <v>188580</v>
      </c>
      <c r="G8587" s="121">
        <v>21184</v>
      </c>
      <c r="H8587" s="119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19">
        <v>56972</v>
      </c>
      <c r="B8588" s="120" t="s">
        <v>201</v>
      </c>
      <c r="C8588" s="120" t="s">
        <v>206</v>
      </c>
      <c r="D8588" s="120" t="s">
        <v>128</v>
      </c>
      <c r="E8588" s="120" t="s">
        <v>180</v>
      </c>
      <c r="F8588" s="121">
        <v>146383</v>
      </c>
      <c r="G8588" s="121">
        <v>16444</v>
      </c>
      <c r="H8588" s="119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19">
        <v>56973</v>
      </c>
      <c r="B8589" s="120" t="s">
        <v>201</v>
      </c>
      <c r="C8589" s="120" t="s">
        <v>206</v>
      </c>
      <c r="D8589" s="120" t="s">
        <v>128</v>
      </c>
      <c r="E8589" s="120" t="s">
        <v>180</v>
      </c>
      <c r="F8589" s="121">
        <v>183764</v>
      </c>
      <c r="G8589" s="121">
        <v>20643</v>
      </c>
      <c r="H8589" s="119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19">
        <v>56974</v>
      </c>
      <c r="B8590" s="120" t="s">
        <v>201</v>
      </c>
      <c r="C8590" s="120" t="s">
        <v>206</v>
      </c>
      <c r="D8590" s="120" t="s">
        <v>128</v>
      </c>
      <c r="E8590" s="120" t="s">
        <v>180</v>
      </c>
      <c r="F8590" s="121">
        <v>56785</v>
      </c>
      <c r="G8590" s="121">
        <v>6379</v>
      </c>
      <c r="H8590" s="119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19">
        <v>56975</v>
      </c>
      <c r="B8591" s="120" t="s">
        <v>201</v>
      </c>
      <c r="C8591" s="120" t="s">
        <v>206</v>
      </c>
      <c r="D8591" s="120" t="s">
        <v>128</v>
      </c>
      <c r="E8591" s="120" t="s">
        <v>180</v>
      </c>
      <c r="F8591" s="121">
        <v>130013</v>
      </c>
      <c r="G8591" s="121">
        <v>14605</v>
      </c>
      <c r="H8591" s="119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19">
        <v>56978</v>
      </c>
      <c r="B8592" s="120" t="s">
        <v>201</v>
      </c>
      <c r="C8592" s="120" t="s">
        <v>206</v>
      </c>
      <c r="D8592" s="120" t="s">
        <v>116</v>
      </c>
      <c r="E8592" s="120" t="s">
        <v>170</v>
      </c>
      <c r="F8592" s="121">
        <v>0</v>
      </c>
      <c r="G8592" s="121">
        <v>0</v>
      </c>
      <c r="H8592" s="119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19">
        <v>56979</v>
      </c>
      <c r="B8593" s="120" t="s">
        <v>201</v>
      </c>
      <c r="C8593" s="120" t="s">
        <v>206</v>
      </c>
      <c r="D8593" s="120" t="s">
        <v>128</v>
      </c>
      <c r="E8593" s="120" t="s">
        <v>180</v>
      </c>
      <c r="F8593" s="121">
        <v>5337934</v>
      </c>
      <c r="G8593" s="121">
        <v>599633</v>
      </c>
      <c r="H8593" s="119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19">
        <v>56980</v>
      </c>
      <c r="B8594" s="120" t="s">
        <v>201</v>
      </c>
      <c r="C8594" s="120" t="s">
        <v>206</v>
      </c>
      <c r="D8594" s="120" t="s">
        <v>128</v>
      </c>
      <c r="E8594" s="120" t="s">
        <v>180</v>
      </c>
      <c r="F8594" s="121">
        <v>1323755</v>
      </c>
      <c r="G8594" s="121">
        <v>148703</v>
      </c>
      <c r="H8594" s="119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19">
        <v>56981</v>
      </c>
      <c r="B8595" s="120" t="s">
        <v>201</v>
      </c>
      <c r="C8595" s="120" t="s">
        <v>206</v>
      </c>
      <c r="D8595" s="120" t="s">
        <v>33</v>
      </c>
      <c r="E8595" s="120" t="s">
        <v>99</v>
      </c>
      <c r="F8595" s="121">
        <v>0</v>
      </c>
      <c r="G8595" s="121">
        <v>-927</v>
      </c>
      <c r="H8595" s="119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19">
        <v>56981</v>
      </c>
      <c r="B8596" s="120" t="s">
        <v>201</v>
      </c>
      <c r="C8596" s="120" t="s">
        <v>206</v>
      </c>
      <c r="D8596" s="120" t="s">
        <v>128</v>
      </c>
      <c r="E8596" s="120" t="s">
        <v>180</v>
      </c>
      <c r="F8596" s="121">
        <v>6730785</v>
      </c>
      <c r="G8596" s="121">
        <v>756098</v>
      </c>
      <c r="H8596" s="119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19">
        <v>56982</v>
      </c>
      <c r="B8597" s="120" t="s">
        <v>201</v>
      </c>
      <c r="C8597" s="120" t="s">
        <v>206</v>
      </c>
      <c r="D8597" s="120" t="s">
        <v>120</v>
      </c>
      <c r="E8597" s="120" t="s">
        <v>76</v>
      </c>
      <c r="F8597" s="121">
        <v>1974497</v>
      </c>
      <c r="G8597" s="121">
        <v>221804</v>
      </c>
      <c r="H8597" s="119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19">
        <v>56983</v>
      </c>
      <c r="B8598" s="120" t="s">
        <v>201</v>
      </c>
      <c r="C8598" s="120" t="s">
        <v>206</v>
      </c>
      <c r="D8598" s="120" t="s">
        <v>128</v>
      </c>
      <c r="E8598" s="120" t="s">
        <v>180</v>
      </c>
      <c r="F8598" s="121">
        <v>4609607</v>
      </c>
      <c r="G8598" s="121">
        <v>517817</v>
      </c>
      <c r="H8598" s="119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19">
        <v>56984</v>
      </c>
      <c r="B8599" s="120" t="s">
        <v>201</v>
      </c>
      <c r="C8599" s="120" t="s">
        <v>206</v>
      </c>
      <c r="D8599" s="120" t="s">
        <v>33</v>
      </c>
      <c r="E8599" s="120" t="s">
        <v>99</v>
      </c>
      <c r="F8599" s="121">
        <v>0</v>
      </c>
      <c r="G8599" s="121">
        <v>-1138</v>
      </c>
      <c r="H8599" s="119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19">
        <v>56984</v>
      </c>
      <c r="B8600" s="120" t="s">
        <v>201</v>
      </c>
      <c r="C8600" s="120" t="s">
        <v>206</v>
      </c>
      <c r="D8600" s="120" t="s">
        <v>128</v>
      </c>
      <c r="E8600" s="120" t="s">
        <v>180</v>
      </c>
      <c r="F8600" s="121">
        <v>4782421</v>
      </c>
      <c r="G8600" s="121">
        <v>537230</v>
      </c>
      <c r="H8600" s="119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19">
        <v>56985</v>
      </c>
      <c r="B8601" s="120" t="s">
        <v>201</v>
      </c>
      <c r="C8601" s="120" t="s">
        <v>206</v>
      </c>
      <c r="D8601" s="120" t="s">
        <v>128</v>
      </c>
      <c r="E8601" s="120" t="s">
        <v>180</v>
      </c>
      <c r="F8601" s="121">
        <v>409615</v>
      </c>
      <c r="G8601" s="121">
        <v>46014</v>
      </c>
      <c r="H8601" s="119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19">
        <v>56986</v>
      </c>
      <c r="B8602" s="120" t="s">
        <v>201</v>
      </c>
      <c r="C8602" s="120" t="s">
        <v>206</v>
      </c>
      <c r="D8602" s="120" t="s">
        <v>79</v>
      </c>
      <c r="E8602" s="120" t="s">
        <v>90</v>
      </c>
      <c r="F8602" s="121">
        <v>387966</v>
      </c>
      <c r="G8602" s="121">
        <v>37071</v>
      </c>
      <c r="H8602" s="119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19">
        <v>56987</v>
      </c>
      <c r="B8603" s="120" t="s">
        <v>201</v>
      </c>
      <c r="C8603" s="120" t="s">
        <v>206</v>
      </c>
      <c r="D8603" s="120" t="s">
        <v>79</v>
      </c>
      <c r="E8603" s="120" t="s">
        <v>90</v>
      </c>
      <c r="F8603" s="121">
        <v>387966</v>
      </c>
      <c r="G8603" s="121">
        <v>37071</v>
      </c>
      <c r="H8603" s="119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19">
        <v>56989</v>
      </c>
      <c r="B8604" s="120" t="s">
        <v>201</v>
      </c>
      <c r="C8604" s="120" t="s">
        <v>206</v>
      </c>
      <c r="D8604" s="120" t="s">
        <v>128</v>
      </c>
      <c r="E8604" s="120" t="s">
        <v>180</v>
      </c>
      <c r="F8604" s="121">
        <v>1059783</v>
      </c>
      <c r="G8604" s="121">
        <v>119050</v>
      </c>
      <c r="H8604" s="119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19">
        <v>56990</v>
      </c>
      <c r="B8605" s="120" t="s">
        <v>201</v>
      </c>
      <c r="C8605" s="120" t="s">
        <v>206</v>
      </c>
      <c r="D8605" s="120" t="s">
        <v>128</v>
      </c>
      <c r="E8605" s="120" t="s">
        <v>180</v>
      </c>
      <c r="F8605" s="121">
        <v>1379473</v>
      </c>
      <c r="G8605" s="121">
        <v>154962</v>
      </c>
      <c r="H8605" s="119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19">
        <v>56991</v>
      </c>
      <c r="B8606" s="120" t="s">
        <v>201</v>
      </c>
      <c r="C8606" s="120" t="s">
        <v>206</v>
      </c>
      <c r="D8606" s="120" t="s">
        <v>128</v>
      </c>
      <c r="E8606" s="120" t="s">
        <v>180</v>
      </c>
      <c r="F8606" s="121">
        <v>504174</v>
      </c>
      <c r="G8606" s="121">
        <v>56636</v>
      </c>
      <c r="H8606" s="119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19">
        <v>56993</v>
      </c>
      <c r="B8607" s="120" t="s">
        <v>201</v>
      </c>
      <c r="C8607" s="120" t="s">
        <v>206</v>
      </c>
      <c r="D8607" s="120" t="s">
        <v>101</v>
      </c>
      <c r="E8607" s="120" t="s">
        <v>92</v>
      </c>
      <c r="F8607" s="121">
        <v>33194</v>
      </c>
      <c r="G8607" s="121">
        <v>3729</v>
      </c>
      <c r="H8607" s="119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19">
        <v>56994</v>
      </c>
      <c r="B8608" s="120" t="s">
        <v>201</v>
      </c>
      <c r="C8608" s="120" t="s">
        <v>202</v>
      </c>
      <c r="D8608" s="120" t="s">
        <v>128</v>
      </c>
      <c r="E8608" s="120" t="s">
        <v>180</v>
      </c>
      <c r="F8608" s="121">
        <v>2362375</v>
      </c>
      <c r="G8608" s="121">
        <v>265376</v>
      </c>
      <c r="H8608" s="119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19">
        <v>56995</v>
      </c>
      <c r="B8609" s="120" t="s">
        <v>201</v>
      </c>
      <c r="C8609" s="120" t="s">
        <v>202</v>
      </c>
      <c r="D8609" s="120" t="s">
        <v>79</v>
      </c>
      <c r="E8609" s="120" t="s">
        <v>90</v>
      </c>
      <c r="F8609" s="121">
        <v>0</v>
      </c>
      <c r="G8609" s="121">
        <v>0</v>
      </c>
      <c r="H8609" s="119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19">
        <v>56996</v>
      </c>
      <c r="B8610" s="120" t="s">
        <v>201</v>
      </c>
      <c r="C8610" s="120" t="s">
        <v>202</v>
      </c>
      <c r="D8610" s="120" t="s">
        <v>101</v>
      </c>
      <c r="E8610" s="120" t="s">
        <v>92</v>
      </c>
      <c r="F8610" s="121">
        <v>5882</v>
      </c>
      <c r="G8610" s="121">
        <v>661</v>
      </c>
      <c r="H8610" s="119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19">
        <v>56997</v>
      </c>
      <c r="B8611" s="120" t="s">
        <v>201</v>
      </c>
      <c r="C8611" s="120" t="s">
        <v>206</v>
      </c>
      <c r="D8611" s="120" t="s">
        <v>116</v>
      </c>
      <c r="E8611" s="120" t="s">
        <v>170</v>
      </c>
      <c r="F8611" s="121">
        <v>531244</v>
      </c>
      <c r="G8611" s="121">
        <v>59677</v>
      </c>
      <c r="H8611" s="119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19">
        <v>56998</v>
      </c>
      <c r="B8612" s="120" t="s">
        <v>201</v>
      </c>
      <c r="C8612" s="120" t="s">
        <v>206</v>
      </c>
      <c r="D8612" s="120" t="s">
        <v>39</v>
      </c>
      <c r="E8612" s="120" t="s">
        <v>38</v>
      </c>
      <c r="F8612" s="121">
        <v>0</v>
      </c>
      <c r="G8612" s="121">
        <v>239469</v>
      </c>
      <c r="H8612" s="119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19">
        <v>56998</v>
      </c>
      <c r="B8613" s="120" t="s">
        <v>201</v>
      </c>
      <c r="C8613" s="120" t="s">
        <v>206</v>
      </c>
      <c r="D8613" s="120" t="s">
        <v>61</v>
      </c>
      <c r="E8613" s="120" t="s">
        <v>38</v>
      </c>
      <c r="F8613" s="121">
        <v>7580890</v>
      </c>
      <c r="G8613" s="121">
        <v>704416</v>
      </c>
      <c r="H8613" s="119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19">
        <v>56998</v>
      </c>
      <c r="B8614" s="120" t="s">
        <v>201</v>
      </c>
      <c r="C8614" s="120" t="s">
        <v>206</v>
      </c>
      <c r="D8614" s="120" t="s">
        <v>73</v>
      </c>
      <c r="E8614" s="120" t="s">
        <v>38</v>
      </c>
      <c r="F8614" s="121">
        <v>2605187</v>
      </c>
      <c r="G8614" s="121">
        <v>203303</v>
      </c>
      <c r="H8614" s="119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19">
        <v>57001</v>
      </c>
      <c r="B8615" s="120" t="s">
        <v>201</v>
      </c>
      <c r="C8615" s="120" t="s">
        <v>206</v>
      </c>
      <c r="D8615" s="120" t="s">
        <v>73</v>
      </c>
      <c r="E8615" s="120" t="s">
        <v>38</v>
      </c>
      <c r="F8615" s="121">
        <v>98912</v>
      </c>
      <c r="G8615" s="121">
        <v>8835</v>
      </c>
      <c r="H8615" s="119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19">
        <v>57003</v>
      </c>
      <c r="B8616" s="120" t="s">
        <v>201</v>
      </c>
      <c r="C8616" s="120" t="s">
        <v>206</v>
      </c>
      <c r="D8616" s="120" t="s">
        <v>79</v>
      </c>
      <c r="E8616" s="120" t="s">
        <v>90</v>
      </c>
      <c r="F8616" s="121">
        <v>147608</v>
      </c>
      <c r="G8616" s="121">
        <v>12899</v>
      </c>
      <c r="H8616" s="119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19">
        <v>57004</v>
      </c>
      <c r="B8617" s="120" t="s">
        <v>201</v>
      </c>
      <c r="C8617" s="120" t="s">
        <v>206</v>
      </c>
      <c r="D8617" s="120" t="s">
        <v>101</v>
      </c>
      <c r="E8617" s="120" t="s">
        <v>92</v>
      </c>
      <c r="F8617" s="121">
        <v>7895</v>
      </c>
      <c r="G8617" s="121">
        <v>887</v>
      </c>
      <c r="H8617" s="119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19">
        <v>57005</v>
      </c>
      <c r="B8618" s="120" t="s">
        <v>201</v>
      </c>
      <c r="C8618" s="120" t="s">
        <v>206</v>
      </c>
      <c r="D8618" s="120" t="s">
        <v>101</v>
      </c>
      <c r="E8618" s="120" t="s">
        <v>92</v>
      </c>
      <c r="F8618" s="121">
        <v>15606</v>
      </c>
      <c r="G8618" s="121">
        <v>1753</v>
      </c>
      <c r="H8618" s="119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19">
        <v>57006</v>
      </c>
      <c r="B8619" s="120" t="s">
        <v>201</v>
      </c>
      <c r="C8619" s="120" t="s">
        <v>206</v>
      </c>
      <c r="D8619" s="120" t="s">
        <v>101</v>
      </c>
      <c r="E8619" s="120" t="s">
        <v>92</v>
      </c>
      <c r="F8619" s="121">
        <v>13966</v>
      </c>
      <c r="G8619" s="121">
        <v>1569</v>
      </c>
      <c r="H8619" s="119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19">
        <v>57007</v>
      </c>
      <c r="B8620" s="120" t="s">
        <v>201</v>
      </c>
      <c r="C8620" s="120" t="s">
        <v>206</v>
      </c>
      <c r="D8620" s="120" t="s">
        <v>101</v>
      </c>
      <c r="E8620" s="120" t="s">
        <v>92</v>
      </c>
      <c r="F8620" s="121">
        <v>16013</v>
      </c>
      <c r="G8620" s="121">
        <v>1799</v>
      </c>
      <c r="H8620" s="119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19">
        <v>57008</v>
      </c>
      <c r="B8621" s="120" t="s">
        <v>201</v>
      </c>
      <c r="C8621" s="120" t="s">
        <v>206</v>
      </c>
      <c r="D8621" s="120" t="s">
        <v>101</v>
      </c>
      <c r="E8621" s="120" t="s">
        <v>92</v>
      </c>
      <c r="F8621" s="121">
        <v>15054</v>
      </c>
      <c r="G8621" s="121">
        <v>1691</v>
      </c>
      <c r="H8621" s="119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19">
        <v>57009</v>
      </c>
      <c r="B8622" s="120" t="s">
        <v>201</v>
      </c>
      <c r="C8622" s="120" t="s">
        <v>206</v>
      </c>
      <c r="D8622" s="120" t="s">
        <v>101</v>
      </c>
      <c r="E8622" s="120" t="s">
        <v>92</v>
      </c>
      <c r="F8622" s="121">
        <v>12176</v>
      </c>
      <c r="G8622" s="121">
        <v>1368</v>
      </c>
      <c r="H8622" s="119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19">
        <v>57010</v>
      </c>
      <c r="B8623" s="120" t="s">
        <v>201</v>
      </c>
      <c r="C8623" s="120" t="s">
        <v>206</v>
      </c>
      <c r="D8623" s="120" t="s">
        <v>101</v>
      </c>
      <c r="E8623" s="120" t="s">
        <v>92</v>
      </c>
      <c r="F8623" s="121">
        <v>14082</v>
      </c>
      <c r="G8623" s="121">
        <v>1582</v>
      </c>
      <c r="H8623" s="119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19">
        <v>57011</v>
      </c>
      <c r="B8624" s="120" t="s">
        <v>201</v>
      </c>
      <c r="C8624" s="120" t="s">
        <v>206</v>
      </c>
      <c r="D8624" s="120" t="s">
        <v>101</v>
      </c>
      <c r="E8624" s="120" t="s">
        <v>92</v>
      </c>
      <c r="F8624" s="121">
        <v>16085</v>
      </c>
      <c r="G8624" s="121">
        <v>1807</v>
      </c>
      <c r="H8624" s="119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19">
        <v>57012</v>
      </c>
      <c r="B8625" s="120" t="s">
        <v>201</v>
      </c>
      <c r="C8625" s="120" t="s">
        <v>206</v>
      </c>
      <c r="D8625" s="120" t="s">
        <v>101</v>
      </c>
      <c r="E8625" s="120" t="s">
        <v>92</v>
      </c>
      <c r="F8625" s="121">
        <v>19905</v>
      </c>
      <c r="G8625" s="121">
        <v>2236</v>
      </c>
      <c r="H8625" s="119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19">
        <v>57014</v>
      </c>
      <c r="B8626" s="120" t="s">
        <v>201</v>
      </c>
      <c r="C8626" s="120" t="s">
        <v>206</v>
      </c>
      <c r="D8626" s="120" t="s">
        <v>79</v>
      </c>
      <c r="E8626" s="120" t="s">
        <v>90</v>
      </c>
      <c r="F8626" s="121">
        <v>471147</v>
      </c>
      <c r="G8626" s="121">
        <v>38756</v>
      </c>
      <c r="H8626" s="119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19">
        <v>57015</v>
      </c>
      <c r="B8627" s="120" t="s">
        <v>201</v>
      </c>
      <c r="C8627" s="120" t="s">
        <v>206</v>
      </c>
      <c r="D8627" s="120" t="s">
        <v>79</v>
      </c>
      <c r="E8627" s="120" t="s">
        <v>90</v>
      </c>
      <c r="F8627" s="121">
        <v>1247972</v>
      </c>
      <c r="G8627" s="121">
        <v>102230</v>
      </c>
      <c r="H8627" s="119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19">
        <v>57016</v>
      </c>
      <c r="B8628" s="120" t="s">
        <v>201</v>
      </c>
      <c r="C8628" s="120" t="s">
        <v>206</v>
      </c>
      <c r="D8628" s="120" t="s">
        <v>79</v>
      </c>
      <c r="E8628" s="120" t="s">
        <v>90</v>
      </c>
      <c r="F8628" s="121">
        <v>257925</v>
      </c>
      <c r="G8628" s="121">
        <v>23744</v>
      </c>
      <c r="H8628" s="119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19">
        <v>57017</v>
      </c>
      <c r="B8629" s="120" t="s">
        <v>201</v>
      </c>
      <c r="C8629" s="120" t="s">
        <v>206</v>
      </c>
      <c r="D8629" s="120" t="s">
        <v>79</v>
      </c>
      <c r="E8629" s="120" t="s">
        <v>90</v>
      </c>
      <c r="F8629" s="121">
        <v>146462</v>
      </c>
      <c r="G8629" s="121">
        <v>12197</v>
      </c>
      <c r="H8629" s="119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19">
        <v>57018</v>
      </c>
      <c r="B8630" s="120" t="s">
        <v>201</v>
      </c>
      <c r="C8630" s="120" t="s">
        <v>206</v>
      </c>
      <c r="D8630" s="120" t="s">
        <v>79</v>
      </c>
      <c r="E8630" s="120" t="s">
        <v>90</v>
      </c>
      <c r="F8630" s="121">
        <v>575924</v>
      </c>
      <c r="G8630" s="121">
        <v>48978</v>
      </c>
      <c r="H8630" s="119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19">
        <v>57019</v>
      </c>
      <c r="B8631" s="120" t="s">
        <v>201</v>
      </c>
      <c r="C8631" s="120" t="s">
        <v>206</v>
      </c>
      <c r="D8631" s="120" t="s">
        <v>79</v>
      </c>
      <c r="E8631" s="120" t="s">
        <v>90</v>
      </c>
      <c r="F8631" s="121">
        <v>304071</v>
      </c>
      <c r="G8631" s="121">
        <v>24527</v>
      </c>
      <c r="H8631" s="119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19">
        <v>57020</v>
      </c>
      <c r="B8632" s="120" t="s">
        <v>201</v>
      </c>
      <c r="C8632" s="120" t="s">
        <v>206</v>
      </c>
      <c r="D8632" s="120" t="s">
        <v>79</v>
      </c>
      <c r="E8632" s="120" t="s">
        <v>90</v>
      </c>
      <c r="F8632" s="121">
        <v>271782</v>
      </c>
      <c r="G8632" s="121">
        <v>24353</v>
      </c>
      <c r="H8632" s="119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19">
        <v>57021</v>
      </c>
      <c r="B8633" s="120" t="s">
        <v>201</v>
      </c>
      <c r="C8633" s="120" t="s">
        <v>206</v>
      </c>
      <c r="D8633" s="120" t="s">
        <v>79</v>
      </c>
      <c r="E8633" s="120" t="s">
        <v>90</v>
      </c>
      <c r="F8633" s="121">
        <v>67416</v>
      </c>
      <c r="G8633" s="121">
        <v>5507</v>
      </c>
      <c r="H8633" s="119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19">
        <v>57022</v>
      </c>
      <c r="B8634" s="120" t="s">
        <v>201</v>
      </c>
      <c r="C8634" s="120" t="s">
        <v>206</v>
      </c>
      <c r="D8634" s="120" t="s">
        <v>73</v>
      </c>
      <c r="E8634" s="120" t="s">
        <v>90</v>
      </c>
      <c r="F8634" s="121">
        <v>1334819</v>
      </c>
      <c r="G8634" s="121">
        <v>74153</v>
      </c>
      <c r="H8634" s="119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19">
        <v>57023</v>
      </c>
      <c r="B8635" s="120" t="s">
        <v>201</v>
      </c>
      <c r="C8635" s="120" t="s">
        <v>206</v>
      </c>
      <c r="D8635" s="120" t="s">
        <v>79</v>
      </c>
      <c r="E8635" s="120" t="s">
        <v>90</v>
      </c>
      <c r="F8635" s="121">
        <v>567624</v>
      </c>
      <c r="G8635" s="121">
        <v>47914</v>
      </c>
      <c r="H8635" s="119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19">
        <v>57024</v>
      </c>
      <c r="B8636" s="120" t="s">
        <v>201</v>
      </c>
      <c r="C8636" s="120" t="s">
        <v>206</v>
      </c>
      <c r="D8636" s="120" t="s">
        <v>79</v>
      </c>
      <c r="E8636" s="120" t="s">
        <v>90</v>
      </c>
      <c r="F8636" s="121">
        <v>83959</v>
      </c>
      <c r="G8636" s="121">
        <v>7649</v>
      </c>
      <c r="H8636" s="119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19">
        <v>57025</v>
      </c>
      <c r="B8637" s="120" t="s">
        <v>201</v>
      </c>
      <c r="C8637" s="120" t="s">
        <v>206</v>
      </c>
      <c r="D8637" s="120" t="s">
        <v>79</v>
      </c>
      <c r="E8637" s="120" t="s">
        <v>90</v>
      </c>
      <c r="F8637" s="121">
        <v>398489</v>
      </c>
      <c r="G8637" s="121">
        <v>33504</v>
      </c>
      <c r="H8637" s="119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19">
        <v>57026</v>
      </c>
      <c r="B8638" s="120" t="s">
        <v>201</v>
      </c>
      <c r="C8638" s="120" t="s">
        <v>206</v>
      </c>
      <c r="D8638" s="120" t="s">
        <v>79</v>
      </c>
      <c r="E8638" s="120" t="s">
        <v>90</v>
      </c>
      <c r="F8638" s="121">
        <v>478027</v>
      </c>
      <c r="G8638" s="121">
        <v>38342</v>
      </c>
      <c r="H8638" s="119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19">
        <v>57027</v>
      </c>
      <c r="B8639" s="120" t="s">
        <v>201</v>
      </c>
      <c r="C8639" s="120" t="s">
        <v>202</v>
      </c>
      <c r="D8639" s="120" t="s">
        <v>73</v>
      </c>
      <c r="E8639" s="120" t="s">
        <v>38</v>
      </c>
      <c r="F8639" s="121">
        <v>1330007</v>
      </c>
      <c r="G8639" s="121">
        <v>123153</v>
      </c>
      <c r="H8639" s="119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19">
        <v>57028</v>
      </c>
      <c r="B8640" s="120" t="s">
        <v>201</v>
      </c>
      <c r="C8640" s="120" t="s">
        <v>202</v>
      </c>
      <c r="D8640" s="120" t="s">
        <v>39</v>
      </c>
      <c r="E8640" s="120" t="s">
        <v>38</v>
      </c>
      <c r="F8640" s="121">
        <v>0</v>
      </c>
      <c r="G8640" s="121">
        <v>530552</v>
      </c>
      <c r="H8640" s="119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19">
        <v>57028</v>
      </c>
      <c r="B8641" s="120" t="s">
        <v>201</v>
      </c>
      <c r="C8641" s="120" t="s">
        <v>202</v>
      </c>
      <c r="D8641" s="120" t="s">
        <v>61</v>
      </c>
      <c r="E8641" s="120" t="s">
        <v>38</v>
      </c>
      <c r="F8641" s="121">
        <v>10570489</v>
      </c>
      <c r="G8641" s="121">
        <v>970872</v>
      </c>
      <c r="H8641" s="119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19">
        <v>57029</v>
      </c>
      <c r="B8642" s="120" t="s">
        <v>201</v>
      </c>
      <c r="C8642" s="120" t="s">
        <v>206</v>
      </c>
      <c r="D8642" s="120" t="s">
        <v>73</v>
      </c>
      <c r="E8642" s="120" t="s">
        <v>70</v>
      </c>
      <c r="F8642" s="121">
        <v>14990</v>
      </c>
      <c r="G8642" s="121">
        <v>1418.346</v>
      </c>
      <c r="H8642" s="119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19">
        <v>57029</v>
      </c>
      <c r="B8643" s="120" t="s">
        <v>201</v>
      </c>
      <c r="C8643" s="120" t="s">
        <v>206</v>
      </c>
      <c r="D8643" s="120" t="s">
        <v>73</v>
      </c>
      <c r="E8643" s="120" t="s">
        <v>38</v>
      </c>
      <c r="F8643" s="121">
        <v>10360482</v>
      </c>
      <c r="G8643" s="121">
        <v>980276.65</v>
      </c>
      <c r="H8643" s="119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19">
        <v>57030</v>
      </c>
      <c r="B8644" s="120" t="s">
        <v>201</v>
      </c>
      <c r="C8644" s="120" t="s">
        <v>202</v>
      </c>
      <c r="D8644" s="120" t="s">
        <v>79</v>
      </c>
      <c r="E8644" s="120" t="s">
        <v>70</v>
      </c>
      <c r="F8644" s="121">
        <v>215</v>
      </c>
      <c r="G8644" s="121">
        <v>-108</v>
      </c>
      <c r="H8644" s="119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19">
        <v>57031</v>
      </c>
      <c r="B8645" s="120" t="s">
        <v>201</v>
      </c>
      <c r="C8645" s="120" t="s">
        <v>202</v>
      </c>
      <c r="D8645" s="120" t="s">
        <v>128</v>
      </c>
      <c r="E8645" s="120" t="s">
        <v>180</v>
      </c>
      <c r="F8645" s="121">
        <v>1475293</v>
      </c>
      <c r="G8645" s="121">
        <v>165726</v>
      </c>
      <c r="H8645" s="119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19">
        <v>57032</v>
      </c>
      <c r="B8646" s="120" t="s">
        <v>201</v>
      </c>
      <c r="C8646" s="120" t="s">
        <v>202</v>
      </c>
      <c r="D8646" s="120" t="s">
        <v>128</v>
      </c>
      <c r="E8646" s="120" t="s">
        <v>180</v>
      </c>
      <c r="F8646" s="121">
        <v>1240421</v>
      </c>
      <c r="G8646" s="121">
        <v>139342</v>
      </c>
      <c r="H8646" s="119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19">
        <v>57033</v>
      </c>
      <c r="B8647" s="120" t="s">
        <v>201</v>
      </c>
      <c r="C8647" s="120" t="s">
        <v>202</v>
      </c>
      <c r="D8647" s="120" t="s">
        <v>128</v>
      </c>
      <c r="E8647" s="120" t="s">
        <v>180</v>
      </c>
      <c r="F8647" s="121">
        <v>1221267</v>
      </c>
      <c r="G8647" s="121">
        <v>137190</v>
      </c>
      <c r="H8647" s="119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19">
        <v>57034</v>
      </c>
      <c r="B8648" s="120" t="s">
        <v>201</v>
      </c>
      <c r="C8648" s="120" t="s">
        <v>202</v>
      </c>
      <c r="D8648" s="120" t="s">
        <v>79</v>
      </c>
      <c r="E8648" s="120" t="s">
        <v>70</v>
      </c>
      <c r="F8648" s="121">
        <v>725</v>
      </c>
      <c r="G8648" s="121">
        <v>68</v>
      </c>
      <c r="H8648" s="119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19">
        <v>57035</v>
      </c>
      <c r="B8649" s="120" t="s">
        <v>201</v>
      </c>
      <c r="C8649" s="120" t="s">
        <v>202</v>
      </c>
      <c r="D8649" s="120" t="s">
        <v>79</v>
      </c>
      <c r="E8649" s="120" t="s">
        <v>70</v>
      </c>
      <c r="F8649" s="121">
        <v>707</v>
      </c>
      <c r="G8649" s="121">
        <v>71</v>
      </c>
      <c r="H8649" s="119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19">
        <v>57036</v>
      </c>
      <c r="B8650" s="120" t="s">
        <v>201</v>
      </c>
      <c r="C8650" s="120" t="s">
        <v>202</v>
      </c>
      <c r="D8650" s="120" t="s">
        <v>39</v>
      </c>
      <c r="E8650" s="120" t="s">
        <v>38</v>
      </c>
      <c r="F8650" s="121">
        <v>0</v>
      </c>
      <c r="G8650" s="121">
        <v>190536</v>
      </c>
      <c r="H8650" s="119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19">
        <v>57036</v>
      </c>
      <c r="B8651" s="120" t="s">
        <v>201</v>
      </c>
      <c r="C8651" s="120" t="s">
        <v>202</v>
      </c>
      <c r="D8651" s="120" t="s">
        <v>61</v>
      </c>
      <c r="E8651" s="120" t="s">
        <v>38</v>
      </c>
      <c r="F8651" s="121">
        <v>6204112</v>
      </c>
      <c r="G8651" s="121">
        <v>607373</v>
      </c>
      <c r="H8651" s="119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19">
        <v>57037</v>
      </c>
      <c r="B8652" s="120" t="s">
        <v>201</v>
      </c>
      <c r="C8652" s="120" t="s">
        <v>202</v>
      </c>
      <c r="D8652" s="120" t="s">
        <v>39</v>
      </c>
      <c r="E8652" s="120" t="s">
        <v>38</v>
      </c>
      <c r="F8652" s="121">
        <v>3011987</v>
      </c>
      <c r="G8652" s="121">
        <v>1734703</v>
      </c>
      <c r="H8652" s="119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19">
        <v>57037</v>
      </c>
      <c r="B8653" s="120" t="s">
        <v>201</v>
      </c>
      <c r="C8653" s="120" t="s">
        <v>202</v>
      </c>
      <c r="D8653" s="120" t="s">
        <v>61</v>
      </c>
      <c r="E8653" s="120" t="s">
        <v>38</v>
      </c>
      <c r="F8653" s="121">
        <v>30445631</v>
      </c>
      <c r="G8653" s="121">
        <v>2875418</v>
      </c>
      <c r="H8653" s="119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19">
        <v>57038</v>
      </c>
      <c r="B8654" s="120" t="s">
        <v>201</v>
      </c>
      <c r="C8654" s="120" t="s">
        <v>202</v>
      </c>
      <c r="D8654" s="120" t="s">
        <v>128</v>
      </c>
      <c r="E8654" s="120" t="s">
        <v>180</v>
      </c>
      <c r="F8654" s="121">
        <v>2175258</v>
      </c>
      <c r="G8654" s="121">
        <v>244356</v>
      </c>
      <c r="H8654" s="119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19">
        <v>57039</v>
      </c>
      <c r="B8655" s="120" t="s">
        <v>201</v>
      </c>
      <c r="C8655" s="120" t="s">
        <v>202</v>
      </c>
      <c r="D8655" s="120" t="s">
        <v>128</v>
      </c>
      <c r="E8655" s="120" t="s">
        <v>180</v>
      </c>
      <c r="F8655" s="121">
        <v>669466</v>
      </c>
      <c r="G8655" s="121">
        <v>75204</v>
      </c>
      <c r="H8655" s="119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19">
        <v>57040</v>
      </c>
      <c r="B8656" s="120" t="s">
        <v>201</v>
      </c>
      <c r="C8656" s="120" t="s">
        <v>202</v>
      </c>
      <c r="D8656" s="120" t="s">
        <v>128</v>
      </c>
      <c r="E8656" s="120" t="s">
        <v>180</v>
      </c>
      <c r="F8656" s="121">
        <v>2096972</v>
      </c>
      <c r="G8656" s="121">
        <v>235562</v>
      </c>
      <c r="H8656" s="119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19">
        <v>57041</v>
      </c>
      <c r="B8657" s="120" t="s">
        <v>201</v>
      </c>
      <c r="C8657" s="120" t="s">
        <v>202</v>
      </c>
      <c r="D8657" s="120" t="s">
        <v>101</v>
      </c>
      <c r="E8657" s="120" t="s">
        <v>92</v>
      </c>
      <c r="F8657" s="121">
        <v>27364</v>
      </c>
      <c r="G8657" s="121">
        <v>3074</v>
      </c>
      <c r="H8657" s="119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19">
        <v>57042</v>
      </c>
      <c r="B8658" s="120" t="s">
        <v>205</v>
      </c>
      <c r="C8658" s="120" t="s">
        <v>202</v>
      </c>
      <c r="D8658" s="120" t="s">
        <v>67</v>
      </c>
      <c r="E8658" s="120" t="s">
        <v>38</v>
      </c>
      <c r="F8658" s="121">
        <v>30118</v>
      </c>
      <c r="G8658" s="121">
        <v>4678</v>
      </c>
      <c r="H8658" s="119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19">
        <v>57043</v>
      </c>
      <c r="B8659" s="120" t="s">
        <v>205</v>
      </c>
      <c r="C8659" s="120" t="s">
        <v>202</v>
      </c>
      <c r="D8659" s="120" t="s">
        <v>67</v>
      </c>
      <c r="E8659" s="120" t="s">
        <v>38</v>
      </c>
      <c r="F8659" s="121">
        <v>51636</v>
      </c>
      <c r="G8659" s="121">
        <v>9080</v>
      </c>
      <c r="H8659" s="119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19">
        <v>57044</v>
      </c>
      <c r="B8660" s="120" t="s">
        <v>201</v>
      </c>
      <c r="C8660" s="120" t="s">
        <v>206</v>
      </c>
      <c r="D8660" s="120" t="s">
        <v>128</v>
      </c>
      <c r="E8660" s="120" t="s">
        <v>180</v>
      </c>
      <c r="F8660" s="121">
        <v>2070463</v>
      </c>
      <c r="G8660" s="121">
        <v>232584</v>
      </c>
      <c r="H8660" s="119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19">
        <v>57045</v>
      </c>
      <c r="B8661" s="120" t="s">
        <v>201</v>
      </c>
      <c r="C8661" s="120" t="s">
        <v>206</v>
      </c>
      <c r="D8661" s="120" t="s">
        <v>33</v>
      </c>
      <c r="E8661" s="120" t="s">
        <v>99</v>
      </c>
      <c r="F8661" s="121">
        <v>0</v>
      </c>
      <c r="G8661" s="121">
        <v>0</v>
      </c>
      <c r="H8661" s="119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19">
        <v>57045</v>
      </c>
      <c r="B8662" s="120" t="s">
        <v>201</v>
      </c>
      <c r="C8662" s="120" t="s">
        <v>206</v>
      </c>
      <c r="D8662" s="120" t="s">
        <v>128</v>
      </c>
      <c r="E8662" s="120" t="s">
        <v>180</v>
      </c>
      <c r="F8662" s="121">
        <v>712382</v>
      </c>
      <c r="G8662" s="121">
        <v>80025</v>
      </c>
      <c r="H8662" s="119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19">
        <v>57046</v>
      </c>
      <c r="B8663" s="120" t="s">
        <v>205</v>
      </c>
      <c r="C8663" s="120" t="s">
        <v>209</v>
      </c>
      <c r="D8663" s="120" t="s">
        <v>68</v>
      </c>
      <c r="E8663" s="120" t="s">
        <v>35</v>
      </c>
      <c r="F8663" s="121">
        <v>0</v>
      </c>
      <c r="G8663" s="121">
        <v>0</v>
      </c>
      <c r="H8663" s="119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19">
        <v>57046</v>
      </c>
      <c r="B8664" s="120" t="s">
        <v>205</v>
      </c>
      <c r="C8664" s="120" t="s">
        <v>209</v>
      </c>
      <c r="D8664" s="120" t="s">
        <v>68</v>
      </c>
      <c r="E8664" s="120" t="s">
        <v>54</v>
      </c>
      <c r="F8664" s="121">
        <v>0</v>
      </c>
      <c r="G8664" s="121">
        <v>0</v>
      </c>
      <c r="H8664" s="119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19">
        <v>57046</v>
      </c>
      <c r="B8665" s="120" t="s">
        <v>205</v>
      </c>
      <c r="C8665" s="120" t="s">
        <v>209</v>
      </c>
      <c r="D8665" s="120" t="s">
        <v>68</v>
      </c>
      <c r="E8665" s="120" t="s">
        <v>38</v>
      </c>
      <c r="F8665" s="121">
        <v>0</v>
      </c>
      <c r="G8665" s="121">
        <v>0</v>
      </c>
      <c r="H8665" s="119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19">
        <v>57046</v>
      </c>
      <c r="B8666" s="120" t="s">
        <v>205</v>
      </c>
      <c r="C8666" s="120" t="s">
        <v>209</v>
      </c>
      <c r="D8666" s="120" t="s">
        <v>68</v>
      </c>
      <c r="E8666" s="120" t="s">
        <v>137</v>
      </c>
      <c r="F8666" s="121">
        <v>0</v>
      </c>
      <c r="G8666" s="121">
        <v>0</v>
      </c>
      <c r="H8666" s="119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19">
        <v>57046</v>
      </c>
      <c r="B8667" s="120" t="s">
        <v>205</v>
      </c>
      <c r="C8667" s="120" t="s">
        <v>209</v>
      </c>
      <c r="D8667" s="120" t="s">
        <v>68</v>
      </c>
      <c r="E8667" s="120" t="s">
        <v>162</v>
      </c>
      <c r="F8667" s="121">
        <v>4248397</v>
      </c>
      <c r="G8667" s="121">
        <v>292861</v>
      </c>
      <c r="H8667" s="119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19">
        <v>57046</v>
      </c>
      <c r="B8668" s="120" t="s">
        <v>205</v>
      </c>
      <c r="C8668" s="120" t="s">
        <v>209</v>
      </c>
      <c r="D8668" s="120" t="s">
        <v>68</v>
      </c>
      <c r="E8668" s="120" t="s">
        <v>166</v>
      </c>
      <c r="F8668" s="121">
        <v>0</v>
      </c>
      <c r="G8668" s="121">
        <v>0</v>
      </c>
      <c r="H8668" s="119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19">
        <v>57046</v>
      </c>
      <c r="B8669" s="120" t="s">
        <v>205</v>
      </c>
      <c r="C8669" s="120" t="s">
        <v>209</v>
      </c>
      <c r="D8669" s="120" t="s">
        <v>68</v>
      </c>
      <c r="E8669" s="120" t="s">
        <v>176</v>
      </c>
      <c r="F8669" s="121">
        <v>0</v>
      </c>
      <c r="G8669" s="121">
        <v>0</v>
      </c>
      <c r="H8669" s="119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19">
        <v>57047</v>
      </c>
      <c r="B8670" s="120" t="s">
        <v>201</v>
      </c>
      <c r="C8670" s="120" t="s">
        <v>202</v>
      </c>
      <c r="D8670" s="120" t="s">
        <v>128</v>
      </c>
      <c r="E8670" s="120" t="s">
        <v>180</v>
      </c>
      <c r="F8670" s="121">
        <v>5645061</v>
      </c>
      <c r="G8670" s="121">
        <v>634134</v>
      </c>
      <c r="H8670" s="119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19">
        <v>57049</v>
      </c>
      <c r="B8671" s="120" t="s">
        <v>201</v>
      </c>
      <c r="C8671" s="120" t="s">
        <v>206</v>
      </c>
      <c r="D8671" s="120" t="s">
        <v>128</v>
      </c>
      <c r="E8671" s="120" t="s">
        <v>180</v>
      </c>
      <c r="F8671" s="121">
        <v>2268346</v>
      </c>
      <c r="G8671" s="121">
        <v>254813</v>
      </c>
      <c r="H8671" s="119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19">
        <v>57050</v>
      </c>
      <c r="B8672" s="120" t="s">
        <v>201</v>
      </c>
      <c r="C8672" s="120" t="s">
        <v>206</v>
      </c>
      <c r="D8672" s="120" t="s">
        <v>128</v>
      </c>
      <c r="E8672" s="120" t="s">
        <v>180</v>
      </c>
      <c r="F8672" s="121">
        <v>2352433</v>
      </c>
      <c r="G8672" s="121">
        <v>264259</v>
      </c>
      <c r="H8672" s="119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19">
        <v>57051</v>
      </c>
      <c r="B8673" s="120" t="s">
        <v>205</v>
      </c>
      <c r="C8673" s="120" t="s">
        <v>202</v>
      </c>
      <c r="D8673" s="120" t="s">
        <v>79</v>
      </c>
      <c r="E8673" s="120" t="s">
        <v>70</v>
      </c>
      <c r="F8673" s="121">
        <v>0</v>
      </c>
      <c r="G8673" s="121">
        <v>0</v>
      </c>
      <c r="H8673" s="119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19">
        <v>57051</v>
      </c>
      <c r="B8674" s="120" t="s">
        <v>205</v>
      </c>
      <c r="C8674" s="120" t="s">
        <v>202</v>
      </c>
      <c r="D8674" s="120" t="s">
        <v>79</v>
      </c>
      <c r="E8674" s="120" t="s">
        <v>81</v>
      </c>
      <c r="F8674" s="121">
        <v>17250</v>
      </c>
      <c r="G8674" s="121">
        <v>1813</v>
      </c>
      <c r="H8674" s="119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19">
        <v>57052</v>
      </c>
      <c r="B8675" s="120" t="s">
        <v>205</v>
      </c>
      <c r="C8675" s="120" t="s">
        <v>202</v>
      </c>
      <c r="D8675" s="120" t="s">
        <v>79</v>
      </c>
      <c r="E8675" s="120" t="s">
        <v>70</v>
      </c>
      <c r="F8675" s="121">
        <v>0</v>
      </c>
      <c r="G8675" s="121">
        <v>0</v>
      </c>
      <c r="H8675" s="119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19">
        <v>57052</v>
      </c>
      <c r="B8676" s="120" t="s">
        <v>205</v>
      </c>
      <c r="C8676" s="120" t="s">
        <v>202</v>
      </c>
      <c r="D8676" s="120" t="s">
        <v>79</v>
      </c>
      <c r="E8676" s="120" t="s">
        <v>81</v>
      </c>
      <c r="F8676" s="121">
        <v>21885</v>
      </c>
      <c r="G8676" s="121">
        <v>2274</v>
      </c>
      <c r="H8676" s="119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19">
        <v>57053</v>
      </c>
      <c r="B8677" s="120" t="s">
        <v>205</v>
      </c>
      <c r="C8677" s="120" t="s">
        <v>202</v>
      </c>
      <c r="D8677" s="120" t="s">
        <v>79</v>
      </c>
      <c r="E8677" s="120" t="s">
        <v>81</v>
      </c>
      <c r="F8677" s="121">
        <v>219</v>
      </c>
      <c r="G8677" s="121">
        <v>-14</v>
      </c>
      <c r="H8677" s="119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19">
        <v>57054</v>
      </c>
      <c r="B8678" s="120" t="s">
        <v>205</v>
      </c>
      <c r="C8678" s="120" t="s">
        <v>202</v>
      </c>
      <c r="D8678" s="120" t="s">
        <v>79</v>
      </c>
      <c r="E8678" s="120" t="s">
        <v>70</v>
      </c>
      <c r="F8678" s="121">
        <v>0</v>
      </c>
      <c r="G8678" s="121">
        <v>0</v>
      </c>
      <c r="H8678" s="119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19">
        <v>57054</v>
      </c>
      <c r="B8679" s="120" t="s">
        <v>205</v>
      </c>
      <c r="C8679" s="120" t="s">
        <v>202</v>
      </c>
      <c r="D8679" s="120" t="s">
        <v>79</v>
      </c>
      <c r="E8679" s="120" t="s">
        <v>81</v>
      </c>
      <c r="F8679" s="121">
        <v>14559</v>
      </c>
      <c r="G8679" s="121">
        <v>1497</v>
      </c>
      <c r="H8679" s="119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19">
        <v>57055</v>
      </c>
      <c r="B8680" s="120" t="s">
        <v>201</v>
      </c>
      <c r="C8680" s="120" t="s">
        <v>202</v>
      </c>
      <c r="D8680" s="120" t="s">
        <v>79</v>
      </c>
      <c r="E8680" s="120" t="s">
        <v>70</v>
      </c>
      <c r="F8680" s="121">
        <v>0</v>
      </c>
      <c r="G8680" s="121">
        <v>0</v>
      </c>
      <c r="H8680" s="119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19">
        <v>57055</v>
      </c>
      <c r="B8681" s="120" t="s">
        <v>201</v>
      </c>
      <c r="C8681" s="120" t="s">
        <v>202</v>
      </c>
      <c r="D8681" s="120" t="s">
        <v>79</v>
      </c>
      <c r="E8681" s="120" t="s">
        <v>81</v>
      </c>
      <c r="F8681" s="121">
        <v>31732</v>
      </c>
      <c r="G8681" s="121">
        <v>3399</v>
      </c>
      <c r="H8681" s="119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19">
        <v>57056</v>
      </c>
      <c r="B8682" s="120" t="s">
        <v>205</v>
      </c>
      <c r="C8682" s="120" t="s">
        <v>202</v>
      </c>
      <c r="D8682" s="120" t="s">
        <v>79</v>
      </c>
      <c r="E8682" s="120" t="s">
        <v>70</v>
      </c>
      <c r="F8682" s="121">
        <v>0</v>
      </c>
      <c r="G8682" s="121">
        <v>0</v>
      </c>
      <c r="H8682" s="119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19">
        <v>57056</v>
      </c>
      <c r="B8683" s="120" t="s">
        <v>205</v>
      </c>
      <c r="C8683" s="120" t="s">
        <v>202</v>
      </c>
      <c r="D8683" s="120" t="s">
        <v>79</v>
      </c>
      <c r="E8683" s="120" t="s">
        <v>81</v>
      </c>
      <c r="F8683" s="121">
        <v>16009</v>
      </c>
      <c r="G8683" s="121">
        <v>1611</v>
      </c>
      <c r="H8683" s="119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19">
        <v>57057</v>
      </c>
      <c r="B8684" s="120" t="s">
        <v>205</v>
      </c>
      <c r="C8684" s="120" t="s">
        <v>202</v>
      </c>
      <c r="D8684" s="120" t="s">
        <v>79</v>
      </c>
      <c r="E8684" s="120" t="s">
        <v>70</v>
      </c>
      <c r="F8684" s="121">
        <v>0</v>
      </c>
      <c r="G8684" s="121">
        <v>0</v>
      </c>
      <c r="H8684" s="119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19">
        <v>57057</v>
      </c>
      <c r="B8685" s="120" t="s">
        <v>205</v>
      </c>
      <c r="C8685" s="120" t="s">
        <v>202</v>
      </c>
      <c r="D8685" s="120" t="s">
        <v>79</v>
      </c>
      <c r="E8685" s="120" t="s">
        <v>81</v>
      </c>
      <c r="F8685" s="121">
        <v>15255</v>
      </c>
      <c r="G8685" s="121">
        <v>2139</v>
      </c>
      <c r="H8685" s="119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19">
        <v>57058</v>
      </c>
      <c r="B8686" s="120" t="s">
        <v>205</v>
      </c>
      <c r="C8686" s="120" t="s">
        <v>202</v>
      </c>
      <c r="D8686" s="120" t="s">
        <v>79</v>
      </c>
      <c r="E8686" s="120" t="s">
        <v>70</v>
      </c>
      <c r="F8686" s="121">
        <v>0</v>
      </c>
      <c r="G8686" s="121">
        <v>0</v>
      </c>
      <c r="H8686" s="119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19">
        <v>57058</v>
      </c>
      <c r="B8687" s="120" t="s">
        <v>205</v>
      </c>
      <c r="C8687" s="120" t="s">
        <v>202</v>
      </c>
      <c r="D8687" s="120" t="s">
        <v>79</v>
      </c>
      <c r="E8687" s="120" t="s">
        <v>81</v>
      </c>
      <c r="F8687" s="121">
        <v>17435</v>
      </c>
      <c r="G8687" s="121">
        <v>1751</v>
      </c>
      <c r="H8687" s="119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19">
        <v>57059</v>
      </c>
      <c r="B8688" s="120" t="s">
        <v>205</v>
      </c>
      <c r="C8688" s="120" t="s">
        <v>202</v>
      </c>
      <c r="D8688" s="120" t="s">
        <v>79</v>
      </c>
      <c r="E8688" s="120" t="s">
        <v>70</v>
      </c>
      <c r="F8688" s="121">
        <v>0</v>
      </c>
      <c r="G8688" s="121">
        <v>0</v>
      </c>
      <c r="H8688" s="119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19">
        <v>57059</v>
      </c>
      <c r="B8689" s="120" t="s">
        <v>205</v>
      </c>
      <c r="C8689" s="120" t="s">
        <v>202</v>
      </c>
      <c r="D8689" s="120" t="s">
        <v>79</v>
      </c>
      <c r="E8689" s="120" t="s">
        <v>81</v>
      </c>
      <c r="F8689" s="121">
        <v>11376</v>
      </c>
      <c r="G8689" s="121">
        <v>1249</v>
      </c>
      <c r="H8689" s="119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19">
        <v>57060</v>
      </c>
      <c r="B8690" s="120" t="s">
        <v>205</v>
      </c>
      <c r="C8690" s="120" t="s">
        <v>202</v>
      </c>
      <c r="D8690" s="120" t="s">
        <v>79</v>
      </c>
      <c r="E8690" s="120" t="s">
        <v>70</v>
      </c>
      <c r="F8690" s="121">
        <v>0</v>
      </c>
      <c r="G8690" s="121">
        <v>0</v>
      </c>
      <c r="H8690" s="119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19">
        <v>57060</v>
      </c>
      <c r="B8691" s="120" t="s">
        <v>205</v>
      </c>
      <c r="C8691" s="120" t="s">
        <v>202</v>
      </c>
      <c r="D8691" s="120" t="s">
        <v>79</v>
      </c>
      <c r="E8691" s="120" t="s">
        <v>81</v>
      </c>
      <c r="F8691" s="121">
        <v>11933</v>
      </c>
      <c r="G8691" s="121">
        <v>1271</v>
      </c>
      <c r="H8691" s="119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19">
        <v>57062</v>
      </c>
      <c r="B8692" s="120" t="s">
        <v>205</v>
      </c>
      <c r="C8692" s="120" t="s">
        <v>202</v>
      </c>
      <c r="D8692" s="120" t="s">
        <v>79</v>
      </c>
      <c r="E8692" s="120" t="s">
        <v>70</v>
      </c>
      <c r="F8692" s="121">
        <v>0</v>
      </c>
      <c r="G8692" s="121">
        <v>0</v>
      </c>
      <c r="H8692" s="119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19">
        <v>57062</v>
      </c>
      <c r="B8693" s="120" t="s">
        <v>205</v>
      </c>
      <c r="C8693" s="120" t="s">
        <v>202</v>
      </c>
      <c r="D8693" s="120" t="s">
        <v>79</v>
      </c>
      <c r="E8693" s="120" t="s">
        <v>81</v>
      </c>
      <c r="F8693" s="121">
        <v>16948</v>
      </c>
      <c r="G8693" s="121">
        <v>1932</v>
      </c>
      <c r="H8693" s="119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19">
        <v>57063</v>
      </c>
      <c r="B8694" s="120" t="s">
        <v>205</v>
      </c>
      <c r="C8694" s="120" t="s">
        <v>202</v>
      </c>
      <c r="D8694" s="120" t="s">
        <v>79</v>
      </c>
      <c r="E8694" s="120" t="s">
        <v>70</v>
      </c>
      <c r="F8694" s="121">
        <v>0</v>
      </c>
      <c r="G8694" s="121">
        <v>0</v>
      </c>
      <c r="H8694" s="119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19">
        <v>57063</v>
      </c>
      <c r="B8695" s="120" t="s">
        <v>205</v>
      </c>
      <c r="C8695" s="120" t="s">
        <v>202</v>
      </c>
      <c r="D8695" s="120" t="s">
        <v>79</v>
      </c>
      <c r="E8695" s="120" t="s">
        <v>81</v>
      </c>
      <c r="F8695" s="121">
        <v>15948</v>
      </c>
      <c r="G8695" s="121">
        <v>1574</v>
      </c>
      <c r="H8695" s="119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19">
        <v>57064</v>
      </c>
      <c r="B8696" s="120" t="s">
        <v>205</v>
      </c>
      <c r="C8696" s="120" t="s">
        <v>202</v>
      </c>
      <c r="D8696" s="120" t="s">
        <v>79</v>
      </c>
      <c r="E8696" s="120" t="s">
        <v>70</v>
      </c>
      <c r="F8696" s="121">
        <v>0</v>
      </c>
      <c r="G8696" s="121">
        <v>0</v>
      </c>
      <c r="H8696" s="119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19">
        <v>57064</v>
      </c>
      <c r="B8697" s="120" t="s">
        <v>205</v>
      </c>
      <c r="C8697" s="120" t="s">
        <v>202</v>
      </c>
      <c r="D8697" s="120" t="s">
        <v>79</v>
      </c>
      <c r="E8697" s="120" t="s">
        <v>81</v>
      </c>
      <c r="F8697" s="121">
        <v>18535</v>
      </c>
      <c r="G8697" s="121">
        <v>1965</v>
      </c>
      <c r="H8697" s="119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19">
        <v>57065</v>
      </c>
      <c r="B8698" s="120" t="s">
        <v>205</v>
      </c>
      <c r="C8698" s="120" t="s">
        <v>202</v>
      </c>
      <c r="D8698" s="120" t="s">
        <v>79</v>
      </c>
      <c r="E8698" s="120" t="s">
        <v>70</v>
      </c>
      <c r="F8698" s="121">
        <v>0</v>
      </c>
      <c r="G8698" s="121">
        <v>0</v>
      </c>
      <c r="H8698" s="119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19">
        <v>57065</v>
      </c>
      <c r="B8699" s="120" t="s">
        <v>205</v>
      </c>
      <c r="C8699" s="120" t="s">
        <v>202</v>
      </c>
      <c r="D8699" s="120" t="s">
        <v>79</v>
      </c>
      <c r="E8699" s="120" t="s">
        <v>81</v>
      </c>
      <c r="F8699" s="121">
        <v>15076</v>
      </c>
      <c r="G8699" s="121">
        <v>1634</v>
      </c>
      <c r="H8699" s="119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19">
        <v>57066</v>
      </c>
      <c r="B8700" s="120" t="s">
        <v>205</v>
      </c>
      <c r="C8700" s="120" t="s">
        <v>202</v>
      </c>
      <c r="D8700" s="120" t="s">
        <v>79</v>
      </c>
      <c r="E8700" s="120" t="s">
        <v>70</v>
      </c>
      <c r="F8700" s="121">
        <v>0</v>
      </c>
      <c r="G8700" s="121">
        <v>0</v>
      </c>
      <c r="H8700" s="119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19">
        <v>57066</v>
      </c>
      <c r="B8701" s="120" t="s">
        <v>205</v>
      </c>
      <c r="C8701" s="120" t="s">
        <v>202</v>
      </c>
      <c r="D8701" s="120" t="s">
        <v>79</v>
      </c>
      <c r="E8701" s="120" t="s">
        <v>81</v>
      </c>
      <c r="F8701" s="121">
        <v>25453</v>
      </c>
      <c r="G8701" s="121">
        <v>2879</v>
      </c>
      <c r="H8701" s="119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19">
        <v>57067</v>
      </c>
      <c r="B8702" s="120" t="s">
        <v>205</v>
      </c>
      <c r="C8702" s="120" t="s">
        <v>202</v>
      </c>
      <c r="D8702" s="120" t="s">
        <v>79</v>
      </c>
      <c r="E8702" s="120" t="s">
        <v>70</v>
      </c>
      <c r="F8702" s="121">
        <v>0</v>
      </c>
      <c r="G8702" s="121">
        <v>0</v>
      </c>
      <c r="H8702" s="119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19">
        <v>57067</v>
      </c>
      <c r="B8703" s="120" t="s">
        <v>205</v>
      </c>
      <c r="C8703" s="120" t="s">
        <v>202</v>
      </c>
      <c r="D8703" s="120" t="s">
        <v>79</v>
      </c>
      <c r="E8703" s="120" t="s">
        <v>81</v>
      </c>
      <c r="F8703" s="121">
        <v>29200</v>
      </c>
      <c r="G8703" s="121">
        <v>3555</v>
      </c>
      <c r="H8703" s="119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19">
        <v>57068</v>
      </c>
      <c r="B8704" s="120" t="s">
        <v>201</v>
      </c>
      <c r="C8704" s="120" t="s">
        <v>206</v>
      </c>
      <c r="D8704" s="120" t="s">
        <v>73</v>
      </c>
      <c r="E8704" s="120" t="s">
        <v>70</v>
      </c>
      <c r="F8704" s="121">
        <v>0</v>
      </c>
      <c r="G8704" s="121">
        <v>0</v>
      </c>
      <c r="H8704" s="119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19">
        <v>57068</v>
      </c>
      <c r="B8705" s="120" t="s">
        <v>201</v>
      </c>
      <c r="C8705" s="120" t="s">
        <v>206</v>
      </c>
      <c r="D8705" s="120" t="s">
        <v>73</v>
      </c>
      <c r="E8705" s="120" t="s">
        <v>86</v>
      </c>
      <c r="F8705" s="121">
        <v>33286</v>
      </c>
      <c r="G8705" s="121">
        <v>-245.796</v>
      </c>
      <c r="H8705" s="119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19">
        <v>57068</v>
      </c>
      <c r="B8706" s="120" t="s">
        <v>201</v>
      </c>
      <c r="C8706" s="120" t="s">
        <v>206</v>
      </c>
      <c r="D8706" s="120" t="s">
        <v>73</v>
      </c>
      <c r="E8706" s="120" t="s">
        <v>38</v>
      </c>
      <c r="F8706" s="121">
        <v>1248</v>
      </c>
      <c r="G8706" s="121">
        <v>-9.204</v>
      </c>
      <c r="H8706" s="119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19">
        <v>57069</v>
      </c>
      <c r="B8707" s="120" t="s">
        <v>201</v>
      </c>
      <c r="C8707" s="120" t="s">
        <v>206</v>
      </c>
      <c r="D8707" s="120" t="s">
        <v>116</v>
      </c>
      <c r="E8707" s="120" t="s">
        <v>170</v>
      </c>
      <c r="F8707" s="121">
        <v>897955</v>
      </c>
      <c r="G8707" s="121">
        <v>100871</v>
      </c>
      <c r="H8707" s="119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19">
        <v>57070</v>
      </c>
      <c r="B8708" s="120" t="s">
        <v>201</v>
      </c>
      <c r="C8708" s="120" t="s">
        <v>206</v>
      </c>
      <c r="D8708" s="120" t="s">
        <v>73</v>
      </c>
      <c r="E8708" s="120" t="s">
        <v>54</v>
      </c>
      <c r="F8708" s="121">
        <v>0</v>
      </c>
      <c r="G8708" s="121">
        <v>0</v>
      </c>
      <c r="H8708" s="119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19">
        <v>57070</v>
      </c>
      <c r="B8709" s="120" t="s">
        <v>201</v>
      </c>
      <c r="C8709" s="120" t="s">
        <v>206</v>
      </c>
      <c r="D8709" s="120" t="s">
        <v>73</v>
      </c>
      <c r="E8709" s="120" t="s">
        <v>70</v>
      </c>
      <c r="F8709" s="121">
        <v>0</v>
      </c>
      <c r="G8709" s="121">
        <v>0</v>
      </c>
      <c r="H8709" s="119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19">
        <v>57070</v>
      </c>
      <c r="B8710" s="120" t="s">
        <v>201</v>
      </c>
      <c r="C8710" s="120" t="s">
        <v>206</v>
      </c>
      <c r="D8710" s="120" t="s">
        <v>73</v>
      </c>
      <c r="E8710" s="120" t="s">
        <v>86</v>
      </c>
      <c r="F8710" s="121">
        <v>22005</v>
      </c>
      <c r="G8710" s="121">
        <v>-1589.655</v>
      </c>
      <c r="H8710" s="119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19">
        <v>57070</v>
      </c>
      <c r="B8711" s="120" t="s">
        <v>201</v>
      </c>
      <c r="C8711" s="120" t="s">
        <v>206</v>
      </c>
      <c r="D8711" s="120" t="s">
        <v>73</v>
      </c>
      <c r="E8711" s="120" t="s">
        <v>38</v>
      </c>
      <c r="F8711" s="121">
        <v>5652</v>
      </c>
      <c r="G8711" s="121">
        <v>-408.345</v>
      </c>
      <c r="H8711" s="119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19">
        <v>57071</v>
      </c>
      <c r="B8712" s="120" t="s">
        <v>201</v>
      </c>
      <c r="C8712" s="120" t="s">
        <v>206</v>
      </c>
      <c r="D8712" s="120" t="s">
        <v>79</v>
      </c>
      <c r="E8712" s="120" t="s">
        <v>90</v>
      </c>
      <c r="F8712" s="121">
        <v>129129</v>
      </c>
      <c r="G8712" s="121">
        <v>12383</v>
      </c>
      <c r="H8712" s="119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19">
        <v>57072</v>
      </c>
      <c r="B8713" s="120" t="s">
        <v>205</v>
      </c>
      <c r="C8713" s="120" t="s">
        <v>209</v>
      </c>
      <c r="D8713" s="120" t="s">
        <v>68</v>
      </c>
      <c r="E8713" s="120" t="s">
        <v>49</v>
      </c>
      <c r="F8713" s="121">
        <v>536999</v>
      </c>
      <c r="G8713" s="121">
        <v>79457.828</v>
      </c>
      <c r="H8713" s="119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19">
        <v>57072</v>
      </c>
      <c r="B8714" s="120" t="s">
        <v>205</v>
      </c>
      <c r="C8714" s="120" t="s">
        <v>209</v>
      </c>
      <c r="D8714" s="120" t="s">
        <v>68</v>
      </c>
      <c r="E8714" s="120" t="s">
        <v>38</v>
      </c>
      <c r="F8714" s="121">
        <v>1280015</v>
      </c>
      <c r="G8714" s="121">
        <v>175167.05</v>
      </c>
      <c r="H8714" s="119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19">
        <v>57072</v>
      </c>
      <c r="B8715" s="120" t="s">
        <v>205</v>
      </c>
      <c r="C8715" s="120" t="s">
        <v>209</v>
      </c>
      <c r="D8715" s="120" t="s">
        <v>68</v>
      </c>
      <c r="E8715" s="120" t="s">
        <v>148</v>
      </c>
      <c r="F8715" s="121">
        <v>2196097</v>
      </c>
      <c r="G8715" s="121">
        <v>246697.12</v>
      </c>
      <c r="H8715" s="119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19">
        <v>57073</v>
      </c>
      <c r="B8716" s="120" t="s">
        <v>201</v>
      </c>
      <c r="C8716" s="120" t="s">
        <v>206</v>
      </c>
      <c r="D8716" s="120" t="s">
        <v>68</v>
      </c>
      <c r="E8716" s="120" t="s">
        <v>38</v>
      </c>
      <c r="F8716" s="121">
        <v>487696</v>
      </c>
      <c r="G8716" s="121">
        <v>13184</v>
      </c>
      <c r="H8716" s="119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19">
        <v>57073</v>
      </c>
      <c r="B8717" s="120" t="s">
        <v>201</v>
      </c>
      <c r="C8717" s="120" t="s">
        <v>206</v>
      </c>
      <c r="D8717" s="120" t="s">
        <v>68</v>
      </c>
      <c r="E8717" s="120" t="s">
        <v>92</v>
      </c>
      <c r="F8717" s="121">
        <v>2300794</v>
      </c>
      <c r="G8717" s="121">
        <v>258458</v>
      </c>
      <c r="H8717" s="119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19">
        <v>57074</v>
      </c>
      <c r="B8718" s="120" t="s">
        <v>201</v>
      </c>
      <c r="C8718" s="120" t="s">
        <v>206</v>
      </c>
      <c r="D8718" s="120" t="s">
        <v>68</v>
      </c>
      <c r="E8718" s="120" t="s">
        <v>38</v>
      </c>
      <c r="F8718" s="121">
        <v>367518</v>
      </c>
      <c r="G8718" s="121">
        <v>8798</v>
      </c>
      <c r="H8718" s="119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19">
        <v>57074</v>
      </c>
      <c r="B8719" s="120" t="s">
        <v>201</v>
      </c>
      <c r="C8719" s="120" t="s">
        <v>206</v>
      </c>
      <c r="D8719" s="120" t="s">
        <v>68</v>
      </c>
      <c r="E8719" s="120" t="s">
        <v>92</v>
      </c>
      <c r="F8719" s="121">
        <v>2085196</v>
      </c>
      <c r="G8719" s="121">
        <v>234239</v>
      </c>
      <c r="H8719" s="119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19">
        <v>57075</v>
      </c>
      <c r="B8720" s="120" t="s">
        <v>201</v>
      </c>
      <c r="C8720" s="120" t="s">
        <v>206</v>
      </c>
      <c r="D8720" s="120" t="s">
        <v>68</v>
      </c>
      <c r="E8720" s="120" t="s">
        <v>38</v>
      </c>
      <c r="F8720" s="121">
        <v>374007</v>
      </c>
      <c r="G8720" s="121">
        <v>10751</v>
      </c>
      <c r="H8720" s="119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19">
        <v>57075</v>
      </c>
      <c r="B8721" s="120" t="s">
        <v>201</v>
      </c>
      <c r="C8721" s="120" t="s">
        <v>206</v>
      </c>
      <c r="D8721" s="120" t="s">
        <v>68</v>
      </c>
      <c r="E8721" s="120" t="s">
        <v>92</v>
      </c>
      <c r="F8721" s="121">
        <v>2196869</v>
      </c>
      <c r="G8721" s="121">
        <v>246784</v>
      </c>
      <c r="H8721" s="119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19">
        <v>57076</v>
      </c>
      <c r="B8722" s="120" t="s">
        <v>205</v>
      </c>
      <c r="C8722" s="120" t="s">
        <v>210</v>
      </c>
      <c r="D8722" s="120" t="s">
        <v>79</v>
      </c>
      <c r="E8722" s="120" t="s">
        <v>38</v>
      </c>
      <c r="F8722" s="121">
        <v>1053</v>
      </c>
      <c r="G8722" s="121">
        <v>244.27</v>
      </c>
      <c r="H8722" s="119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19">
        <v>57076</v>
      </c>
      <c r="B8723" s="120" t="s">
        <v>205</v>
      </c>
      <c r="C8723" s="120" t="s">
        <v>210</v>
      </c>
      <c r="D8723" s="120" t="s">
        <v>79</v>
      </c>
      <c r="E8723" s="120" t="s">
        <v>130</v>
      </c>
      <c r="F8723" s="121">
        <v>1284</v>
      </c>
      <c r="G8723" s="121">
        <v>32.43</v>
      </c>
      <c r="H8723" s="119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19">
        <v>57078</v>
      </c>
      <c r="B8724" s="120" t="s">
        <v>201</v>
      </c>
      <c r="C8724" s="120" t="s">
        <v>206</v>
      </c>
      <c r="D8724" s="120" t="s">
        <v>128</v>
      </c>
      <c r="E8724" s="120" t="s">
        <v>180</v>
      </c>
      <c r="F8724" s="121">
        <v>234702</v>
      </c>
      <c r="G8724" s="121">
        <v>26365</v>
      </c>
      <c r="H8724" s="119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19">
        <v>57079</v>
      </c>
      <c r="B8725" s="120" t="s">
        <v>201</v>
      </c>
      <c r="C8725" s="120" t="s">
        <v>206</v>
      </c>
      <c r="D8725" s="120" t="s">
        <v>128</v>
      </c>
      <c r="E8725" s="120" t="s">
        <v>180</v>
      </c>
      <c r="F8725" s="121">
        <v>3570442</v>
      </c>
      <c r="G8725" s="121">
        <v>401083</v>
      </c>
      <c r="H8725" s="119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19">
        <v>57080</v>
      </c>
      <c r="B8726" s="120" t="s">
        <v>201</v>
      </c>
      <c r="C8726" s="120" t="s">
        <v>206</v>
      </c>
      <c r="D8726" s="120" t="s">
        <v>128</v>
      </c>
      <c r="E8726" s="120" t="s">
        <v>180</v>
      </c>
      <c r="F8726" s="121">
        <v>664347</v>
      </c>
      <c r="G8726" s="121">
        <v>74629</v>
      </c>
      <c r="H8726" s="119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19">
        <v>57081</v>
      </c>
      <c r="B8727" s="120" t="s">
        <v>201</v>
      </c>
      <c r="C8727" s="120" t="s">
        <v>206</v>
      </c>
      <c r="D8727" s="120" t="s">
        <v>101</v>
      </c>
      <c r="E8727" s="120" t="s">
        <v>92</v>
      </c>
      <c r="F8727" s="121">
        <v>46415</v>
      </c>
      <c r="G8727" s="121">
        <v>5214</v>
      </c>
      <c r="H8727" s="119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19">
        <v>57082</v>
      </c>
      <c r="B8728" s="120" t="s">
        <v>201</v>
      </c>
      <c r="C8728" s="120" t="s">
        <v>206</v>
      </c>
      <c r="D8728" s="120" t="s">
        <v>33</v>
      </c>
      <c r="E8728" s="120" t="s">
        <v>99</v>
      </c>
      <c r="F8728" s="121">
        <v>0</v>
      </c>
      <c r="G8728" s="121">
        <v>0</v>
      </c>
      <c r="H8728" s="119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19">
        <v>57082</v>
      </c>
      <c r="B8729" s="120" t="s">
        <v>201</v>
      </c>
      <c r="C8729" s="120" t="s">
        <v>206</v>
      </c>
      <c r="D8729" s="120" t="s">
        <v>128</v>
      </c>
      <c r="E8729" s="120" t="s">
        <v>180</v>
      </c>
      <c r="F8729" s="121">
        <v>568329</v>
      </c>
      <c r="G8729" s="121">
        <v>63843</v>
      </c>
      <c r="H8729" s="119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19">
        <v>57083</v>
      </c>
      <c r="B8730" s="120" t="s">
        <v>201</v>
      </c>
      <c r="C8730" s="120" t="s">
        <v>206</v>
      </c>
      <c r="D8730" s="120" t="s">
        <v>128</v>
      </c>
      <c r="E8730" s="120" t="s">
        <v>180</v>
      </c>
      <c r="F8730" s="121">
        <v>1025262</v>
      </c>
      <c r="G8730" s="121">
        <v>115172</v>
      </c>
      <c r="H8730" s="119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19">
        <v>57085</v>
      </c>
      <c r="B8731" s="120" t="s">
        <v>201</v>
      </c>
      <c r="C8731" s="120" t="s">
        <v>202</v>
      </c>
      <c r="D8731" s="120" t="s">
        <v>116</v>
      </c>
      <c r="E8731" s="120" t="s">
        <v>170</v>
      </c>
      <c r="F8731" s="121">
        <v>604730</v>
      </c>
      <c r="G8731" s="121">
        <v>67932</v>
      </c>
      <c r="H8731" s="119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19">
        <v>57087</v>
      </c>
      <c r="B8732" s="120" t="s">
        <v>201</v>
      </c>
      <c r="C8732" s="120" t="s">
        <v>206</v>
      </c>
      <c r="D8732" s="120" t="s">
        <v>128</v>
      </c>
      <c r="E8732" s="120" t="s">
        <v>180</v>
      </c>
      <c r="F8732" s="121">
        <v>482479</v>
      </c>
      <c r="G8732" s="121">
        <v>54199</v>
      </c>
      <c r="H8732" s="119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19">
        <v>57090</v>
      </c>
      <c r="B8733" s="120" t="s">
        <v>201</v>
      </c>
      <c r="C8733" s="120" t="s">
        <v>206</v>
      </c>
      <c r="D8733" s="120" t="s">
        <v>128</v>
      </c>
      <c r="E8733" s="120" t="s">
        <v>180</v>
      </c>
      <c r="F8733" s="121">
        <v>2883920</v>
      </c>
      <c r="G8733" s="121">
        <v>323963</v>
      </c>
      <c r="H8733" s="119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19">
        <v>57091</v>
      </c>
      <c r="B8734" s="120" t="s">
        <v>201</v>
      </c>
      <c r="C8734" s="120" t="s">
        <v>206</v>
      </c>
      <c r="D8734" s="120" t="s">
        <v>128</v>
      </c>
      <c r="E8734" s="120" t="s">
        <v>180</v>
      </c>
      <c r="F8734" s="121">
        <v>1068027</v>
      </c>
      <c r="G8734" s="121">
        <v>119976</v>
      </c>
      <c r="H8734" s="119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19">
        <v>57093</v>
      </c>
      <c r="B8735" s="120" t="s">
        <v>201</v>
      </c>
      <c r="C8735" s="120" t="s">
        <v>206</v>
      </c>
      <c r="D8735" s="120" t="s">
        <v>128</v>
      </c>
      <c r="E8735" s="120" t="s">
        <v>180</v>
      </c>
      <c r="F8735" s="121">
        <v>98768</v>
      </c>
      <c r="G8735" s="121">
        <v>11095</v>
      </c>
      <c r="H8735" s="119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19">
        <v>57094</v>
      </c>
      <c r="B8736" s="120" t="s">
        <v>201</v>
      </c>
      <c r="C8736" s="120" t="s">
        <v>206</v>
      </c>
      <c r="D8736" s="120" t="s">
        <v>128</v>
      </c>
      <c r="E8736" s="120" t="s">
        <v>180</v>
      </c>
      <c r="F8736" s="121">
        <v>7129541</v>
      </c>
      <c r="G8736" s="121">
        <v>800892</v>
      </c>
      <c r="H8736" s="119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19">
        <v>57095</v>
      </c>
      <c r="B8737" s="120" t="s">
        <v>201</v>
      </c>
      <c r="C8737" s="120" t="s">
        <v>206</v>
      </c>
      <c r="D8737" s="120" t="s">
        <v>128</v>
      </c>
      <c r="E8737" s="120" t="s">
        <v>180</v>
      </c>
      <c r="F8737" s="121">
        <v>4119418</v>
      </c>
      <c r="G8737" s="121">
        <v>462752</v>
      </c>
      <c r="H8737" s="119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19">
        <v>57096</v>
      </c>
      <c r="B8738" s="120" t="s">
        <v>201</v>
      </c>
      <c r="C8738" s="120" t="s">
        <v>206</v>
      </c>
      <c r="D8738" s="120" t="s">
        <v>128</v>
      </c>
      <c r="E8738" s="120" t="s">
        <v>180</v>
      </c>
      <c r="F8738" s="121">
        <v>1885622</v>
      </c>
      <c r="G8738" s="121">
        <v>211820</v>
      </c>
      <c r="H8738" s="119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19">
        <v>57097</v>
      </c>
      <c r="B8739" s="120" t="s">
        <v>201</v>
      </c>
      <c r="C8739" s="120" t="s">
        <v>206</v>
      </c>
      <c r="D8739" s="120" t="s">
        <v>128</v>
      </c>
      <c r="E8739" s="120" t="s">
        <v>180</v>
      </c>
      <c r="F8739" s="121">
        <v>3500383</v>
      </c>
      <c r="G8739" s="121">
        <v>393213</v>
      </c>
      <c r="H8739" s="119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19">
        <v>57098</v>
      </c>
      <c r="B8740" s="120" t="s">
        <v>201</v>
      </c>
      <c r="C8740" s="120" t="s">
        <v>206</v>
      </c>
      <c r="D8740" s="120" t="s">
        <v>128</v>
      </c>
      <c r="E8740" s="120" t="s">
        <v>180</v>
      </c>
      <c r="F8740" s="121">
        <v>1058162</v>
      </c>
      <c r="G8740" s="121">
        <v>118868</v>
      </c>
      <c r="H8740" s="119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19">
        <v>57099</v>
      </c>
      <c r="B8741" s="120" t="s">
        <v>205</v>
      </c>
      <c r="C8741" s="120" t="s">
        <v>209</v>
      </c>
      <c r="D8741" s="120" t="s">
        <v>68</v>
      </c>
      <c r="E8741" s="120" t="s">
        <v>59</v>
      </c>
      <c r="F8741" s="121">
        <v>2151012</v>
      </c>
      <c r="G8741" s="121">
        <v>187872.68</v>
      </c>
      <c r="H8741" s="119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19">
        <v>57099</v>
      </c>
      <c r="B8742" s="120" t="s">
        <v>205</v>
      </c>
      <c r="C8742" s="120" t="s">
        <v>209</v>
      </c>
      <c r="D8742" s="120" t="s">
        <v>68</v>
      </c>
      <c r="E8742" s="120" t="s">
        <v>70</v>
      </c>
      <c r="F8742" s="121">
        <v>0</v>
      </c>
      <c r="G8742" s="121">
        <v>0</v>
      </c>
      <c r="H8742" s="119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19">
        <v>57099</v>
      </c>
      <c r="B8743" s="120" t="s">
        <v>205</v>
      </c>
      <c r="C8743" s="120" t="s">
        <v>209</v>
      </c>
      <c r="D8743" s="120" t="s">
        <v>68</v>
      </c>
      <c r="E8743" s="120" t="s">
        <v>38</v>
      </c>
      <c r="F8743" s="121">
        <v>45871</v>
      </c>
      <c r="G8743" s="121">
        <v>3994.528</v>
      </c>
      <c r="H8743" s="119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19">
        <v>57099</v>
      </c>
      <c r="B8744" s="120" t="s">
        <v>205</v>
      </c>
      <c r="C8744" s="120" t="s">
        <v>209</v>
      </c>
      <c r="D8744" s="120" t="s">
        <v>68</v>
      </c>
      <c r="E8744" s="120" t="s">
        <v>152</v>
      </c>
      <c r="F8744" s="121">
        <v>0</v>
      </c>
      <c r="G8744" s="121">
        <v>0</v>
      </c>
      <c r="H8744" s="119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19">
        <v>57099</v>
      </c>
      <c r="B8745" s="120" t="s">
        <v>205</v>
      </c>
      <c r="C8745" s="120" t="s">
        <v>209</v>
      </c>
      <c r="D8745" s="120" t="s">
        <v>68</v>
      </c>
      <c r="E8745" s="120" t="s">
        <v>176</v>
      </c>
      <c r="F8745" s="121">
        <v>1091272</v>
      </c>
      <c r="G8745" s="121">
        <v>95190.991</v>
      </c>
      <c r="H8745" s="119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19">
        <v>57099</v>
      </c>
      <c r="B8746" s="120" t="s">
        <v>205</v>
      </c>
      <c r="C8746" s="120" t="s">
        <v>209</v>
      </c>
      <c r="D8746" s="120" t="s">
        <v>68</v>
      </c>
      <c r="E8746" s="120" t="s">
        <v>183</v>
      </c>
      <c r="F8746" s="121">
        <v>8396</v>
      </c>
      <c r="G8746" s="121">
        <v>729.799</v>
      </c>
      <c r="H8746" s="119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19">
        <v>57106</v>
      </c>
      <c r="B8747" s="120" t="s">
        <v>201</v>
      </c>
      <c r="C8747" s="120" t="s">
        <v>207</v>
      </c>
      <c r="D8747" s="120" t="s">
        <v>128</v>
      </c>
      <c r="E8747" s="120" t="s">
        <v>180</v>
      </c>
      <c r="F8747" s="121">
        <v>26880</v>
      </c>
      <c r="G8747" s="121">
        <v>3019.5</v>
      </c>
      <c r="H8747" s="119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19">
        <v>57107</v>
      </c>
      <c r="B8748" s="120" t="s">
        <v>201</v>
      </c>
      <c r="C8748" s="120" t="s">
        <v>206</v>
      </c>
      <c r="D8748" s="120" t="s">
        <v>128</v>
      </c>
      <c r="E8748" s="120" t="s">
        <v>180</v>
      </c>
      <c r="F8748" s="121">
        <v>1782821</v>
      </c>
      <c r="G8748" s="121">
        <v>200272</v>
      </c>
      <c r="H8748" s="119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19">
        <v>57108</v>
      </c>
      <c r="B8749" s="120" t="s">
        <v>201</v>
      </c>
      <c r="C8749" s="120" t="s">
        <v>206</v>
      </c>
      <c r="D8749" s="120" t="s">
        <v>128</v>
      </c>
      <c r="E8749" s="120" t="s">
        <v>180</v>
      </c>
      <c r="F8749" s="121">
        <v>3234630</v>
      </c>
      <c r="G8749" s="121">
        <v>363360</v>
      </c>
      <c r="H8749" s="119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19">
        <v>57109</v>
      </c>
      <c r="B8750" s="120" t="s">
        <v>201</v>
      </c>
      <c r="C8750" s="120" t="s">
        <v>206</v>
      </c>
      <c r="D8750" s="120" t="s">
        <v>128</v>
      </c>
      <c r="E8750" s="120" t="s">
        <v>180</v>
      </c>
      <c r="F8750" s="121">
        <v>4231681</v>
      </c>
      <c r="G8750" s="121">
        <v>475363</v>
      </c>
      <c r="H8750" s="119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19">
        <v>57110</v>
      </c>
      <c r="B8751" s="120" t="s">
        <v>201</v>
      </c>
      <c r="C8751" s="120" t="s">
        <v>206</v>
      </c>
      <c r="D8751" s="120" t="s">
        <v>128</v>
      </c>
      <c r="E8751" s="120" t="s">
        <v>180</v>
      </c>
      <c r="F8751" s="121">
        <v>2442246</v>
      </c>
      <c r="G8751" s="121">
        <v>274348</v>
      </c>
      <c r="H8751" s="119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19">
        <v>57111</v>
      </c>
      <c r="B8752" s="120" t="s">
        <v>201</v>
      </c>
      <c r="C8752" s="120" t="s">
        <v>206</v>
      </c>
      <c r="D8752" s="120" t="s">
        <v>128</v>
      </c>
      <c r="E8752" s="120" t="s">
        <v>180</v>
      </c>
      <c r="F8752" s="121">
        <v>2687961</v>
      </c>
      <c r="G8752" s="121">
        <v>301950</v>
      </c>
      <c r="H8752" s="119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19">
        <v>57112</v>
      </c>
      <c r="B8753" s="120" t="s">
        <v>201</v>
      </c>
      <c r="C8753" s="120" t="s">
        <v>206</v>
      </c>
      <c r="D8753" s="120" t="s">
        <v>128</v>
      </c>
      <c r="E8753" s="120" t="s">
        <v>180</v>
      </c>
      <c r="F8753" s="121">
        <v>2225890</v>
      </c>
      <c r="G8753" s="121">
        <v>250044</v>
      </c>
      <c r="H8753" s="119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19">
        <v>57113</v>
      </c>
      <c r="B8754" s="120" t="s">
        <v>201</v>
      </c>
      <c r="C8754" s="120" t="s">
        <v>206</v>
      </c>
      <c r="D8754" s="120" t="s">
        <v>128</v>
      </c>
      <c r="E8754" s="120" t="s">
        <v>180</v>
      </c>
      <c r="F8754" s="121">
        <v>4433498</v>
      </c>
      <c r="G8754" s="121">
        <v>498034</v>
      </c>
      <c r="H8754" s="119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19">
        <v>57115</v>
      </c>
      <c r="B8755" s="120" t="s">
        <v>201</v>
      </c>
      <c r="C8755" s="120" t="s">
        <v>206</v>
      </c>
      <c r="D8755" s="120" t="s">
        <v>128</v>
      </c>
      <c r="E8755" s="120" t="s">
        <v>180</v>
      </c>
      <c r="F8755" s="121">
        <v>2412985</v>
      </c>
      <c r="G8755" s="121">
        <v>271061</v>
      </c>
      <c r="H8755" s="119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19">
        <v>57116</v>
      </c>
      <c r="B8756" s="120" t="s">
        <v>201</v>
      </c>
      <c r="C8756" s="120" t="s">
        <v>206</v>
      </c>
      <c r="D8756" s="120" t="s">
        <v>128</v>
      </c>
      <c r="E8756" s="120" t="s">
        <v>180</v>
      </c>
      <c r="F8756" s="121">
        <v>3298067</v>
      </c>
      <c r="G8756" s="121">
        <v>370486</v>
      </c>
      <c r="H8756" s="119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19">
        <v>57118</v>
      </c>
      <c r="B8757" s="120" t="s">
        <v>201</v>
      </c>
      <c r="C8757" s="120" t="s">
        <v>206</v>
      </c>
      <c r="D8757" s="120" t="s">
        <v>128</v>
      </c>
      <c r="E8757" s="120" t="s">
        <v>180</v>
      </c>
      <c r="F8757" s="121">
        <v>331858</v>
      </c>
      <c r="G8757" s="121">
        <v>37279</v>
      </c>
      <c r="H8757" s="119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19">
        <v>57119</v>
      </c>
      <c r="B8758" s="120" t="s">
        <v>205</v>
      </c>
      <c r="C8758" s="120" t="s">
        <v>208</v>
      </c>
      <c r="D8758" s="120" t="s">
        <v>68</v>
      </c>
      <c r="E8758" s="120" t="s">
        <v>35</v>
      </c>
      <c r="F8758" s="121">
        <v>377160</v>
      </c>
      <c r="G8758" s="121">
        <v>42690.121</v>
      </c>
      <c r="H8758" s="119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19">
        <v>57119</v>
      </c>
      <c r="B8759" s="120" t="s">
        <v>205</v>
      </c>
      <c r="C8759" s="120" t="s">
        <v>208</v>
      </c>
      <c r="D8759" s="120" t="s">
        <v>68</v>
      </c>
      <c r="E8759" s="120" t="s">
        <v>38</v>
      </c>
      <c r="F8759" s="121">
        <v>63836</v>
      </c>
      <c r="G8759" s="121">
        <v>7291.687</v>
      </c>
      <c r="H8759" s="119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19">
        <v>57119</v>
      </c>
      <c r="B8760" s="120" t="s">
        <v>205</v>
      </c>
      <c r="C8760" s="120" t="s">
        <v>208</v>
      </c>
      <c r="D8760" s="120" t="s">
        <v>68</v>
      </c>
      <c r="E8760" s="120" t="s">
        <v>176</v>
      </c>
      <c r="F8760" s="121">
        <v>267275</v>
      </c>
      <c r="G8760" s="121">
        <v>30975.192</v>
      </c>
      <c r="H8760" s="119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19">
        <v>57120</v>
      </c>
      <c r="B8761" s="120" t="s">
        <v>201</v>
      </c>
      <c r="C8761" s="120" t="s">
        <v>206</v>
      </c>
      <c r="D8761" s="120" t="s">
        <v>128</v>
      </c>
      <c r="E8761" s="120" t="s">
        <v>180</v>
      </c>
      <c r="F8761" s="121">
        <v>1454426</v>
      </c>
      <c r="G8761" s="121">
        <v>163382</v>
      </c>
      <c r="H8761" s="119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19">
        <v>57121</v>
      </c>
      <c r="B8762" s="120" t="s">
        <v>201</v>
      </c>
      <c r="C8762" s="120" t="s">
        <v>206</v>
      </c>
      <c r="D8762" s="120" t="s">
        <v>128</v>
      </c>
      <c r="E8762" s="120" t="s">
        <v>180</v>
      </c>
      <c r="F8762" s="121">
        <v>3149029</v>
      </c>
      <c r="G8762" s="121">
        <v>353744</v>
      </c>
      <c r="H8762" s="119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19">
        <v>57122</v>
      </c>
      <c r="B8763" s="120" t="s">
        <v>205</v>
      </c>
      <c r="C8763" s="120" t="s">
        <v>210</v>
      </c>
      <c r="D8763" s="120" t="s">
        <v>39</v>
      </c>
      <c r="E8763" s="120" t="s">
        <v>38</v>
      </c>
      <c r="F8763" s="121">
        <v>0</v>
      </c>
      <c r="G8763" s="121">
        <v>0</v>
      </c>
      <c r="H8763" s="119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19">
        <v>57122</v>
      </c>
      <c r="B8764" s="120" t="s">
        <v>205</v>
      </c>
      <c r="C8764" s="120" t="s">
        <v>210</v>
      </c>
      <c r="D8764" s="120" t="s">
        <v>61</v>
      </c>
      <c r="E8764" s="120" t="s">
        <v>38</v>
      </c>
      <c r="F8764" s="121">
        <v>530487</v>
      </c>
      <c r="G8764" s="121">
        <v>99505</v>
      </c>
      <c r="H8764" s="119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19">
        <v>57123</v>
      </c>
      <c r="B8765" s="120" t="s">
        <v>201</v>
      </c>
      <c r="C8765" s="120" t="s">
        <v>206</v>
      </c>
      <c r="D8765" s="120" t="s">
        <v>79</v>
      </c>
      <c r="E8765" s="120" t="s">
        <v>90</v>
      </c>
      <c r="F8765" s="121">
        <v>569488</v>
      </c>
      <c r="G8765" s="121">
        <v>49470</v>
      </c>
      <c r="H8765" s="119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19">
        <v>57124</v>
      </c>
      <c r="B8766" s="120" t="s">
        <v>201</v>
      </c>
      <c r="C8766" s="120" t="s">
        <v>206</v>
      </c>
      <c r="D8766" s="120" t="s">
        <v>128</v>
      </c>
      <c r="E8766" s="120" t="s">
        <v>180</v>
      </c>
      <c r="F8766" s="121">
        <v>548835</v>
      </c>
      <c r="G8766" s="121">
        <v>61653</v>
      </c>
      <c r="H8766" s="119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19">
        <v>57125</v>
      </c>
      <c r="B8767" s="120" t="s">
        <v>201</v>
      </c>
      <c r="C8767" s="120" t="s">
        <v>206</v>
      </c>
      <c r="D8767" s="120" t="s">
        <v>128</v>
      </c>
      <c r="E8767" s="120" t="s">
        <v>180</v>
      </c>
      <c r="F8767" s="121">
        <v>581495</v>
      </c>
      <c r="G8767" s="121">
        <v>65322</v>
      </c>
      <c r="H8767" s="119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19">
        <v>57126</v>
      </c>
      <c r="B8768" s="120" t="s">
        <v>201</v>
      </c>
      <c r="C8768" s="120" t="s">
        <v>206</v>
      </c>
      <c r="D8768" s="120" t="s">
        <v>128</v>
      </c>
      <c r="E8768" s="120" t="s">
        <v>180</v>
      </c>
      <c r="F8768" s="121">
        <v>559990</v>
      </c>
      <c r="G8768" s="121">
        <v>62906</v>
      </c>
      <c r="H8768" s="119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19">
        <v>57128</v>
      </c>
      <c r="B8769" s="120" t="s">
        <v>201</v>
      </c>
      <c r="C8769" s="120" t="s">
        <v>206</v>
      </c>
      <c r="D8769" s="120" t="s">
        <v>79</v>
      </c>
      <c r="E8769" s="120" t="s">
        <v>90</v>
      </c>
      <c r="F8769" s="121">
        <v>251524</v>
      </c>
      <c r="G8769" s="121">
        <v>22520</v>
      </c>
      <c r="H8769" s="119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19">
        <v>57130</v>
      </c>
      <c r="B8770" s="120" t="s">
        <v>201</v>
      </c>
      <c r="C8770" s="120" t="s">
        <v>206</v>
      </c>
      <c r="D8770" s="120" t="s">
        <v>128</v>
      </c>
      <c r="E8770" s="120" t="s">
        <v>180</v>
      </c>
      <c r="F8770" s="121">
        <v>105097</v>
      </c>
      <c r="G8770" s="121">
        <v>11806</v>
      </c>
      <c r="H8770" s="119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19">
        <v>57131</v>
      </c>
      <c r="B8771" s="120" t="s">
        <v>201</v>
      </c>
      <c r="C8771" s="120" t="s">
        <v>206</v>
      </c>
      <c r="D8771" s="120" t="s">
        <v>128</v>
      </c>
      <c r="E8771" s="120" t="s">
        <v>180</v>
      </c>
      <c r="F8771" s="121">
        <v>1295134</v>
      </c>
      <c r="G8771" s="121">
        <v>145488</v>
      </c>
      <c r="H8771" s="119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19">
        <v>57133</v>
      </c>
      <c r="B8772" s="120" t="s">
        <v>201</v>
      </c>
      <c r="C8772" s="120" t="s">
        <v>206</v>
      </c>
      <c r="D8772" s="120" t="s">
        <v>79</v>
      </c>
      <c r="E8772" s="120" t="s">
        <v>90</v>
      </c>
      <c r="F8772" s="121">
        <v>292008</v>
      </c>
      <c r="G8772" s="121">
        <v>26775</v>
      </c>
      <c r="H8772" s="119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19">
        <v>57134</v>
      </c>
      <c r="B8773" s="120" t="s">
        <v>201</v>
      </c>
      <c r="C8773" s="120" t="s">
        <v>206</v>
      </c>
      <c r="D8773" s="120" t="s">
        <v>84</v>
      </c>
      <c r="E8773" s="120" t="s">
        <v>178</v>
      </c>
      <c r="F8773" s="121">
        <v>161161</v>
      </c>
      <c r="G8773" s="121">
        <v>18104</v>
      </c>
      <c r="H8773" s="119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19">
        <v>57135</v>
      </c>
      <c r="B8774" s="120" t="s">
        <v>201</v>
      </c>
      <c r="C8774" s="120" t="s">
        <v>206</v>
      </c>
      <c r="D8774" s="120" t="s">
        <v>128</v>
      </c>
      <c r="E8774" s="120" t="s">
        <v>180</v>
      </c>
      <c r="F8774" s="121">
        <v>4693746</v>
      </c>
      <c r="G8774" s="121">
        <v>527269</v>
      </c>
      <c r="H8774" s="119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19">
        <v>57136</v>
      </c>
      <c r="B8775" s="120" t="s">
        <v>201</v>
      </c>
      <c r="C8775" s="120" t="s">
        <v>206</v>
      </c>
      <c r="D8775" s="120" t="s">
        <v>128</v>
      </c>
      <c r="E8775" s="120" t="s">
        <v>180</v>
      </c>
      <c r="F8775" s="121">
        <v>267984</v>
      </c>
      <c r="G8775" s="121">
        <v>30104</v>
      </c>
      <c r="H8775" s="119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19">
        <v>57137</v>
      </c>
      <c r="B8776" s="120" t="s">
        <v>201</v>
      </c>
      <c r="C8776" s="120" t="s">
        <v>206</v>
      </c>
      <c r="D8776" s="120" t="s">
        <v>128</v>
      </c>
      <c r="E8776" s="120" t="s">
        <v>180</v>
      </c>
      <c r="F8776" s="121">
        <v>1184161</v>
      </c>
      <c r="G8776" s="121">
        <v>133022</v>
      </c>
      <c r="H8776" s="119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19">
        <v>57138</v>
      </c>
      <c r="B8777" s="120" t="s">
        <v>205</v>
      </c>
      <c r="C8777" s="120" t="s">
        <v>208</v>
      </c>
      <c r="D8777" s="120" t="s">
        <v>68</v>
      </c>
      <c r="E8777" s="120" t="s">
        <v>70</v>
      </c>
      <c r="F8777" s="121">
        <v>16707</v>
      </c>
      <c r="G8777" s="121">
        <v>1096.447</v>
      </c>
      <c r="H8777" s="119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19">
        <v>57138</v>
      </c>
      <c r="B8778" s="120" t="s">
        <v>205</v>
      </c>
      <c r="C8778" s="120" t="s">
        <v>208</v>
      </c>
      <c r="D8778" s="120" t="s">
        <v>68</v>
      </c>
      <c r="E8778" s="120" t="s">
        <v>166</v>
      </c>
      <c r="F8778" s="121">
        <v>83918</v>
      </c>
      <c r="G8778" s="121">
        <v>5427.231</v>
      </c>
      <c r="H8778" s="119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19">
        <v>57138</v>
      </c>
      <c r="B8779" s="120" t="s">
        <v>205</v>
      </c>
      <c r="C8779" s="120" t="s">
        <v>208</v>
      </c>
      <c r="D8779" s="120" t="s">
        <v>68</v>
      </c>
      <c r="E8779" s="120" t="s">
        <v>176</v>
      </c>
      <c r="F8779" s="121">
        <v>1022376</v>
      </c>
      <c r="G8779" s="121">
        <v>66279.322</v>
      </c>
      <c r="H8779" s="119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19">
        <v>57139</v>
      </c>
      <c r="B8780" s="120" t="s">
        <v>201</v>
      </c>
      <c r="C8780" s="120" t="s">
        <v>206</v>
      </c>
      <c r="D8780" s="120" t="s">
        <v>128</v>
      </c>
      <c r="E8780" s="120" t="s">
        <v>180</v>
      </c>
      <c r="F8780" s="121">
        <v>1036584</v>
      </c>
      <c r="G8780" s="121">
        <v>116444</v>
      </c>
      <c r="H8780" s="119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19">
        <v>57141</v>
      </c>
      <c r="B8781" s="120" t="s">
        <v>201</v>
      </c>
      <c r="C8781" s="120" t="s">
        <v>207</v>
      </c>
      <c r="D8781" s="120" t="s">
        <v>101</v>
      </c>
      <c r="E8781" s="120" t="s">
        <v>92</v>
      </c>
      <c r="F8781" s="121">
        <v>26768</v>
      </c>
      <c r="G8781" s="121">
        <v>3007</v>
      </c>
      <c r="H8781" s="119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19">
        <v>57151</v>
      </c>
      <c r="B8782" s="120" t="s">
        <v>201</v>
      </c>
      <c r="C8782" s="120" t="s">
        <v>206</v>
      </c>
      <c r="D8782" s="120" t="s">
        <v>128</v>
      </c>
      <c r="E8782" s="120" t="s">
        <v>180</v>
      </c>
      <c r="F8782" s="121">
        <v>2054092</v>
      </c>
      <c r="G8782" s="121">
        <v>230745</v>
      </c>
      <c r="H8782" s="119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19">
        <v>57152</v>
      </c>
      <c r="B8783" s="120" t="s">
        <v>201</v>
      </c>
      <c r="C8783" s="120" t="s">
        <v>206</v>
      </c>
      <c r="D8783" s="120" t="s">
        <v>128</v>
      </c>
      <c r="E8783" s="120" t="s">
        <v>180</v>
      </c>
      <c r="F8783" s="121">
        <v>2113396</v>
      </c>
      <c r="G8783" s="121">
        <v>237407</v>
      </c>
      <c r="H8783" s="119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19">
        <v>57153</v>
      </c>
      <c r="B8784" s="120" t="s">
        <v>201</v>
      </c>
      <c r="C8784" s="120" t="s">
        <v>206</v>
      </c>
      <c r="D8784" s="120" t="s">
        <v>128</v>
      </c>
      <c r="E8784" s="120" t="s">
        <v>180</v>
      </c>
      <c r="F8784" s="121">
        <v>3543031</v>
      </c>
      <c r="G8784" s="121">
        <v>398004</v>
      </c>
      <c r="H8784" s="119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19">
        <v>57156</v>
      </c>
      <c r="B8785" s="120" t="s">
        <v>201</v>
      </c>
      <c r="C8785" s="120" t="s">
        <v>206</v>
      </c>
      <c r="D8785" s="120" t="s">
        <v>128</v>
      </c>
      <c r="E8785" s="120" t="s">
        <v>180</v>
      </c>
      <c r="F8785" s="121">
        <v>2242707</v>
      </c>
      <c r="G8785" s="121">
        <v>251933</v>
      </c>
      <c r="H8785" s="119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19">
        <v>57159</v>
      </c>
      <c r="B8786" s="120" t="s">
        <v>201</v>
      </c>
      <c r="C8786" s="120" t="s">
        <v>206</v>
      </c>
      <c r="D8786" s="120" t="s">
        <v>128</v>
      </c>
      <c r="E8786" s="120" t="s">
        <v>180</v>
      </c>
      <c r="F8786" s="121">
        <v>5446912</v>
      </c>
      <c r="G8786" s="121">
        <v>611875</v>
      </c>
      <c r="H8786" s="119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19">
        <v>57160</v>
      </c>
      <c r="B8787" s="120" t="s">
        <v>201</v>
      </c>
      <c r="C8787" s="120" t="s">
        <v>206</v>
      </c>
      <c r="D8787" s="120" t="s">
        <v>116</v>
      </c>
      <c r="E8787" s="120" t="s">
        <v>170</v>
      </c>
      <c r="F8787" s="121">
        <v>140003</v>
      </c>
      <c r="G8787" s="121">
        <v>15727</v>
      </c>
      <c r="H8787" s="119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19">
        <v>57161</v>
      </c>
      <c r="B8788" s="120" t="s">
        <v>201</v>
      </c>
      <c r="C8788" s="120" t="s">
        <v>206</v>
      </c>
      <c r="D8788" s="120" t="s">
        <v>116</v>
      </c>
      <c r="E8788" s="120" t="s">
        <v>170</v>
      </c>
      <c r="F8788" s="121">
        <v>134216</v>
      </c>
      <c r="G8788" s="121">
        <v>15077</v>
      </c>
      <c r="H8788" s="119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19">
        <v>57162</v>
      </c>
      <c r="B8789" s="120" t="s">
        <v>201</v>
      </c>
      <c r="C8789" s="120" t="s">
        <v>206</v>
      </c>
      <c r="D8789" s="120" t="s">
        <v>116</v>
      </c>
      <c r="E8789" s="120" t="s">
        <v>170</v>
      </c>
      <c r="F8789" s="121">
        <v>168649</v>
      </c>
      <c r="G8789" s="121">
        <v>18945</v>
      </c>
      <c r="H8789" s="119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19">
        <v>57163</v>
      </c>
      <c r="B8790" s="120" t="s">
        <v>201</v>
      </c>
      <c r="C8790" s="120" t="s">
        <v>207</v>
      </c>
      <c r="D8790" s="120" t="s">
        <v>73</v>
      </c>
      <c r="E8790" s="120" t="s">
        <v>90</v>
      </c>
      <c r="F8790" s="121">
        <v>484682</v>
      </c>
      <c r="G8790" s="121">
        <v>36861</v>
      </c>
      <c r="H8790" s="119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19">
        <v>57163</v>
      </c>
      <c r="B8791" s="120" t="s">
        <v>201</v>
      </c>
      <c r="C8791" s="120" t="s">
        <v>207</v>
      </c>
      <c r="D8791" s="120" t="s">
        <v>73</v>
      </c>
      <c r="E8791" s="120" t="s">
        <v>38</v>
      </c>
      <c r="F8791" s="121">
        <v>0</v>
      </c>
      <c r="G8791" s="121">
        <v>0</v>
      </c>
      <c r="H8791" s="119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19">
        <v>57165</v>
      </c>
      <c r="B8792" s="120" t="s">
        <v>201</v>
      </c>
      <c r="C8792" s="120" t="s">
        <v>206</v>
      </c>
      <c r="D8792" s="120" t="s">
        <v>79</v>
      </c>
      <c r="E8792" s="120" t="s">
        <v>90</v>
      </c>
      <c r="F8792" s="121">
        <v>298753</v>
      </c>
      <c r="G8792" s="121">
        <v>26148</v>
      </c>
      <c r="H8792" s="119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19">
        <v>57166</v>
      </c>
      <c r="B8793" s="120" t="s">
        <v>201</v>
      </c>
      <c r="C8793" s="120" t="s">
        <v>206</v>
      </c>
      <c r="D8793" s="120" t="s">
        <v>79</v>
      </c>
      <c r="E8793" s="120" t="s">
        <v>90</v>
      </c>
      <c r="F8793" s="121">
        <v>257543</v>
      </c>
      <c r="G8793" s="121">
        <v>23493</v>
      </c>
      <c r="H8793" s="119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19">
        <v>57167</v>
      </c>
      <c r="B8794" s="120" t="s">
        <v>201</v>
      </c>
      <c r="C8794" s="120" t="s">
        <v>206</v>
      </c>
      <c r="D8794" s="120" t="s">
        <v>79</v>
      </c>
      <c r="E8794" s="120" t="s">
        <v>90</v>
      </c>
      <c r="F8794" s="121">
        <v>276069</v>
      </c>
      <c r="G8794" s="121">
        <v>24377</v>
      </c>
      <c r="H8794" s="119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19">
        <v>57168</v>
      </c>
      <c r="B8795" s="120" t="s">
        <v>201</v>
      </c>
      <c r="C8795" s="120" t="s">
        <v>206</v>
      </c>
      <c r="D8795" s="120" t="s">
        <v>79</v>
      </c>
      <c r="E8795" s="120" t="s">
        <v>90</v>
      </c>
      <c r="F8795" s="121">
        <v>315290</v>
      </c>
      <c r="G8795" s="121">
        <v>25656</v>
      </c>
      <c r="H8795" s="119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19">
        <v>57169</v>
      </c>
      <c r="B8796" s="120" t="s">
        <v>201</v>
      </c>
      <c r="C8796" s="120" t="s">
        <v>206</v>
      </c>
      <c r="D8796" s="120" t="s">
        <v>79</v>
      </c>
      <c r="E8796" s="120" t="s">
        <v>90</v>
      </c>
      <c r="F8796" s="121">
        <v>163162</v>
      </c>
      <c r="G8796" s="121">
        <v>13503</v>
      </c>
      <c r="H8796" s="119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19">
        <v>57170</v>
      </c>
      <c r="B8797" s="120" t="s">
        <v>201</v>
      </c>
      <c r="C8797" s="120" t="s">
        <v>206</v>
      </c>
      <c r="D8797" s="120" t="s">
        <v>79</v>
      </c>
      <c r="E8797" s="120" t="s">
        <v>90</v>
      </c>
      <c r="F8797" s="121">
        <v>349024</v>
      </c>
      <c r="G8797" s="121">
        <v>30541</v>
      </c>
      <c r="H8797" s="119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19">
        <v>57171</v>
      </c>
      <c r="B8798" s="120" t="s">
        <v>201</v>
      </c>
      <c r="C8798" s="120" t="s">
        <v>202</v>
      </c>
      <c r="D8798" s="120" t="s">
        <v>128</v>
      </c>
      <c r="E8798" s="120" t="s">
        <v>180</v>
      </c>
      <c r="F8798" s="121">
        <v>460164</v>
      </c>
      <c r="G8798" s="121">
        <v>51692</v>
      </c>
      <c r="H8798" s="119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19">
        <v>57172</v>
      </c>
      <c r="B8799" s="120" t="s">
        <v>201</v>
      </c>
      <c r="C8799" s="120" t="s">
        <v>202</v>
      </c>
      <c r="D8799" s="120" t="s">
        <v>68</v>
      </c>
      <c r="E8799" s="120" t="s">
        <v>178</v>
      </c>
      <c r="F8799" s="121">
        <v>376146</v>
      </c>
      <c r="G8799" s="121">
        <v>42254</v>
      </c>
      <c r="H8799" s="119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19">
        <v>57173</v>
      </c>
      <c r="B8800" s="120" t="s">
        <v>201</v>
      </c>
      <c r="C8800" s="120" t="s">
        <v>211</v>
      </c>
      <c r="D8800" s="120" t="s">
        <v>79</v>
      </c>
      <c r="E8800" s="120" t="s">
        <v>130</v>
      </c>
      <c r="F8800" s="121">
        <v>80951</v>
      </c>
      <c r="G8800" s="121">
        <v>1812</v>
      </c>
      <c r="H8800" s="119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19">
        <v>57174</v>
      </c>
      <c r="B8801" s="120" t="s">
        <v>201</v>
      </c>
      <c r="C8801" s="120" t="s">
        <v>206</v>
      </c>
      <c r="D8801" s="120" t="s">
        <v>128</v>
      </c>
      <c r="E8801" s="120" t="s">
        <v>180</v>
      </c>
      <c r="F8801" s="121">
        <v>3083938</v>
      </c>
      <c r="G8801" s="121">
        <v>346432</v>
      </c>
      <c r="H8801" s="119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19">
        <v>57176</v>
      </c>
      <c r="B8802" s="120" t="s">
        <v>201</v>
      </c>
      <c r="C8802" s="120" t="s">
        <v>207</v>
      </c>
      <c r="D8802" s="120" t="s">
        <v>128</v>
      </c>
      <c r="E8802" s="120" t="s">
        <v>180</v>
      </c>
      <c r="F8802" s="121">
        <v>46914</v>
      </c>
      <c r="G8802" s="121">
        <v>5270</v>
      </c>
      <c r="H8802" s="119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19">
        <v>57177</v>
      </c>
      <c r="B8803" s="120" t="s">
        <v>201</v>
      </c>
      <c r="C8803" s="120" t="s">
        <v>206</v>
      </c>
      <c r="D8803" s="120" t="s">
        <v>128</v>
      </c>
      <c r="E8803" s="120" t="s">
        <v>180</v>
      </c>
      <c r="F8803" s="121">
        <v>1837577</v>
      </c>
      <c r="G8803" s="121">
        <v>206423</v>
      </c>
      <c r="H8803" s="119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19">
        <v>57179</v>
      </c>
      <c r="B8804" s="120" t="s">
        <v>205</v>
      </c>
      <c r="C8804" s="120" t="s">
        <v>210</v>
      </c>
      <c r="D8804" s="120" t="s">
        <v>73</v>
      </c>
      <c r="E8804" s="120" t="s">
        <v>38</v>
      </c>
      <c r="F8804" s="121">
        <v>129817</v>
      </c>
      <c r="G8804" s="121">
        <v>28140</v>
      </c>
      <c r="H8804" s="119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19">
        <v>57182</v>
      </c>
      <c r="B8805" s="120" t="s">
        <v>201</v>
      </c>
      <c r="C8805" s="120" t="s">
        <v>206</v>
      </c>
      <c r="D8805" s="120" t="s">
        <v>128</v>
      </c>
      <c r="E8805" s="120" t="s">
        <v>180</v>
      </c>
      <c r="F8805" s="121">
        <v>53793</v>
      </c>
      <c r="G8805" s="121">
        <v>6043</v>
      </c>
      <c r="H8805" s="119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19">
        <v>57183</v>
      </c>
      <c r="B8806" s="120" t="s">
        <v>201</v>
      </c>
      <c r="C8806" s="120" t="s">
        <v>206</v>
      </c>
      <c r="D8806" s="120" t="s">
        <v>79</v>
      </c>
      <c r="E8806" s="120" t="s">
        <v>90</v>
      </c>
      <c r="F8806" s="121">
        <v>184202</v>
      </c>
      <c r="G8806" s="121">
        <v>16919</v>
      </c>
      <c r="H8806" s="119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19">
        <v>57184</v>
      </c>
      <c r="B8807" s="120" t="s">
        <v>201</v>
      </c>
      <c r="C8807" s="120" t="s">
        <v>206</v>
      </c>
      <c r="D8807" s="120" t="s">
        <v>116</v>
      </c>
      <c r="E8807" s="120" t="s">
        <v>170</v>
      </c>
      <c r="F8807" s="121">
        <v>86252</v>
      </c>
      <c r="G8807" s="121">
        <v>9689</v>
      </c>
      <c r="H8807" s="119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19">
        <v>57186</v>
      </c>
      <c r="B8808" s="120" t="s">
        <v>201</v>
      </c>
      <c r="C8808" s="120" t="s">
        <v>206</v>
      </c>
      <c r="D8808" s="120" t="s">
        <v>79</v>
      </c>
      <c r="E8808" s="120" t="s">
        <v>90</v>
      </c>
      <c r="F8808" s="121">
        <v>494184</v>
      </c>
      <c r="G8808" s="121">
        <v>39103</v>
      </c>
      <c r="H8808" s="119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19">
        <v>57187</v>
      </c>
      <c r="B8809" s="120" t="s">
        <v>201</v>
      </c>
      <c r="C8809" s="120" t="s">
        <v>202</v>
      </c>
      <c r="D8809" s="120" t="s">
        <v>128</v>
      </c>
      <c r="E8809" s="120" t="s">
        <v>180</v>
      </c>
      <c r="F8809" s="121">
        <v>222685</v>
      </c>
      <c r="G8809" s="121">
        <v>25015</v>
      </c>
      <c r="H8809" s="119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19">
        <v>57188</v>
      </c>
      <c r="B8810" s="120" t="s">
        <v>201</v>
      </c>
      <c r="C8810" s="120" t="s">
        <v>206</v>
      </c>
      <c r="D8810" s="120" t="s">
        <v>128</v>
      </c>
      <c r="E8810" s="120" t="s">
        <v>180</v>
      </c>
      <c r="F8810" s="121">
        <v>2122389</v>
      </c>
      <c r="G8810" s="121">
        <v>238417</v>
      </c>
      <c r="H8810" s="119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19">
        <v>57189</v>
      </c>
      <c r="B8811" s="120" t="s">
        <v>201</v>
      </c>
      <c r="C8811" s="120" t="s">
        <v>206</v>
      </c>
      <c r="D8811" s="120" t="s">
        <v>128</v>
      </c>
      <c r="E8811" s="120" t="s">
        <v>180</v>
      </c>
      <c r="F8811" s="121">
        <v>3551711</v>
      </c>
      <c r="G8811" s="121">
        <v>398979</v>
      </c>
      <c r="H8811" s="119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19">
        <v>57190</v>
      </c>
      <c r="B8812" s="120" t="s">
        <v>201</v>
      </c>
      <c r="C8812" s="120" t="s">
        <v>206</v>
      </c>
      <c r="D8812" s="120" t="s">
        <v>116</v>
      </c>
      <c r="E8812" s="120" t="s">
        <v>170</v>
      </c>
      <c r="F8812" s="121">
        <v>619864</v>
      </c>
      <c r="G8812" s="121">
        <v>69632</v>
      </c>
      <c r="H8812" s="119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19">
        <v>57191</v>
      </c>
      <c r="B8813" s="120" t="s">
        <v>201</v>
      </c>
      <c r="C8813" s="120" t="s">
        <v>206</v>
      </c>
      <c r="D8813" s="120" t="s">
        <v>101</v>
      </c>
      <c r="E8813" s="120" t="s">
        <v>92</v>
      </c>
      <c r="F8813" s="121">
        <v>125440</v>
      </c>
      <c r="G8813" s="121">
        <v>14091</v>
      </c>
      <c r="H8813" s="119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19">
        <v>57192</v>
      </c>
      <c r="B8814" s="120" t="s">
        <v>201</v>
      </c>
      <c r="C8814" s="120" t="s">
        <v>206</v>
      </c>
      <c r="D8814" s="120" t="s">
        <v>128</v>
      </c>
      <c r="E8814" s="120" t="s">
        <v>180</v>
      </c>
      <c r="F8814" s="121">
        <v>2932311</v>
      </c>
      <c r="G8814" s="121">
        <v>329399</v>
      </c>
      <c r="H8814" s="119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19">
        <v>57194</v>
      </c>
      <c r="B8815" s="120" t="s">
        <v>201</v>
      </c>
      <c r="C8815" s="120" t="s">
        <v>206</v>
      </c>
      <c r="D8815" s="120" t="s">
        <v>128</v>
      </c>
      <c r="E8815" s="120" t="s">
        <v>180</v>
      </c>
      <c r="F8815" s="121">
        <v>3411399</v>
      </c>
      <c r="G8815" s="121">
        <v>383217</v>
      </c>
      <c r="H8815" s="119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19">
        <v>57195</v>
      </c>
      <c r="B8816" s="120" t="s">
        <v>201</v>
      </c>
      <c r="C8816" s="120" t="s">
        <v>202</v>
      </c>
      <c r="D8816" s="120" t="s">
        <v>128</v>
      </c>
      <c r="E8816" s="120" t="s">
        <v>180</v>
      </c>
      <c r="F8816" s="121">
        <v>6267863</v>
      </c>
      <c r="G8816" s="121">
        <v>704096</v>
      </c>
      <c r="H8816" s="119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19">
        <v>57196</v>
      </c>
      <c r="B8817" s="120" t="s">
        <v>201</v>
      </c>
      <c r="C8817" s="120" t="s">
        <v>202</v>
      </c>
      <c r="D8817" s="120" t="s">
        <v>79</v>
      </c>
      <c r="E8817" s="120" t="s">
        <v>70</v>
      </c>
      <c r="F8817" s="121">
        <v>1225</v>
      </c>
      <c r="G8817" s="121">
        <v>85</v>
      </c>
      <c r="H8817" s="119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19">
        <v>57197</v>
      </c>
      <c r="B8818" s="120" t="s">
        <v>201</v>
      </c>
      <c r="C8818" s="120" t="s">
        <v>206</v>
      </c>
      <c r="D8818" s="120" t="s">
        <v>101</v>
      </c>
      <c r="E8818" s="120" t="s">
        <v>92</v>
      </c>
      <c r="F8818" s="121">
        <v>193325</v>
      </c>
      <c r="G8818" s="121">
        <v>21717</v>
      </c>
      <c r="H8818" s="119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19">
        <v>57198</v>
      </c>
      <c r="B8819" s="120" t="s">
        <v>201</v>
      </c>
      <c r="C8819" s="120" t="s">
        <v>202</v>
      </c>
      <c r="D8819" s="120" t="s">
        <v>128</v>
      </c>
      <c r="E8819" s="120" t="s">
        <v>180</v>
      </c>
      <c r="F8819" s="121">
        <v>4553185</v>
      </c>
      <c r="G8819" s="121">
        <v>511479</v>
      </c>
      <c r="H8819" s="119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19">
        <v>57199</v>
      </c>
      <c r="B8820" s="120" t="s">
        <v>201</v>
      </c>
      <c r="C8820" s="120" t="s">
        <v>202</v>
      </c>
      <c r="D8820" s="120" t="s">
        <v>128</v>
      </c>
      <c r="E8820" s="120" t="s">
        <v>180</v>
      </c>
      <c r="F8820" s="121">
        <v>3301340</v>
      </c>
      <c r="G8820" s="121">
        <v>370854</v>
      </c>
      <c r="H8820" s="119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19">
        <v>57200</v>
      </c>
      <c r="B8821" s="120" t="s">
        <v>201</v>
      </c>
      <c r="C8821" s="120" t="s">
        <v>206</v>
      </c>
      <c r="D8821" s="120" t="s">
        <v>101</v>
      </c>
      <c r="E8821" s="120" t="s">
        <v>92</v>
      </c>
      <c r="F8821" s="121">
        <v>11859</v>
      </c>
      <c r="G8821" s="121">
        <v>1332</v>
      </c>
      <c r="H8821" s="119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19">
        <v>57201</v>
      </c>
      <c r="B8822" s="120" t="s">
        <v>201</v>
      </c>
      <c r="C8822" s="120" t="s">
        <v>206</v>
      </c>
      <c r="D8822" s="120" t="s">
        <v>128</v>
      </c>
      <c r="E8822" s="120" t="s">
        <v>180</v>
      </c>
      <c r="F8822" s="121">
        <v>779076</v>
      </c>
      <c r="G8822" s="121">
        <v>87517</v>
      </c>
      <c r="H8822" s="119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19">
        <v>57202</v>
      </c>
      <c r="B8823" s="120" t="s">
        <v>201</v>
      </c>
      <c r="C8823" s="120" t="s">
        <v>206</v>
      </c>
      <c r="D8823" s="120" t="s">
        <v>101</v>
      </c>
      <c r="E8823" s="120" t="s">
        <v>92</v>
      </c>
      <c r="F8823" s="121">
        <v>163031</v>
      </c>
      <c r="G8823" s="121">
        <v>18314</v>
      </c>
      <c r="H8823" s="119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19">
        <v>57203</v>
      </c>
      <c r="B8824" s="120" t="s">
        <v>201</v>
      </c>
      <c r="C8824" s="120" t="s">
        <v>206</v>
      </c>
      <c r="D8824" s="120" t="s">
        <v>101</v>
      </c>
      <c r="E8824" s="120" t="s">
        <v>92</v>
      </c>
      <c r="F8824" s="121">
        <v>111372</v>
      </c>
      <c r="G8824" s="121">
        <v>12511</v>
      </c>
      <c r="H8824" s="119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19">
        <v>57204</v>
      </c>
      <c r="B8825" s="120" t="s">
        <v>201</v>
      </c>
      <c r="C8825" s="120" t="s">
        <v>206</v>
      </c>
      <c r="D8825" s="120" t="s">
        <v>101</v>
      </c>
      <c r="E8825" s="120" t="s">
        <v>92</v>
      </c>
      <c r="F8825" s="121">
        <v>21286</v>
      </c>
      <c r="G8825" s="121">
        <v>2391</v>
      </c>
      <c r="H8825" s="119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19">
        <v>57205</v>
      </c>
      <c r="B8826" s="120" t="s">
        <v>201</v>
      </c>
      <c r="C8826" s="120" t="s">
        <v>206</v>
      </c>
      <c r="D8826" s="120" t="s">
        <v>101</v>
      </c>
      <c r="E8826" s="120" t="s">
        <v>92</v>
      </c>
      <c r="F8826" s="121">
        <v>872165</v>
      </c>
      <c r="G8826" s="121">
        <v>97974</v>
      </c>
      <c r="H8826" s="119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19">
        <v>57206</v>
      </c>
      <c r="B8827" s="120" t="s">
        <v>201</v>
      </c>
      <c r="C8827" s="120" t="s">
        <v>202</v>
      </c>
      <c r="D8827" s="120" t="s">
        <v>73</v>
      </c>
      <c r="E8827" s="120" t="s">
        <v>38</v>
      </c>
      <c r="F8827" s="121">
        <v>832280</v>
      </c>
      <c r="G8827" s="121">
        <v>46499</v>
      </c>
      <c r="H8827" s="119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19">
        <v>57207</v>
      </c>
      <c r="B8828" s="120" t="s">
        <v>201</v>
      </c>
      <c r="C8828" s="120" t="s">
        <v>207</v>
      </c>
      <c r="D8828" s="120" t="s">
        <v>79</v>
      </c>
      <c r="E8828" s="120" t="s">
        <v>70</v>
      </c>
      <c r="F8828" s="121">
        <v>208</v>
      </c>
      <c r="G8828" s="121">
        <v>18</v>
      </c>
      <c r="H8828" s="119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19">
        <v>57208</v>
      </c>
      <c r="B8829" s="120" t="s">
        <v>201</v>
      </c>
      <c r="C8829" s="120" t="s">
        <v>207</v>
      </c>
      <c r="D8829" s="120" t="s">
        <v>79</v>
      </c>
      <c r="E8829" s="120" t="s">
        <v>70</v>
      </c>
      <c r="F8829" s="121">
        <v>1198</v>
      </c>
      <c r="G8829" s="121">
        <v>122</v>
      </c>
      <c r="H8829" s="119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19">
        <v>57210</v>
      </c>
      <c r="B8830" s="120" t="s">
        <v>201</v>
      </c>
      <c r="C8830" s="120" t="s">
        <v>206</v>
      </c>
      <c r="D8830" s="120" t="s">
        <v>128</v>
      </c>
      <c r="E8830" s="120" t="s">
        <v>180</v>
      </c>
      <c r="F8830" s="121">
        <v>5885014</v>
      </c>
      <c r="G8830" s="121">
        <v>661089</v>
      </c>
      <c r="H8830" s="119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19">
        <v>57211</v>
      </c>
      <c r="B8831" s="120" t="s">
        <v>201</v>
      </c>
      <c r="C8831" s="120" t="s">
        <v>206</v>
      </c>
      <c r="D8831" s="120" t="s">
        <v>128</v>
      </c>
      <c r="E8831" s="120" t="s">
        <v>180</v>
      </c>
      <c r="F8831" s="121">
        <v>3199369</v>
      </c>
      <c r="G8831" s="121">
        <v>359399</v>
      </c>
      <c r="H8831" s="119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19">
        <v>57212</v>
      </c>
      <c r="B8832" s="120" t="s">
        <v>201</v>
      </c>
      <c r="C8832" s="120" t="s">
        <v>206</v>
      </c>
      <c r="D8832" s="120" t="s">
        <v>128</v>
      </c>
      <c r="E8832" s="120" t="s">
        <v>180</v>
      </c>
      <c r="F8832" s="121">
        <v>4958335</v>
      </c>
      <c r="G8832" s="121">
        <v>556991</v>
      </c>
      <c r="H8832" s="119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19">
        <v>57213</v>
      </c>
      <c r="B8833" s="120" t="s">
        <v>201</v>
      </c>
      <c r="C8833" s="120" t="s">
        <v>206</v>
      </c>
      <c r="D8833" s="120" t="s">
        <v>120</v>
      </c>
      <c r="E8833" s="120" t="s">
        <v>76</v>
      </c>
      <c r="F8833" s="121">
        <v>923786</v>
      </c>
      <c r="G8833" s="121">
        <v>103773</v>
      </c>
      <c r="H8833" s="119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19">
        <v>57214</v>
      </c>
      <c r="B8834" s="120" t="s">
        <v>201</v>
      </c>
      <c r="C8834" s="120" t="s">
        <v>202</v>
      </c>
      <c r="D8834" s="120" t="s">
        <v>128</v>
      </c>
      <c r="E8834" s="120" t="s">
        <v>180</v>
      </c>
      <c r="F8834" s="121">
        <v>48917</v>
      </c>
      <c r="G8834" s="121">
        <v>5495</v>
      </c>
      <c r="H8834" s="119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19">
        <v>57216</v>
      </c>
      <c r="B8835" s="120" t="s">
        <v>201</v>
      </c>
      <c r="C8835" s="120" t="s">
        <v>206</v>
      </c>
      <c r="D8835" s="120" t="s">
        <v>101</v>
      </c>
      <c r="E8835" s="120" t="s">
        <v>92</v>
      </c>
      <c r="F8835" s="121">
        <v>23616</v>
      </c>
      <c r="G8835" s="121">
        <v>2653</v>
      </c>
      <c r="H8835" s="119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19">
        <v>57217</v>
      </c>
      <c r="B8836" s="120" t="s">
        <v>201</v>
      </c>
      <c r="C8836" s="120" t="s">
        <v>202</v>
      </c>
      <c r="D8836" s="120" t="s">
        <v>101</v>
      </c>
      <c r="E8836" s="120" t="s">
        <v>92</v>
      </c>
      <c r="F8836" s="121">
        <v>8385</v>
      </c>
      <c r="G8836" s="121">
        <v>942</v>
      </c>
      <c r="H8836" s="119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19">
        <v>57219</v>
      </c>
      <c r="B8837" s="120" t="s">
        <v>201</v>
      </c>
      <c r="C8837" s="120" t="s">
        <v>202</v>
      </c>
      <c r="D8837" s="120" t="s">
        <v>101</v>
      </c>
      <c r="E8837" s="120" t="s">
        <v>92</v>
      </c>
      <c r="F8837" s="121">
        <v>26573</v>
      </c>
      <c r="G8837" s="121">
        <v>2985</v>
      </c>
      <c r="H8837" s="119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19">
        <v>57220</v>
      </c>
      <c r="B8838" s="120" t="s">
        <v>201</v>
      </c>
      <c r="C8838" s="120" t="s">
        <v>202</v>
      </c>
      <c r="D8838" s="120" t="s">
        <v>101</v>
      </c>
      <c r="E8838" s="120" t="s">
        <v>92</v>
      </c>
      <c r="F8838" s="121">
        <v>22441</v>
      </c>
      <c r="G8838" s="121">
        <v>2521</v>
      </c>
      <c r="H8838" s="119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19">
        <v>57221</v>
      </c>
      <c r="B8839" s="120" t="s">
        <v>201</v>
      </c>
      <c r="C8839" s="120" t="s">
        <v>202</v>
      </c>
      <c r="D8839" s="120" t="s">
        <v>101</v>
      </c>
      <c r="E8839" s="120" t="s">
        <v>92</v>
      </c>
      <c r="F8839" s="121">
        <v>28745</v>
      </c>
      <c r="G8839" s="121">
        <v>3229</v>
      </c>
      <c r="H8839" s="119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19">
        <v>57222</v>
      </c>
      <c r="B8840" s="120" t="s">
        <v>201</v>
      </c>
      <c r="C8840" s="120" t="s">
        <v>202</v>
      </c>
      <c r="D8840" s="120" t="s">
        <v>101</v>
      </c>
      <c r="E8840" s="120" t="s">
        <v>92</v>
      </c>
      <c r="F8840" s="121">
        <v>11894</v>
      </c>
      <c r="G8840" s="121">
        <v>1336</v>
      </c>
      <c r="H8840" s="119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19">
        <v>57223</v>
      </c>
      <c r="B8841" s="120" t="s">
        <v>201</v>
      </c>
      <c r="C8841" s="120" t="s">
        <v>202</v>
      </c>
      <c r="D8841" s="120" t="s">
        <v>101</v>
      </c>
      <c r="E8841" s="120" t="s">
        <v>92</v>
      </c>
      <c r="F8841" s="121">
        <v>8109</v>
      </c>
      <c r="G8841" s="121">
        <v>911</v>
      </c>
      <c r="H8841" s="119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19">
        <v>57224</v>
      </c>
      <c r="B8842" s="120" t="s">
        <v>201</v>
      </c>
      <c r="C8842" s="120" t="s">
        <v>202</v>
      </c>
      <c r="D8842" s="120" t="s">
        <v>101</v>
      </c>
      <c r="E8842" s="120" t="s">
        <v>92</v>
      </c>
      <c r="F8842" s="121">
        <v>3749</v>
      </c>
      <c r="G8842" s="121">
        <v>421</v>
      </c>
      <c r="H8842" s="119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19">
        <v>57225</v>
      </c>
      <c r="B8843" s="120" t="s">
        <v>201</v>
      </c>
      <c r="C8843" s="120" t="s">
        <v>202</v>
      </c>
      <c r="D8843" s="120" t="s">
        <v>101</v>
      </c>
      <c r="E8843" s="120" t="s">
        <v>92</v>
      </c>
      <c r="F8843" s="121">
        <v>41216</v>
      </c>
      <c r="G8843" s="121">
        <v>4630</v>
      </c>
      <c r="H8843" s="119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19">
        <v>57227</v>
      </c>
      <c r="B8844" s="120" t="s">
        <v>201</v>
      </c>
      <c r="C8844" s="120" t="s">
        <v>202</v>
      </c>
      <c r="D8844" s="120" t="s">
        <v>101</v>
      </c>
      <c r="E8844" s="120" t="s">
        <v>92</v>
      </c>
      <c r="F8844" s="121">
        <v>31103</v>
      </c>
      <c r="G8844" s="121">
        <v>3494</v>
      </c>
      <c r="H8844" s="119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19">
        <v>57229</v>
      </c>
      <c r="B8845" s="120" t="s">
        <v>201</v>
      </c>
      <c r="C8845" s="120" t="s">
        <v>202</v>
      </c>
      <c r="D8845" s="120" t="s">
        <v>101</v>
      </c>
      <c r="E8845" s="120" t="s">
        <v>92</v>
      </c>
      <c r="F8845" s="121">
        <v>26101</v>
      </c>
      <c r="G8845" s="121">
        <v>2932</v>
      </c>
      <c r="H8845" s="119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19">
        <v>57230</v>
      </c>
      <c r="B8846" s="120" t="s">
        <v>201</v>
      </c>
      <c r="C8846" s="120" t="s">
        <v>202</v>
      </c>
      <c r="D8846" s="120" t="s">
        <v>101</v>
      </c>
      <c r="E8846" s="120" t="s">
        <v>92</v>
      </c>
      <c r="F8846" s="121">
        <v>13086</v>
      </c>
      <c r="G8846" s="121">
        <v>1470</v>
      </c>
      <c r="H8846" s="119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19">
        <v>57231</v>
      </c>
      <c r="B8847" s="120" t="s">
        <v>201</v>
      </c>
      <c r="C8847" s="120" t="s">
        <v>202</v>
      </c>
      <c r="D8847" s="120" t="s">
        <v>101</v>
      </c>
      <c r="E8847" s="120" t="s">
        <v>92</v>
      </c>
      <c r="F8847" s="121">
        <v>30286</v>
      </c>
      <c r="G8847" s="121">
        <v>3402</v>
      </c>
      <c r="H8847" s="119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19">
        <v>57232</v>
      </c>
      <c r="B8848" s="120" t="s">
        <v>201</v>
      </c>
      <c r="C8848" s="120" t="s">
        <v>202</v>
      </c>
      <c r="D8848" s="120" t="s">
        <v>101</v>
      </c>
      <c r="E8848" s="120" t="s">
        <v>92</v>
      </c>
      <c r="F8848" s="121">
        <v>13262</v>
      </c>
      <c r="G8848" s="121">
        <v>1490</v>
      </c>
      <c r="H8848" s="119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19">
        <v>57236</v>
      </c>
      <c r="B8849" s="120" t="s">
        <v>201</v>
      </c>
      <c r="C8849" s="120" t="s">
        <v>202</v>
      </c>
      <c r="D8849" s="120" t="s">
        <v>101</v>
      </c>
      <c r="E8849" s="120" t="s">
        <v>92</v>
      </c>
      <c r="F8849" s="121">
        <v>27801</v>
      </c>
      <c r="G8849" s="121">
        <v>3123</v>
      </c>
      <c r="H8849" s="119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19">
        <v>57237</v>
      </c>
      <c r="B8850" s="120" t="s">
        <v>201</v>
      </c>
      <c r="C8850" s="120" t="s">
        <v>202</v>
      </c>
      <c r="D8850" s="120" t="s">
        <v>101</v>
      </c>
      <c r="E8850" s="120" t="s">
        <v>92</v>
      </c>
      <c r="F8850" s="121">
        <v>15301</v>
      </c>
      <c r="G8850" s="121">
        <v>1719</v>
      </c>
      <c r="H8850" s="119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19">
        <v>57239</v>
      </c>
      <c r="B8851" s="120" t="s">
        <v>201</v>
      </c>
      <c r="C8851" s="120" t="s">
        <v>206</v>
      </c>
      <c r="D8851" s="120" t="s">
        <v>128</v>
      </c>
      <c r="E8851" s="120" t="s">
        <v>180</v>
      </c>
      <c r="F8851" s="121">
        <v>894436</v>
      </c>
      <c r="G8851" s="121">
        <v>100476</v>
      </c>
      <c r="H8851" s="119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19">
        <v>57240</v>
      </c>
      <c r="B8852" s="120" t="s">
        <v>201</v>
      </c>
      <c r="C8852" s="120" t="s">
        <v>206</v>
      </c>
      <c r="D8852" s="120" t="s">
        <v>128</v>
      </c>
      <c r="E8852" s="120" t="s">
        <v>180</v>
      </c>
      <c r="F8852" s="121">
        <v>223610</v>
      </c>
      <c r="G8852" s="121">
        <v>25119</v>
      </c>
      <c r="H8852" s="119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19">
        <v>57241</v>
      </c>
      <c r="B8853" s="120" t="s">
        <v>201</v>
      </c>
      <c r="C8853" s="120" t="s">
        <v>202</v>
      </c>
      <c r="D8853" s="120" t="s">
        <v>68</v>
      </c>
      <c r="E8853" s="120" t="s">
        <v>38</v>
      </c>
      <c r="F8853" s="121">
        <v>9683</v>
      </c>
      <c r="G8853" s="121">
        <v>650.186</v>
      </c>
      <c r="H8853" s="119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19">
        <v>57241</v>
      </c>
      <c r="B8854" s="120" t="s">
        <v>201</v>
      </c>
      <c r="C8854" s="120" t="s">
        <v>202</v>
      </c>
      <c r="D8854" s="120" t="s">
        <v>68</v>
      </c>
      <c r="E8854" s="120" t="s">
        <v>176</v>
      </c>
      <c r="F8854" s="121">
        <v>8131590</v>
      </c>
      <c r="G8854" s="121">
        <v>593042.81</v>
      </c>
      <c r="H8854" s="119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19">
        <v>57243</v>
      </c>
      <c r="B8855" s="120" t="s">
        <v>201</v>
      </c>
      <c r="C8855" s="120" t="s">
        <v>206</v>
      </c>
      <c r="D8855" s="120" t="s">
        <v>101</v>
      </c>
      <c r="E8855" s="120" t="s">
        <v>92</v>
      </c>
      <c r="F8855" s="121">
        <v>549342</v>
      </c>
      <c r="G8855" s="121">
        <v>61710</v>
      </c>
      <c r="H8855" s="119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19">
        <v>57244</v>
      </c>
      <c r="B8856" s="120" t="s">
        <v>201</v>
      </c>
      <c r="C8856" s="120" t="s">
        <v>206</v>
      </c>
      <c r="D8856" s="120" t="s">
        <v>128</v>
      </c>
      <c r="E8856" s="120" t="s">
        <v>180</v>
      </c>
      <c r="F8856" s="121">
        <v>1467157</v>
      </c>
      <c r="G8856" s="121">
        <v>164812</v>
      </c>
      <c r="H8856" s="119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19">
        <v>57245</v>
      </c>
      <c r="B8857" s="120" t="s">
        <v>201</v>
      </c>
      <c r="C8857" s="120" t="s">
        <v>202</v>
      </c>
      <c r="D8857" s="120" t="s">
        <v>101</v>
      </c>
      <c r="E8857" s="120" t="s">
        <v>92</v>
      </c>
      <c r="F8857" s="121">
        <v>55050</v>
      </c>
      <c r="G8857" s="121">
        <v>6184</v>
      </c>
      <c r="H8857" s="119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19">
        <v>57246</v>
      </c>
      <c r="B8858" s="120" t="s">
        <v>201</v>
      </c>
      <c r="C8858" s="120" t="s">
        <v>202</v>
      </c>
      <c r="D8858" s="120" t="s">
        <v>101</v>
      </c>
      <c r="E8858" s="120" t="s">
        <v>92</v>
      </c>
      <c r="F8858" s="121">
        <v>22913</v>
      </c>
      <c r="G8858" s="121">
        <v>2574</v>
      </c>
      <c r="H8858" s="119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19">
        <v>57247</v>
      </c>
      <c r="B8859" s="120" t="s">
        <v>201</v>
      </c>
      <c r="C8859" s="120" t="s">
        <v>202</v>
      </c>
      <c r="D8859" s="120" t="s">
        <v>101</v>
      </c>
      <c r="E8859" s="120" t="s">
        <v>92</v>
      </c>
      <c r="F8859" s="121">
        <v>32331</v>
      </c>
      <c r="G8859" s="121">
        <v>3632</v>
      </c>
      <c r="H8859" s="119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19">
        <v>57248</v>
      </c>
      <c r="B8860" s="120" t="s">
        <v>201</v>
      </c>
      <c r="C8860" s="120" t="s">
        <v>202</v>
      </c>
      <c r="D8860" s="120" t="s">
        <v>128</v>
      </c>
      <c r="E8860" s="120" t="s">
        <v>180</v>
      </c>
      <c r="F8860" s="121">
        <v>51926</v>
      </c>
      <c r="G8860" s="121">
        <v>5833</v>
      </c>
      <c r="H8860" s="119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19">
        <v>57249</v>
      </c>
      <c r="B8861" s="120" t="s">
        <v>201</v>
      </c>
      <c r="C8861" s="120" t="s">
        <v>206</v>
      </c>
      <c r="D8861" s="120" t="s">
        <v>79</v>
      </c>
      <c r="E8861" s="120" t="s">
        <v>90</v>
      </c>
      <c r="F8861" s="121">
        <v>192963</v>
      </c>
      <c r="G8861" s="121">
        <v>18481</v>
      </c>
      <c r="H8861" s="119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19">
        <v>57250</v>
      </c>
      <c r="B8862" s="120" t="s">
        <v>201</v>
      </c>
      <c r="C8862" s="120" t="s">
        <v>202</v>
      </c>
      <c r="D8862" s="120" t="s">
        <v>79</v>
      </c>
      <c r="E8862" s="120" t="s">
        <v>90</v>
      </c>
      <c r="F8862" s="121">
        <v>444571</v>
      </c>
      <c r="G8862" s="121">
        <v>35925</v>
      </c>
      <c r="H8862" s="119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19">
        <v>57251</v>
      </c>
      <c r="B8863" s="120" t="s">
        <v>201</v>
      </c>
      <c r="C8863" s="120" t="s">
        <v>202</v>
      </c>
      <c r="D8863" s="120" t="s">
        <v>128</v>
      </c>
      <c r="E8863" s="120" t="s">
        <v>180</v>
      </c>
      <c r="F8863" s="121">
        <v>300450</v>
      </c>
      <c r="G8863" s="121">
        <v>33751</v>
      </c>
      <c r="H8863" s="119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19">
        <v>57252</v>
      </c>
      <c r="B8864" s="120" t="s">
        <v>201</v>
      </c>
      <c r="C8864" s="120" t="s">
        <v>202</v>
      </c>
      <c r="D8864" s="120" t="s">
        <v>128</v>
      </c>
      <c r="E8864" s="120" t="s">
        <v>180</v>
      </c>
      <c r="F8864" s="121">
        <v>321174</v>
      </c>
      <c r="G8864" s="121">
        <v>36079</v>
      </c>
      <c r="H8864" s="119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19">
        <v>57253</v>
      </c>
      <c r="B8865" s="120" t="s">
        <v>201</v>
      </c>
      <c r="C8865" s="120" t="s">
        <v>206</v>
      </c>
      <c r="D8865" s="120" t="s">
        <v>128</v>
      </c>
      <c r="E8865" s="120" t="s">
        <v>180</v>
      </c>
      <c r="F8865" s="121">
        <v>85933</v>
      </c>
      <c r="G8865" s="121">
        <v>9653</v>
      </c>
      <c r="H8865" s="119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19">
        <v>57254</v>
      </c>
      <c r="B8866" s="120" t="s">
        <v>201</v>
      </c>
      <c r="C8866" s="120" t="s">
        <v>207</v>
      </c>
      <c r="D8866" s="120" t="s">
        <v>101</v>
      </c>
      <c r="E8866" s="120" t="s">
        <v>92</v>
      </c>
      <c r="F8866" s="121">
        <v>10736</v>
      </c>
      <c r="G8866" s="121">
        <v>1206</v>
      </c>
      <c r="H8866" s="119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19">
        <v>57256</v>
      </c>
      <c r="B8867" s="120" t="s">
        <v>201</v>
      </c>
      <c r="C8867" s="120" t="s">
        <v>206</v>
      </c>
      <c r="D8867" s="120" t="s">
        <v>101</v>
      </c>
      <c r="E8867" s="120" t="s">
        <v>92</v>
      </c>
      <c r="F8867" s="121">
        <v>119598</v>
      </c>
      <c r="G8867" s="121">
        <v>13435</v>
      </c>
      <c r="H8867" s="119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19">
        <v>57257</v>
      </c>
      <c r="B8868" s="120" t="s">
        <v>201</v>
      </c>
      <c r="C8868" s="120" t="s">
        <v>207</v>
      </c>
      <c r="D8868" s="120" t="s">
        <v>128</v>
      </c>
      <c r="E8868" s="120" t="s">
        <v>180</v>
      </c>
      <c r="F8868" s="121">
        <v>35155</v>
      </c>
      <c r="G8868" s="121">
        <v>3949</v>
      </c>
      <c r="H8868" s="119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19">
        <v>57258</v>
      </c>
      <c r="B8869" s="120" t="s">
        <v>201</v>
      </c>
      <c r="C8869" s="120" t="s">
        <v>206</v>
      </c>
      <c r="D8869" s="120" t="s">
        <v>128</v>
      </c>
      <c r="E8869" s="120" t="s">
        <v>180</v>
      </c>
      <c r="F8869" s="121">
        <v>12081</v>
      </c>
      <c r="G8869" s="121">
        <v>1357</v>
      </c>
      <c r="H8869" s="119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19">
        <v>57259</v>
      </c>
      <c r="B8870" s="120" t="s">
        <v>201</v>
      </c>
      <c r="C8870" s="120" t="s">
        <v>206</v>
      </c>
      <c r="D8870" s="120" t="s">
        <v>128</v>
      </c>
      <c r="E8870" s="120" t="s">
        <v>180</v>
      </c>
      <c r="F8870" s="121">
        <v>0</v>
      </c>
      <c r="G8870" s="121">
        <v>0</v>
      </c>
      <c r="H8870" s="119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19">
        <v>57260</v>
      </c>
      <c r="B8871" s="120" t="s">
        <v>201</v>
      </c>
      <c r="C8871" s="120" t="s">
        <v>206</v>
      </c>
      <c r="D8871" s="120" t="s">
        <v>128</v>
      </c>
      <c r="E8871" s="120" t="s">
        <v>180</v>
      </c>
      <c r="F8871" s="121">
        <v>4357432</v>
      </c>
      <c r="G8871" s="121">
        <v>489489</v>
      </c>
      <c r="H8871" s="119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19">
        <v>57261</v>
      </c>
      <c r="B8872" s="120" t="s">
        <v>201</v>
      </c>
      <c r="C8872" s="120" t="s">
        <v>206</v>
      </c>
      <c r="D8872" s="120" t="s">
        <v>128</v>
      </c>
      <c r="E8872" s="120" t="s">
        <v>180</v>
      </c>
      <c r="F8872" s="121">
        <v>3203000</v>
      </c>
      <c r="G8872" s="121">
        <v>359807</v>
      </c>
      <c r="H8872" s="119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19">
        <v>57262</v>
      </c>
      <c r="B8873" s="120" t="s">
        <v>201</v>
      </c>
      <c r="C8873" s="120" t="s">
        <v>206</v>
      </c>
      <c r="D8873" s="120" t="s">
        <v>128</v>
      </c>
      <c r="E8873" s="120" t="s">
        <v>180</v>
      </c>
      <c r="F8873" s="121">
        <v>2291420</v>
      </c>
      <c r="G8873" s="121">
        <v>257405</v>
      </c>
      <c r="H8873" s="119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19">
        <v>57263</v>
      </c>
      <c r="B8874" s="120" t="s">
        <v>201</v>
      </c>
      <c r="C8874" s="120" t="s">
        <v>206</v>
      </c>
      <c r="D8874" s="120" t="s">
        <v>128</v>
      </c>
      <c r="E8874" s="120" t="s">
        <v>180</v>
      </c>
      <c r="F8874" s="121">
        <v>0</v>
      </c>
      <c r="G8874" s="121">
        <v>0</v>
      </c>
      <c r="H8874" s="119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19">
        <v>57264</v>
      </c>
      <c r="B8875" s="120" t="s">
        <v>201</v>
      </c>
      <c r="C8875" s="120" t="s">
        <v>206</v>
      </c>
      <c r="D8875" s="120" t="s">
        <v>128</v>
      </c>
      <c r="E8875" s="120" t="s">
        <v>180</v>
      </c>
      <c r="F8875" s="121">
        <v>0</v>
      </c>
      <c r="G8875" s="121">
        <v>0</v>
      </c>
      <c r="H8875" s="119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19">
        <v>57265</v>
      </c>
      <c r="B8876" s="120" t="s">
        <v>201</v>
      </c>
      <c r="C8876" s="120" t="s">
        <v>202</v>
      </c>
      <c r="D8876" s="120" t="s">
        <v>101</v>
      </c>
      <c r="E8876" s="120" t="s">
        <v>92</v>
      </c>
      <c r="F8876" s="121">
        <v>10753</v>
      </c>
      <c r="G8876" s="121">
        <v>1208</v>
      </c>
      <c r="H8876" s="119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19">
        <v>57267</v>
      </c>
      <c r="B8877" s="120" t="s">
        <v>201</v>
      </c>
      <c r="C8877" s="120" t="s">
        <v>206</v>
      </c>
      <c r="D8877" s="120" t="s">
        <v>73</v>
      </c>
      <c r="E8877" s="120" t="s">
        <v>38</v>
      </c>
      <c r="F8877" s="121">
        <v>811555</v>
      </c>
      <c r="G8877" s="121">
        <v>63231</v>
      </c>
      <c r="H8877" s="119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19">
        <v>57268</v>
      </c>
      <c r="B8878" s="120" t="s">
        <v>201</v>
      </c>
      <c r="C8878" s="120" t="s">
        <v>206</v>
      </c>
      <c r="D8878" s="120" t="s">
        <v>128</v>
      </c>
      <c r="E8878" s="120" t="s">
        <v>180</v>
      </c>
      <c r="F8878" s="121">
        <v>768181</v>
      </c>
      <c r="G8878" s="121">
        <v>86293</v>
      </c>
      <c r="H8878" s="119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19">
        <v>57269</v>
      </c>
      <c r="B8879" s="120" t="s">
        <v>201</v>
      </c>
      <c r="C8879" s="120" t="s">
        <v>202</v>
      </c>
      <c r="D8879" s="120" t="s">
        <v>101</v>
      </c>
      <c r="E8879" s="120" t="s">
        <v>92</v>
      </c>
      <c r="F8879" s="121">
        <v>7983</v>
      </c>
      <c r="G8879" s="121">
        <v>897</v>
      </c>
      <c r="H8879" s="119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19">
        <v>57270</v>
      </c>
      <c r="B8880" s="120" t="s">
        <v>201</v>
      </c>
      <c r="C8880" s="120" t="s">
        <v>202</v>
      </c>
      <c r="D8880" s="120" t="s">
        <v>101</v>
      </c>
      <c r="E8880" s="120" t="s">
        <v>92</v>
      </c>
      <c r="F8880" s="121">
        <v>9106</v>
      </c>
      <c r="G8880" s="121">
        <v>1023</v>
      </c>
      <c r="H8880" s="119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19">
        <v>57274</v>
      </c>
      <c r="B8881" s="120" t="s">
        <v>201</v>
      </c>
      <c r="C8881" s="120" t="s">
        <v>206</v>
      </c>
      <c r="D8881" s="120" t="s">
        <v>128</v>
      </c>
      <c r="E8881" s="120" t="s">
        <v>180</v>
      </c>
      <c r="F8881" s="121">
        <v>487980</v>
      </c>
      <c r="G8881" s="121">
        <v>54817</v>
      </c>
      <c r="H8881" s="119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19">
        <v>57275</v>
      </c>
      <c r="B8882" s="120" t="s">
        <v>201</v>
      </c>
      <c r="C8882" s="120" t="s">
        <v>206</v>
      </c>
      <c r="D8882" s="120" t="s">
        <v>47</v>
      </c>
      <c r="E8882" s="120" t="s">
        <v>92</v>
      </c>
      <c r="F8882" s="121">
        <v>446596</v>
      </c>
      <c r="G8882" s="121">
        <v>50168</v>
      </c>
      <c r="H8882" s="119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19">
        <v>57278</v>
      </c>
      <c r="B8883" s="120" t="s">
        <v>201</v>
      </c>
      <c r="C8883" s="120" t="s">
        <v>206</v>
      </c>
      <c r="D8883" s="120" t="s">
        <v>128</v>
      </c>
      <c r="E8883" s="120" t="s">
        <v>180</v>
      </c>
      <c r="F8883" s="121">
        <v>1400516</v>
      </c>
      <c r="G8883" s="121">
        <v>157326</v>
      </c>
      <c r="H8883" s="119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19">
        <v>57280</v>
      </c>
      <c r="B8884" s="120" t="s">
        <v>201</v>
      </c>
      <c r="C8884" s="120" t="s">
        <v>206</v>
      </c>
      <c r="D8884" s="120" t="s">
        <v>101</v>
      </c>
      <c r="E8884" s="120" t="s">
        <v>92</v>
      </c>
      <c r="F8884" s="121">
        <v>11983</v>
      </c>
      <c r="G8884" s="121">
        <v>1346</v>
      </c>
      <c r="H8884" s="119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19">
        <v>57281</v>
      </c>
      <c r="B8885" s="120" t="s">
        <v>201</v>
      </c>
      <c r="C8885" s="120" t="s">
        <v>206</v>
      </c>
      <c r="D8885" s="120" t="s">
        <v>84</v>
      </c>
      <c r="E8885" s="120" t="s">
        <v>178</v>
      </c>
      <c r="F8885" s="121">
        <v>340823</v>
      </c>
      <c r="G8885" s="121">
        <v>38286</v>
      </c>
      <c r="H8885" s="119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19">
        <v>57282</v>
      </c>
      <c r="B8886" s="120" t="s">
        <v>201</v>
      </c>
      <c r="C8886" s="120" t="s">
        <v>206</v>
      </c>
      <c r="D8886" s="120" t="s">
        <v>128</v>
      </c>
      <c r="E8886" s="120" t="s">
        <v>180</v>
      </c>
      <c r="F8886" s="121">
        <v>3258300</v>
      </c>
      <c r="G8886" s="121">
        <v>366019</v>
      </c>
      <c r="H8886" s="119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19">
        <v>57283</v>
      </c>
      <c r="B8887" s="120" t="s">
        <v>201</v>
      </c>
      <c r="C8887" s="120" t="s">
        <v>206</v>
      </c>
      <c r="D8887" s="120" t="s">
        <v>128</v>
      </c>
      <c r="E8887" s="120" t="s">
        <v>180</v>
      </c>
      <c r="F8887" s="121">
        <v>1799692</v>
      </c>
      <c r="G8887" s="121">
        <v>202167</v>
      </c>
      <c r="H8887" s="119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19">
        <v>57284</v>
      </c>
      <c r="B8888" s="120" t="s">
        <v>201</v>
      </c>
      <c r="C8888" s="120" t="s">
        <v>206</v>
      </c>
      <c r="D8888" s="120" t="s">
        <v>128</v>
      </c>
      <c r="E8888" s="120" t="s">
        <v>180</v>
      </c>
      <c r="F8888" s="121">
        <v>5827480</v>
      </c>
      <c r="G8888" s="121">
        <v>654626</v>
      </c>
      <c r="H8888" s="119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19">
        <v>57285</v>
      </c>
      <c r="B8889" s="120" t="s">
        <v>201</v>
      </c>
      <c r="C8889" s="120" t="s">
        <v>206</v>
      </c>
      <c r="D8889" s="120" t="s">
        <v>128</v>
      </c>
      <c r="E8889" s="120" t="s">
        <v>180</v>
      </c>
      <c r="F8889" s="121">
        <v>1125986</v>
      </c>
      <c r="G8889" s="121">
        <v>126487</v>
      </c>
      <c r="H8889" s="119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19">
        <v>57286</v>
      </c>
      <c r="B8890" s="120" t="s">
        <v>201</v>
      </c>
      <c r="C8890" s="120" t="s">
        <v>202</v>
      </c>
      <c r="D8890" s="120" t="s">
        <v>128</v>
      </c>
      <c r="E8890" s="120" t="s">
        <v>180</v>
      </c>
      <c r="F8890" s="121">
        <v>2951440</v>
      </c>
      <c r="G8890" s="121">
        <v>331548</v>
      </c>
      <c r="H8890" s="119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19">
        <v>57287</v>
      </c>
      <c r="B8891" s="120" t="s">
        <v>201</v>
      </c>
      <c r="C8891" s="120" t="s">
        <v>206</v>
      </c>
      <c r="D8891" s="120" t="s">
        <v>128</v>
      </c>
      <c r="E8891" s="120" t="s">
        <v>180</v>
      </c>
      <c r="F8891" s="121">
        <v>1636668</v>
      </c>
      <c r="G8891" s="121">
        <v>183854</v>
      </c>
      <c r="H8891" s="119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19">
        <v>57289</v>
      </c>
      <c r="B8892" s="120" t="s">
        <v>201</v>
      </c>
      <c r="C8892" s="120" t="s">
        <v>206</v>
      </c>
      <c r="D8892" s="120" t="s">
        <v>128</v>
      </c>
      <c r="E8892" s="120" t="s">
        <v>180</v>
      </c>
      <c r="F8892" s="121">
        <v>933248</v>
      </c>
      <c r="G8892" s="121">
        <v>104836</v>
      </c>
      <c r="H8892" s="119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19">
        <v>57290</v>
      </c>
      <c r="B8893" s="120" t="s">
        <v>201</v>
      </c>
      <c r="C8893" s="120" t="s">
        <v>206</v>
      </c>
      <c r="D8893" s="120" t="s">
        <v>128</v>
      </c>
      <c r="E8893" s="120" t="s">
        <v>180</v>
      </c>
      <c r="F8893" s="121">
        <v>3128945</v>
      </c>
      <c r="G8893" s="121">
        <v>351488</v>
      </c>
      <c r="H8893" s="119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19">
        <v>57291</v>
      </c>
      <c r="B8894" s="120" t="s">
        <v>201</v>
      </c>
      <c r="C8894" s="120" t="s">
        <v>206</v>
      </c>
      <c r="D8894" s="120" t="s">
        <v>128</v>
      </c>
      <c r="E8894" s="120" t="s">
        <v>180</v>
      </c>
      <c r="F8894" s="121">
        <v>3264541</v>
      </c>
      <c r="G8894" s="121">
        <v>366720</v>
      </c>
      <c r="H8894" s="119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19">
        <v>57292</v>
      </c>
      <c r="B8895" s="120" t="s">
        <v>201</v>
      </c>
      <c r="C8895" s="120" t="s">
        <v>206</v>
      </c>
      <c r="D8895" s="120" t="s">
        <v>128</v>
      </c>
      <c r="E8895" s="120" t="s">
        <v>180</v>
      </c>
      <c r="F8895" s="121">
        <v>2325691</v>
      </c>
      <c r="G8895" s="121">
        <v>261255</v>
      </c>
      <c r="H8895" s="119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19">
        <v>57293</v>
      </c>
      <c r="B8896" s="120" t="s">
        <v>201</v>
      </c>
      <c r="C8896" s="120" t="s">
        <v>206</v>
      </c>
      <c r="D8896" s="120" t="s">
        <v>128</v>
      </c>
      <c r="E8896" s="120" t="s">
        <v>180</v>
      </c>
      <c r="F8896" s="121">
        <v>1337960</v>
      </c>
      <c r="G8896" s="121">
        <v>150299</v>
      </c>
      <c r="H8896" s="119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19">
        <v>57294</v>
      </c>
      <c r="B8897" s="120" t="s">
        <v>201</v>
      </c>
      <c r="C8897" s="120" t="s">
        <v>206</v>
      </c>
      <c r="D8897" s="120" t="s">
        <v>128</v>
      </c>
      <c r="E8897" s="120" t="s">
        <v>180</v>
      </c>
      <c r="F8897" s="121">
        <v>2776497</v>
      </c>
      <c r="G8897" s="121">
        <v>311896</v>
      </c>
      <c r="H8897" s="119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19">
        <v>57295</v>
      </c>
      <c r="B8898" s="120" t="s">
        <v>201</v>
      </c>
      <c r="C8898" s="120" t="s">
        <v>206</v>
      </c>
      <c r="D8898" s="120" t="s">
        <v>101</v>
      </c>
      <c r="E8898" s="120" t="s">
        <v>92</v>
      </c>
      <c r="F8898" s="121">
        <v>1379267</v>
      </c>
      <c r="G8898" s="121">
        <v>154939</v>
      </c>
      <c r="H8898" s="119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19">
        <v>57296</v>
      </c>
      <c r="B8899" s="120" t="s">
        <v>201</v>
      </c>
      <c r="C8899" s="120" t="s">
        <v>207</v>
      </c>
      <c r="D8899" s="120" t="s">
        <v>79</v>
      </c>
      <c r="E8899" s="120" t="s">
        <v>70</v>
      </c>
      <c r="F8899" s="121">
        <v>412</v>
      </c>
      <c r="G8899" s="121">
        <v>45</v>
      </c>
      <c r="H8899" s="119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19">
        <v>57296</v>
      </c>
      <c r="B8900" s="120" t="s">
        <v>201</v>
      </c>
      <c r="C8900" s="120" t="s">
        <v>207</v>
      </c>
      <c r="D8900" s="120" t="s">
        <v>79</v>
      </c>
      <c r="E8900" s="120" t="s">
        <v>38</v>
      </c>
      <c r="F8900" s="121">
        <v>0</v>
      </c>
      <c r="G8900" s="121">
        <v>0</v>
      </c>
      <c r="H8900" s="119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19">
        <v>57296</v>
      </c>
      <c r="B8901" s="120" t="s">
        <v>201</v>
      </c>
      <c r="C8901" s="120" t="s">
        <v>207</v>
      </c>
      <c r="D8901" s="120" t="s">
        <v>128</v>
      </c>
      <c r="E8901" s="120" t="s">
        <v>180</v>
      </c>
      <c r="F8901" s="121">
        <v>71902</v>
      </c>
      <c r="G8901" s="121">
        <v>8077</v>
      </c>
      <c r="H8901" s="119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19">
        <v>57298</v>
      </c>
      <c r="B8902" s="120" t="s">
        <v>201</v>
      </c>
      <c r="C8902" s="120" t="s">
        <v>206</v>
      </c>
      <c r="D8902" s="120" t="s">
        <v>79</v>
      </c>
      <c r="E8902" s="120" t="s">
        <v>70</v>
      </c>
      <c r="F8902" s="121">
        <v>17102</v>
      </c>
      <c r="G8902" s="121">
        <v>0</v>
      </c>
      <c r="H8902" s="119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19">
        <v>57298</v>
      </c>
      <c r="B8903" s="120" t="s">
        <v>201</v>
      </c>
      <c r="C8903" s="120" t="s">
        <v>206</v>
      </c>
      <c r="D8903" s="120" t="s">
        <v>79</v>
      </c>
      <c r="E8903" s="120" t="s">
        <v>90</v>
      </c>
      <c r="F8903" s="121">
        <v>169797</v>
      </c>
      <c r="G8903" s="121">
        <v>0</v>
      </c>
      <c r="H8903" s="119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19">
        <v>57299</v>
      </c>
      <c r="B8904" s="120" t="s">
        <v>201</v>
      </c>
      <c r="C8904" s="120" t="s">
        <v>202</v>
      </c>
      <c r="D8904" s="120" t="s">
        <v>128</v>
      </c>
      <c r="E8904" s="120" t="s">
        <v>180</v>
      </c>
      <c r="F8904" s="121">
        <v>3425782</v>
      </c>
      <c r="G8904" s="121">
        <v>384833</v>
      </c>
      <c r="H8904" s="119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19">
        <v>57300</v>
      </c>
      <c r="B8905" s="120" t="s">
        <v>201</v>
      </c>
      <c r="C8905" s="120" t="s">
        <v>206</v>
      </c>
      <c r="D8905" s="120" t="s">
        <v>128</v>
      </c>
      <c r="E8905" s="120" t="s">
        <v>180</v>
      </c>
      <c r="F8905" s="121">
        <v>1527727</v>
      </c>
      <c r="G8905" s="121">
        <v>171616</v>
      </c>
      <c r="H8905" s="119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19">
        <v>57301</v>
      </c>
      <c r="B8906" s="120" t="s">
        <v>201</v>
      </c>
      <c r="C8906" s="120" t="s">
        <v>206</v>
      </c>
      <c r="D8906" s="120" t="s">
        <v>128</v>
      </c>
      <c r="E8906" s="120" t="s">
        <v>180</v>
      </c>
      <c r="F8906" s="121">
        <v>180140</v>
      </c>
      <c r="G8906" s="121">
        <v>20236</v>
      </c>
      <c r="H8906" s="119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19">
        <v>57302</v>
      </c>
      <c r="B8907" s="120" t="s">
        <v>201</v>
      </c>
      <c r="C8907" s="120" t="s">
        <v>206</v>
      </c>
      <c r="D8907" s="120" t="s">
        <v>128</v>
      </c>
      <c r="E8907" s="120" t="s">
        <v>180</v>
      </c>
      <c r="F8907" s="121">
        <v>124380</v>
      </c>
      <c r="G8907" s="121">
        <v>13972</v>
      </c>
      <c r="H8907" s="119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19">
        <v>57303</v>
      </c>
      <c r="B8908" s="120" t="s">
        <v>201</v>
      </c>
      <c r="C8908" s="120" t="s">
        <v>206</v>
      </c>
      <c r="D8908" s="120" t="s">
        <v>128</v>
      </c>
      <c r="E8908" s="120" t="s">
        <v>180</v>
      </c>
      <c r="F8908" s="121">
        <v>3698816</v>
      </c>
      <c r="G8908" s="121">
        <v>415504</v>
      </c>
      <c r="H8908" s="119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19">
        <v>57305</v>
      </c>
      <c r="B8909" s="120" t="s">
        <v>201</v>
      </c>
      <c r="C8909" s="120" t="s">
        <v>202</v>
      </c>
      <c r="D8909" s="120" t="s">
        <v>101</v>
      </c>
      <c r="E8909" s="120" t="s">
        <v>92</v>
      </c>
      <c r="F8909" s="121">
        <v>113509</v>
      </c>
      <c r="G8909" s="121">
        <v>12751</v>
      </c>
      <c r="H8909" s="119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19">
        <v>57306</v>
      </c>
      <c r="B8910" s="120" t="s">
        <v>201</v>
      </c>
      <c r="C8910" s="120" t="s">
        <v>202</v>
      </c>
      <c r="D8910" s="120" t="s">
        <v>101</v>
      </c>
      <c r="E8910" s="120" t="s">
        <v>92</v>
      </c>
      <c r="F8910" s="121">
        <v>113126</v>
      </c>
      <c r="G8910" s="121">
        <v>12708</v>
      </c>
      <c r="H8910" s="119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19">
        <v>57308</v>
      </c>
      <c r="B8911" s="120" t="s">
        <v>201</v>
      </c>
      <c r="C8911" s="120" t="s">
        <v>202</v>
      </c>
      <c r="D8911" s="120" t="s">
        <v>101</v>
      </c>
      <c r="E8911" s="120" t="s">
        <v>92</v>
      </c>
      <c r="F8911" s="121">
        <v>10816</v>
      </c>
      <c r="G8911" s="121">
        <v>1215</v>
      </c>
      <c r="H8911" s="119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19">
        <v>57309</v>
      </c>
      <c r="B8912" s="120" t="s">
        <v>201</v>
      </c>
      <c r="C8912" s="120" t="s">
        <v>207</v>
      </c>
      <c r="D8912" s="120" t="s">
        <v>101</v>
      </c>
      <c r="E8912" s="120" t="s">
        <v>92</v>
      </c>
      <c r="F8912" s="121">
        <v>0</v>
      </c>
      <c r="G8912" s="121">
        <v>0</v>
      </c>
      <c r="H8912" s="119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19">
        <v>57310</v>
      </c>
      <c r="B8913" s="120" t="s">
        <v>201</v>
      </c>
      <c r="C8913" s="120" t="s">
        <v>207</v>
      </c>
      <c r="D8913" s="120" t="s">
        <v>101</v>
      </c>
      <c r="E8913" s="120" t="s">
        <v>92</v>
      </c>
      <c r="F8913" s="121">
        <v>15854</v>
      </c>
      <c r="G8913" s="121">
        <v>1781.01</v>
      </c>
      <c r="H8913" s="119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19">
        <v>57311</v>
      </c>
      <c r="B8914" s="120" t="s">
        <v>201</v>
      </c>
      <c r="C8914" s="120" t="s">
        <v>207</v>
      </c>
      <c r="D8914" s="120" t="s">
        <v>101</v>
      </c>
      <c r="E8914" s="120" t="s">
        <v>92</v>
      </c>
      <c r="F8914" s="121">
        <v>15729</v>
      </c>
      <c r="G8914" s="121">
        <v>1767</v>
      </c>
      <c r="H8914" s="119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19">
        <v>57313</v>
      </c>
      <c r="B8915" s="120" t="s">
        <v>201</v>
      </c>
      <c r="C8915" s="120" t="s">
        <v>207</v>
      </c>
      <c r="D8915" s="120" t="s">
        <v>101</v>
      </c>
      <c r="E8915" s="120" t="s">
        <v>92</v>
      </c>
      <c r="F8915" s="121">
        <v>9697</v>
      </c>
      <c r="G8915" s="121">
        <v>1089</v>
      </c>
      <c r="H8915" s="119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19">
        <v>57315</v>
      </c>
      <c r="B8916" s="120" t="s">
        <v>201</v>
      </c>
      <c r="C8916" s="120" t="s">
        <v>206</v>
      </c>
      <c r="D8916" s="120" t="s">
        <v>128</v>
      </c>
      <c r="E8916" s="120" t="s">
        <v>180</v>
      </c>
      <c r="F8916" s="121">
        <v>5251966</v>
      </c>
      <c r="G8916" s="121">
        <v>589976</v>
      </c>
      <c r="H8916" s="119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19">
        <v>57317</v>
      </c>
      <c r="B8917" s="120" t="s">
        <v>201</v>
      </c>
      <c r="C8917" s="120" t="s">
        <v>206</v>
      </c>
      <c r="D8917" s="120" t="s">
        <v>101</v>
      </c>
      <c r="E8917" s="120" t="s">
        <v>92</v>
      </c>
      <c r="F8917" s="121">
        <v>648216</v>
      </c>
      <c r="G8917" s="121">
        <v>72817</v>
      </c>
      <c r="H8917" s="119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19">
        <v>57318</v>
      </c>
      <c r="B8918" s="120" t="s">
        <v>201</v>
      </c>
      <c r="C8918" s="120" t="s">
        <v>206</v>
      </c>
      <c r="D8918" s="120" t="s">
        <v>101</v>
      </c>
      <c r="E8918" s="120" t="s">
        <v>92</v>
      </c>
      <c r="F8918" s="121">
        <v>457982</v>
      </c>
      <c r="G8918" s="121">
        <v>51447</v>
      </c>
      <c r="H8918" s="119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19">
        <v>57319</v>
      </c>
      <c r="B8919" s="120" t="s">
        <v>201</v>
      </c>
      <c r="C8919" s="120" t="s">
        <v>206</v>
      </c>
      <c r="D8919" s="120" t="s">
        <v>128</v>
      </c>
      <c r="E8919" s="120" t="s">
        <v>180</v>
      </c>
      <c r="F8919" s="121">
        <v>972286</v>
      </c>
      <c r="G8919" s="121">
        <v>109221</v>
      </c>
      <c r="H8919" s="119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19">
        <v>57320</v>
      </c>
      <c r="B8920" s="120" t="s">
        <v>201</v>
      </c>
      <c r="C8920" s="120" t="s">
        <v>206</v>
      </c>
      <c r="D8920" s="120" t="s">
        <v>128</v>
      </c>
      <c r="E8920" s="120" t="s">
        <v>180</v>
      </c>
      <c r="F8920" s="121">
        <v>2684441</v>
      </c>
      <c r="G8920" s="121">
        <v>301555</v>
      </c>
      <c r="H8920" s="119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19">
        <v>57321</v>
      </c>
      <c r="B8921" s="120" t="s">
        <v>201</v>
      </c>
      <c r="C8921" s="120" t="s">
        <v>206</v>
      </c>
      <c r="D8921" s="120" t="s">
        <v>101</v>
      </c>
      <c r="E8921" s="120" t="s">
        <v>92</v>
      </c>
      <c r="F8921" s="121">
        <v>13791</v>
      </c>
      <c r="G8921" s="121">
        <v>1549</v>
      </c>
      <c r="H8921" s="119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19">
        <v>57322</v>
      </c>
      <c r="B8922" s="120" t="s">
        <v>205</v>
      </c>
      <c r="C8922" s="120" t="s">
        <v>209</v>
      </c>
      <c r="D8922" s="120" t="s">
        <v>73</v>
      </c>
      <c r="E8922" s="120" t="s">
        <v>38</v>
      </c>
      <c r="F8922" s="121">
        <v>430887</v>
      </c>
      <c r="G8922" s="121">
        <v>94057.46</v>
      </c>
      <c r="H8922" s="119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19">
        <v>57325</v>
      </c>
      <c r="B8923" s="120" t="s">
        <v>201</v>
      </c>
      <c r="C8923" s="120" t="s">
        <v>206</v>
      </c>
      <c r="D8923" s="120" t="s">
        <v>33</v>
      </c>
      <c r="E8923" s="120" t="s">
        <v>99</v>
      </c>
      <c r="F8923" s="121">
        <v>0</v>
      </c>
      <c r="G8923" s="121">
        <v>-1218</v>
      </c>
      <c r="H8923" s="119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19">
        <v>57325</v>
      </c>
      <c r="B8924" s="120" t="s">
        <v>201</v>
      </c>
      <c r="C8924" s="120" t="s">
        <v>206</v>
      </c>
      <c r="D8924" s="120" t="s">
        <v>128</v>
      </c>
      <c r="E8924" s="120" t="s">
        <v>180</v>
      </c>
      <c r="F8924" s="121">
        <v>5905905</v>
      </c>
      <c r="G8924" s="121">
        <v>663436</v>
      </c>
      <c r="H8924" s="119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19">
        <v>57326</v>
      </c>
      <c r="B8925" s="120" t="s">
        <v>201</v>
      </c>
      <c r="C8925" s="120" t="s">
        <v>206</v>
      </c>
      <c r="D8925" s="120" t="s">
        <v>128</v>
      </c>
      <c r="E8925" s="120" t="s">
        <v>180</v>
      </c>
      <c r="F8925" s="121">
        <v>1463783</v>
      </c>
      <c r="G8925" s="121">
        <v>164433</v>
      </c>
      <c r="H8925" s="119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19">
        <v>57327</v>
      </c>
      <c r="B8926" s="120" t="s">
        <v>201</v>
      </c>
      <c r="C8926" s="120" t="s">
        <v>206</v>
      </c>
      <c r="D8926" s="120" t="s">
        <v>128</v>
      </c>
      <c r="E8926" s="120" t="s">
        <v>180</v>
      </c>
      <c r="F8926" s="121">
        <v>4886113</v>
      </c>
      <c r="G8926" s="121">
        <v>548878</v>
      </c>
      <c r="H8926" s="119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19">
        <v>57330</v>
      </c>
      <c r="B8927" s="120" t="s">
        <v>201</v>
      </c>
      <c r="C8927" s="120" t="s">
        <v>206</v>
      </c>
      <c r="D8927" s="120" t="s">
        <v>101</v>
      </c>
      <c r="E8927" s="120" t="s">
        <v>92</v>
      </c>
      <c r="F8927" s="121">
        <v>11919</v>
      </c>
      <c r="G8927" s="121">
        <v>1339</v>
      </c>
      <c r="H8927" s="119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19">
        <v>57331</v>
      </c>
      <c r="B8928" s="120" t="s">
        <v>201</v>
      </c>
      <c r="C8928" s="120" t="s">
        <v>206</v>
      </c>
      <c r="D8928" s="120" t="s">
        <v>68</v>
      </c>
      <c r="E8928" s="120" t="s">
        <v>92</v>
      </c>
      <c r="F8928" s="121">
        <v>4579935</v>
      </c>
      <c r="G8928" s="121">
        <v>514484</v>
      </c>
      <c r="H8928" s="119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19">
        <v>57332</v>
      </c>
      <c r="B8929" s="120" t="s">
        <v>201</v>
      </c>
      <c r="C8929" s="120" t="s">
        <v>202</v>
      </c>
      <c r="D8929" s="120" t="s">
        <v>128</v>
      </c>
      <c r="E8929" s="120" t="s">
        <v>180</v>
      </c>
      <c r="F8929" s="121">
        <v>7302469</v>
      </c>
      <c r="G8929" s="121">
        <v>820318</v>
      </c>
      <c r="H8929" s="119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19">
        <v>57333</v>
      </c>
      <c r="B8930" s="120" t="s">
        <v>201</v>
      </c>
      <c r="C8930" s="120" t="s">
        <v>206</v>
      </c>
      <c r="D8930" s="120" t="s">
        <v>128</v>
      </c>
      <c r="E8930" s="120" t="s">
        <v>180</v>
      </c>
      <c r="F8930" s="121">
        <v>3321889</v>
      </c>
      <c r="G8930" s="121">
        <v>373162</v>
      </c>
      <c r="H8930" s="119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19">
        <v>57334</v>
      </c>
      <c r="B8931" s="120" t="s">
        <v>201</v>
      </c>
      <c r="C8931" s="120" t="s">
        <v>202</v>
      </c>
      <c r="D8931" s="120" t="s">
        <v>101</v>
      </c>
      <c r="E8931" s="120" t="s">
        <v>92</v>
      </c>
      <c r="F8931" s="121">
        <v>14786</v>
      </c>
      <c r="G8931" s="121">
        <v>1661</v>
      </c>
      <c r="H8931" s="119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19">
        <v>57335</v>
      </c>
      <c r="B8932" s="120" t="s">
        <v>201</v>
      </c>
      <c r="C8932" s="120" t="s">
        <v>202</v>
      </c>
      <c r="D8932" s="120" t="s">
        <v>101</v>
      </c>
      <c r="E8932" s="120" t="s">
        <v>92</v>
      </c>
      <c r="F8932" s="121">
        <v>16414</v>
      </c>
      <c r="G8932" s="121">
        <v>1844</v>
      </c>
      <c r="H8932" s="119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19">
        <v>57336</v>
      </c>
      <c r="B8933" s="120" t="s">
        <v>201</v>
      </c>
      <c r="C8933" s="120" t="s">
        <v>202</v>
      </c>
      <c r="D8933" s="120" t="s">
        <v>101</v>
      </c>
      <c r="E8933" s="120" t="s">
        <v>92</v>
      </c>
      <c r="F8933" s="121">
        <v>11447</v>
      </c>
      <c r="G8933" s="121">
        <v>1286</v>
      </c>
      <c r="H8933" s="119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19">
        <v>57337</v>
      </c>
      <c r="B8934" s="120" t="s">
        <v>201</v>
      </c>
      <c r="C8934" s="120" t="s">
        <v>206</v>
      </c>
      <c r="D8934" s="120" t="s">
        <v>101</v>
      </c>
      <c r="E8934" s="120" t="s">
        <v>92</v>
      </c>
      <c r="F8934" s="121">
        <v>153337</v>
      </c>
      <c r="G8934" s="121">
        <v>17225.01</v>
      </c>
      <c r="H8934" s="119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19">
        <v>57338</v>
      </c>
      <c r="B8935" s="120" t="s">
        <v>201</v>
      </c>
      <c r="C8935" s="120" t="s">
        <v>206</v>
      </c>
      <c r="D8935" s="120" t="s">
        <v>101</v>
      </c>
      <c r="E8935" s="120" t="s">
        <v>92</v>
      </c>
      <c r="F8935" s="121">
        <v>455969</v>
      </c>
      <c r="G8935" s="121">
        <v>51221</v>
      </c>
      <c r="H8935" s="119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19">
        <v>57340</v>
      </c>
      <c r="B8936" s="120" t="s">
        <v>201</v>
      </c>
      <c r="C8936" s="120" t="s">
        <v>206</v>
      </c>
      <c r="D8936" s="120" t="s">
        <v>101</v>
      </c>
      <c r="E8936" s="120" t="s">
        <v>92</v>
      </c>
      <c r="F8936" s="121">
        <v>3399123</v>
      </c>
      <c r="G8936" s="121">
        <v>381838</v>
      </c>
      <c r="H8936" s="119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19">
        <v>57341</v>
      </c>
      <c r="B8937" s="120" t="s">
        <v>201</v>
      </c>
      <c r="C8937" s="120" t="s">
        <v>202</v>
      </c>
      <c r="D8937" s="120" t="s">
        <v>101</v>
      </c>
      <c r="E8937" s="120" t="s">
        <v>92</v>
      </c>
      <c r="F8937" s="121">
        <v>20856</v>
      </c>
      <c r="G8937" s="121">
        <v>2343</v>
      </c>
      <c r="H8937" s="119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19">
        <v>57342</v>
      </c>
      <c r="B8938" s="120" t="s">
        <v>201</v>
      </c>
      <c r="C8938" s="120" t="s">
        <v>206</v>
      </c>
      <c r="D8938" s="120" t="s">
        <v>128</v>
      </c>
      <c r="E8938" s="120" t="s">
        <v>180</v>
      </c>
      <c r="F8938" s="121">
        <v>3864500</v>
      </c>
      <c r="G8938" s="121">
        <v>434116</v>
      </c>
      <c r="H8938" s="119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19">
        <v>57343</v>
      </c>
      <c r="B8939" s="120" t="s">
        <v>205</v>
      </c>
      <c r="C8939" s="120" t="s">
        <v>208</v>
      </c>
      <c r="D8939" s="120" t="s">
        <v>79</v>
      </c>
      <c r="E8939" s="120" t="s">
        <v>130</v>
      </c>
      <c r="F8939" s="121">
        <v>99306</v>
      </c>
      <c r="G8939" s="121">
        <v>14019</v>
      </c>
      <c r="H8939" s="119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19">
        <v>57346</v>
      </c>
      <c r="B8940" s="120" t="s">
        <v>201</v>
      </c>
      <c r="C8940" s="120" t="s">
        <v>206</v>
      </c>
      <c r="D8940" s="120" t="s">
        <v>128</v>
      </c>
      <c r="E8940" s="120" t="s">
        <v>180</v>
      </c>
      <c r="F8940" s="121">
        <v>6570612</v>
      </c>
      <c r="G8940" s="121">
        <v>738105</v>
      </c>
      <c r="H8940" s="119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19">
        <v>57347</v>
      </c>
      <c r="B8941" s="120" t="s">
        <v>201</v>
      </c>
      <c r="C8941" s="120" t="s">
        <v>206</v>
      </c>
      <c r="D8941" s="120" t="s">
        <v>128</v>
      </c>
      <c r="E8941" s="120" t="s">
        <v>180</v>
      </c>
      <c r="F8941" s="121">
        <v>3150115</v>
      </c>
      <c r="G8941" s="121">
        <v>353866</v>
      </c>
      <c r="H8941" s="119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19">
        <v>57348</v>
      </c>
      <c r="B8942" s="120" t="s">
        <v>205</v>
      </c>
      <c r="C8942" s="120" t="s">
        <v>210</v>
      </c>
      <c r="D8942" s="120" t="s">
        <v>73</v>
      </c>
      <c r="E8942" s="120" t="s">
        <v>38</v>
      </c>
      <c r="F8942" s="121">
        <v>287740</v>
      </c>
      <c r="G8942" s="121">
        <v>63129.6</v>
      </c>
      <c r="H8942" s="119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19">
        <v>57349</v>
      </c>
      <c r="B8943" s="120" t="s">
        <v>201</v>
      </c>
      <c r="C8943" s="120" t="s">
        <v>206</v>
      </c>
      <c r="D8943" s="120" t="s">
        <v>39</v>
      </c>
      <c r="E8943" s="120" t="s">
        <v>70</v>
      </c>
      <c r="F8943" s="121">
        <v>0</v>
      </c>
      <c r="G8943" s="121">
        <v>1049.649</v>
      </c>
      <c r="H8943" s="119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19">
        <v>57349</v>
      </c>
      <c r="B8944" s="120" t="s">
        <v>201</v>
      </c>
      <c r="C8944" s="120" t="s">
        <v>206</v>
      </c>
      <c r="D8944" s="120" t="s">
        <v>39</v>
      </c>
      <c r="E8944" s="120" t="s">
        <v>38</v>
      </c>
      <c r="F8944" s="121">
        <v>242059</v>
      </c>
      <c r="G8944" s="121">
        <v>598398.35</v>
      </c>
      <c r="H8944" s="119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19">
        <v>57349</v>
      </c>
      <c r="B8945" s="120" t="s">
        <v>201</v>
      </c>
      <c r="C8945" s="120" t="s">
        <v>206</v>
      </c>
      <c r="D8945" s="120" t="s">
        <v>61</v>
      </c>
      <c r="E8945" s="120" t="s">
        <v>70</v>
      </c>
      <c r="F8945" s="121">
        <v>22952</v>
      </c>
      <c r="G8945" s="121">
        <v>2135.866</v>
      </c>
      <c r="H8945" s="119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19">
        <v>57349</v>
      </c>
      <c r="B8946" s="120" t="s">
        <v>201</v>
      </c>
      <c r="C8946" s="120" t="s">
        <v>206</v>
      </c>
      <c r="D8946" s="120" t="s">
        <v>61</v>
      </c>
      <c r="E8946" s="120" t="s">
        <v>38</v>
      </c>
      <c r="F8946" s="121">
        <v>12025644</v>
      </c>
      <c r="G8946" s="121">
        <v>1122071.1</v>
      </c>
      <c r="H8946" s="119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19">
        <v>57351</v>
      </c>
      <c r="B8947" s="120" t="s">
        <v>201</v>
      </c>
      <c r="C8947" s="120" t="s">
        <v>207</v>
      </c>
      <c r="D8947" s="120" t="s">
        <v>128</v>
      </c>
      <c r="E8947" s="120" t="s">
        <v>180</v>
      </c>
      <c r="F8947" s="121">
        <v>102692</v>
      </c>
      <c r="G8947" s="121">
        <v>11536</v>
      </c>
      <c r="H8947" s="119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19">
        <v>57352</v>
      </c>
      <c r="B8948" s="120" t="s">
        <v>201</v>
      </c>
      <c r="C8948" s="120" t="s">
        <v>202</v>
      </c>
      <c r="D8948" s="120" t="s">
        <v>101</v>
      </c>
      <c r="E8948" s="120" t="s">
        <v>92</v>
      </c>
      <c r="F8948" s="121">
        <v>14083</v>
      </c>
      <c r="G8948" s="121">
        <v>1582</v>
      </c>
      <c r="H8948" s="119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19">
        <v>57353</v>
      </c>
      <c r="B8949" s="120" t="s">
        <v>201</v>
      </c>
      <c r="C8949" s="120" t="s">
        <v>206</v>
      </c>
      <c r="D8949" s="120" t="s">
        <v>120</v>
      </c>
      <c r="E8949" s="120" t="s">
        <v>76</v>
      </c>
      <c r="F8949" s="121">
        <v>584079</v>
      </c>
      <c r="G8949" s="121">
        <v>65612</v>
      </c>
      <c r="H8949" s="119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19">
        <v>57354</v>
      </c>
      <c r="B8950" s="120" t="s">
        <v>201</v>
      </c>
      <c r="C8950" s="120" t="s">
        <v>206</v>
      </c>
      <c r="D8950" s="120" t="s">
        <v>128</v>
      </c>
      <c r="E8950" s="120" t="s">
        <v>180</v>
      </c>
      <c r="F8950" s="121">
        <v>84328</v>
      </c>
      <c r="G8950" s="121">
        <v>9473</v>
      </c>
      <c r="H8950" s="119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19">
        <v>57356</v>
      </c>
      <c r="B8951" s="120" t="s">
        <v>201</v>
      </c>
      <c r="C8951" s="120" t="s">
        <v>206</v>
      </c>
      <c r="D8951" s="120" t="s">
        <v>79</v>
      </c>
      <c r="E8951" s="120" t="s">
        <v>70</v>
      </c>
      <c r="F8951" s="121">
        <v>6180</v>
      </c>
      <c r="G8951" s="121">
        <v>528.189</v>
      </c>
      <c r="H8951" s="119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19">
        <v>57356</v>
      </c>
      <c r="B8952" s="120" t="s">
        <v>201</v>
      </c>
      <c r="C8952" s="120" t="s">
        <v>206</v>
      </c>
      <c r="D8952" s="120" t="s">
        <v>79</v>
      </c>
      <c r="E8952" s="120" t="s">
        <v>90</v>
      </c>
      <c r="F8952" s="121">
        <v>151828</v>
      </c>
      <c r="G8952" s="121">
        <v>12977.811</v>
      </c>
      <c r="H8952" s="119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19">
        <v>57357</v>
      </c>
      <c r="B8953" s="120" t="s">
        <v>201</v>
      </c>
      <c r="C8953" s="120" t="s">
        <v>206</v>
      </c>
      <c r="D8953" s="120" t="s">
        <v>128</v>
      </c>
      <c r="E8953" s="120" t="s">
        <v>180</v>
      </c>
      <c r="F8953" s="121">
        <v>1957532</v>
      </c>
      <c r="G8953" s="121">
        <v>219898</v>
      </c>
      <c r="H8953" s="119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19">
        <v>57358</v>
      </c>
      <c r="B8954" s="120" t="s">
        <v>201</v>
      </c>
      <c r="C8954" s="120" t="s">
        <v>206</v>
      </c>
      <c r="D8954" s="120" t="s">
        <v>128</v>
      </c>
      <c r="E8954" s="120" t="s">
        <v>180</v>
      </c>
      <c r="F8954" s="121">
        <v>5216579</v>
      </c>
      <c r="G8954" s="121">
        <v>586001</v>
      </c>
      <c r="H8954" s="119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19">
        <v>57359</v>
      </c>
      <c r="B8955" s="120" t="s">
        <v>201</v>
      </c>
      <c r="C8955" s="120" t="s">
        <v>206</v>
      </c>
      <c r="D8955" s="120" t="s">
        <v>101</v>
      </c>
      <c r="E8955" s="120" t="s">
        <v>92</v>
      </c>
      <c r="F8955" s="121">
        <v>91920</v>
      </c>
      <c r="G8955" s="121">
        <v>10326</v>
      </c>
      <c r="H8955" s="119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19">
        <v>57360</v>
      </c>
      <c r="B8956" s="120" t="s">
        <v>201</v>
      </c>
      <c r="C8956" s="120" t="s">
        <v>206</v>
      </c>
      <c r="D8956" s="120" t="s">
        <v>101</v>
      </c>
      <c r="E8956" s="120" t="s">
        <v>92</v>
      </c>
      <c r="F8956" s="121">
        <v>288504</v>
      </c>
      <c r="G8956" s="121">
        <v>32409</v>
      </c>
      <c r="H8956" s="119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19">
        <v>57361</v>
      </c>
      <c r="B8957" s="120" t="s">
        <v>201</v>
      </c>
      <c r="C8957" s="120" t="s">
        <v>206</v>
      </c>
      <c r="D8957" s="120" t="s">
        <v>101</v>
      </c>
      <c r="E8957" s="120" t="s">
        <v>92</v>
      </c>
      <c r="F8957" s="121">
        <v>282620</v>
      </c>
      <c r="G8957" s="121">
        <v>31748</v>
      </c>
      <c r="H8957" s="119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19">
        <v>57362</v>
      </c>
      <c r="B8958" s="120" t="s">
        <v>201</v>
      </c>
      <c r="C8958" s="120" t="s">
        <v>206</v>
      </c>
      <c r="D8958" s="120" t="s">
        <v>101</v>
      </c>
      <c r="E8958" s="120" t="s">
        <v>92</v>
      </c>
      <c r="F8958" s="121">
        <v>21908</v>
      </c>
      <c r="G8958" s="121">
        <v>2461</v>
      </c>
      <c r="H8958" s="119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19">
        <v>57363</v>
      </c>
      <c r="B8959" s="120" t="s">
        <v>201</v>
      </c>
      <c r="C8959" s="120" t="s">
        <v>206</v>
      </c>
      <c r="D8959" s="120" t="s">
        <v>101</v>
      </c>
      <c r="E8959" s="120" t="s">
        <v>92</v>
      </c>
      <c r="F8959" s="121">
        <v>13932</v>
      </c>
      <c r="G8959" s="121">
        <v>1565</v>
      </c>
      <c r="H8959" s="119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19">
        <v>57364</v>
      </c>
      <c r="B8960" s="120" t="s">
        <v>201</v>
      </c>
      <c r="C8960" s="120" t="s">
        <v>206</v>
      </c>
      <c r="D8960" s="120" t="s">
        <v>116</v>
      </c>
      <c r="E8960" s="120" t="s">
        <v>170</v>
      </c>
      <c r="F8960" s="121">
        <v>127886</v>
      </c>
      <c r="G8960" s="121">
        <v>14366</v>
      </c>
      <c r="H8960" s="119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19">
        <v>57365</v>
      </c>
      <c r="B8961" s="120" t="s">
        <v>201</v>
      </c>
      <c r="C8961" s="120" t="s">
        <v>206</v>
      </c>
      <c r="D8961" s="120" t="s">
        <v>79</v>
      </c>
      <c r="E8961" s="120" t="s">
        <v>90</v>
      </c>
      <c r="F8961" s="121">
        <v>147299</v>
      </c>
      <c r="G8961" s="121">
        <v>13239</v>
      </c>
      <c r="H8961" s="119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19">
        <v>57366</v>
      </c>
      <c r="B8962" s="120" t="s">
        <v>201</v>
      </c>
      <c r="C8962" s="120" t="s">
        <v>206</v>
      </c>
      <c r="D8962" s="120" t="s">
        <v>79</v>
      </c>
      <c r="E8962" s="120" t="s">
        <v>90</v>
      </c>
      <c r="F8962" s="121">
        <v>107960</v>
      </c>
      <c r="G8962" s="121">
        <v>9505</v>
      </c>
      <c r="H8962" s="119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19">
        <v>57367</v>
      </c>
      <c r="B8963" s="120" t="s">
        <v>201</v>
      </c>
      <c r="C8963" s="120" t="s">
        <v>207</v>
      </c>
      <c r="D8963" s="120" t="s">
        <v>101</v>
      </c>
      <c r="E8963" s="120" t="s">
        <v>92</v>
      </c>
      <c r="F8963" s="121">
        <v>33114</v>
      </c>
      <c r="G8963" s="121">
        <v>3720</v>
      </c>
      <c r="H8963" s="119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19">
        <v>57368</v>
      </c>
      <c r="B8964" s="120" t="s">
        <v>201</v>
      </c>
      <c r="C8964" s="120" t="s">
        <v>206</v>
      </c>
      <c r="D8964" s="120" t="s">
        <v>101</v>
      </c>
      <c r="E8964" s="120" t="s">
        <v>92</v>
      </c>
      <c r="F8964" s="121">
        <v>488107</v>
      </c>
      <c r="G8964" s="121">
        <v>54831</v>
      </c>
      <c r="H8964" s="119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19">
        <v>57369</v>
      </c>
      <c r="B8965" s="120" t="s">
        <v>201</v>
      </c>
      <c r="C8965" s="120" t="s">
        <v>206</v>
      </c>
      <c r="D8965" s="120" t="s">
        <v>101</v>
      </c>
      <c r="E8965" s="120" t="s">
        <v>92</v>
      </c>
      <c r="F8965" s="121">
        <v>15089</v>
      </c>
      <c r="G8965" s="121">
        <v>1695</v>
      </c>
      <c r="H8965" s="119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19">
        <v>57372</v>
      </c>
      <c r="B8966" s="120" t="s">
        <v>201</v>
      </c>
      <c r="C8966" s="120" t="s">
        <v>206</v>
      </c>
      <c r="D8966" s="120" t="s">
        <v>101</v>
      </c>
      <c r="E8966" s="120" t="s">
        <v>92</v>
      </c>
      <c r="F8966" s="121">
        <v>15079</v>
      </c>
      <c r="G8966" s="121">
        <v>1694</v>
      </c>
      <c r="H8966" s="119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19">
        <v>57373</v>
      </c>
      <c r="B8967" s="120" t="s">
        <v>201</v>
      </c>
      <c r="C8967" s="120" t="s">
        <v>206</v>
      </c>
      <c r="D8967" s="120" t="s">
        <v>101</v>
      </c>
      <c r="E8967" s="120" t="s">
        <v>92</v>
      </c>
      <c r="F8967" s="121">
        <v>6375319</v>
      </c>
      <c r="G8967" s="121">
        <v>716167</v>
      </c>
      <c r="H8967" s="119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19">
        <v>57374</v>
      </c>
      <c r="B8968" s="120" t="s">
        <v>201</v>
      </c>
      <c r="C8968" s="120" t="s">
        <v>206</v>
      </c>
      <c r="D8968" s="120" t="s">
        <v>128</v>
      </c>
      <c r="E8968" s="120" t="s">
        <v>180</v>
      </c>
      <c r="F8968" s="121">
        <v>5292986</v>
      </c>
      <c r="G8968" s="121">
        <v>594584</v>
      </c>
      <c r="H8968" s="119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19">
        <v>57375</v>
      </c>
      <c r="B8969" s="120" t="s">
        <v>201</v>
      </c>
      <c r="C8969" s="120" t="s">
        <v>206</v>
      </c>
      <c r="D8969" s="120" t="s">
        <v>128</v>
      </c>
      <c r="E8969" s="120" t="s">
        <v>180</v>
      </c>
      <c r="F8969" s="121">
        <v>492451</v>
      </c>
      <c r="G8969" s="121">
        <v>55319</v>
      </c>
      <c r="H8969" s="119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19">
        <v>57376</v>
      </c>
      <c r="B8970" s="120" t="s">
        <v>201</v>
      </c>
      <c r="C8970" s="120" t="s">
        <v>206</v>
      </c>
      <c r="D8970" s="120" t="s">
        <v>120</v>
      </c>
      <c r="E8970" s="120" t="s">
        <v>76</v>
      </c>
      <c r="F8970" s="121">
        <v>634303</v>
      </c>
      <c r="G8970" s="121">
        <v>71254</v>
      </c>
      <c r="H8970" s="119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19">
        <v>57377</v>
      </c>
      <c r="B8971" s="120" t="s">
        <v>201</v>
      </c>
      <c r="C8971" s="120" t="s">
        <v>206</v>
      </c>
      <c r="D8971" s="120" t="s">
        <v>101</v>
      </c>
      <c r="E8971" s="120" t="s">
        <v>92</v>
      </c>
      <c r="F8971" s="121">
        <v>416916</v>
      </c>
      <c r="G8971" s="121">
        <v>46834</v>
      </c>
      <c r="H8971" s="119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19">
        <v>57378</v>
      </c>
      <c r="B8972" s="120" t="s">
        <v>201</v>
      </c>
      <c r="C8972" s="120" t="s">
        <v>206</v>
      </c>
      <c r="D8972" s="120" t="s">
        <v>101</v>
      </c>
      <c r="E8972" s="120" t="s">
        <v>92</v>
      </c>
      <c r="F8972" s="121">
        <v>5124293</v>
      </c>
      <c r="G8972" s="121">
        <v>575634</v>
      </c>
      <c r="H8972" s="119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19">
        <v>57379</v>
      </c>
      <c r="B8973" s="120" t="s">
        <v>201</v>
      </c>
      <c r="C8973" s="120" t="s">
        <v>206</v>
      </c>
      <c r="D8973" s="120" t="s">
        <v>128</v>
      </c>
      <c r="E8973" s="120" t="s">
        <v>180</v>
      </c>
      <c r="F8973" s="121">
        <v>1094147</v>
      </c>
      <c r="G8973" s="121">
        <v>122910</v>
      </c>
      <c r="H8973" s="119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19">
        <v>57380</v>
      </c>
      <c r="B8974" s="120" t="s">
        <v>201</v>
      </c>
      <c r="C8974" s="120" t="s">
        <v>206</v>
      </c>
      <c r="D8974" s="120" t="s">
        <v>128</v>
      </c>
      <c r="E8974" s="120" t="s">
        <v>180</v>
      </c>
      <c r="F8974" s="121">
        <v>703026</v>
      </c>
      <c r="G8974" s="121">
        <v>78974</v>
      </c>
      <c r="H8974" s="119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19">
        <v>57381</v>
      </c>
      <c r="B8975" s="120" t="s">
        <v>201</v>
      </c>
      <c r="C8975" s="120" t="s">
        <v>202</v>
      </c>
      <c r="D8975" s="120" t="s">
        <v>101</v>
      </c>
      <c r="E8975" s="120" t="s">
        <v>92</v>
      </c>
      <c r="F8975" s="121">
        <v>33800</v>
      </c>
      <c r="G8975" s="121">
        <v>3797</v>
      </c>
      <c r="H8975" s="119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19">
        <v>57382</v>
      </c>
      <c r="B8976" s="120" t="s">
        <v>201</v>
      </c>
      <c r="C8976" s="120" t="s">
        <v>202</v>
      </c>
      <c r="D8976" s="120" t="s">
        <v>101</v>
      </c>
      <c r="E8976" s="120" t="s">
        <v>92</v>
      </c>
      <c r="F8976" s="121">
        <v>45587</v>
      </c>
      <c r="G8976" s="121">
        <v>5121</v>
      </c>
      <c r="H8976" s="119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19">
        <v>57383</v>
      </c>
      <c r="B8977" s="120" t="s">
        <v>201</v>
      </c>
      <c r="C8977" s="120" t="s">
        <v>202</v>
      </c>
      <c r="D8977" s="120" t="s">
        <v>101</v>
      </c>
      <c r="E8977" s="120" t="s">
        <v>92</v>
      </c>
      <c r="F8977" s="121">
        <v>10211</v>
      </c>
      <c r="G8977" s="121">
        <v>1147</v>
      </c>
      <c r="H8977" s="119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19">
        <v>57384</v>
      </c>
      <c r="B8978" s="120" t="s">
        <v>201</v>
      </c>
      <c r="C8978" s="120" t="s">
        <v>202</v>
      </c>
      <c r="D8978" s="120" t="s">
        <v>101</v>
      </c>
      <c r="E8978" s="120" t="s">
        <v>92</v>
      </c>
      <c r="F8978" s="121">
        <v>22584</v>
      </c>
      <c r="G8978" s="121">
        <v>2537</v>
      </c>
      <c r="H8978" s="119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19">
        <v>57385</v>
      </c>
      <c r="B8979" s="120" t="s">
        <v>201</v>
      </c>
      <c r="C8979" s="120" t="s">
        <v>206</v>
      </c>
      <c r="D8979" s="120" t="s">
        <v>128</v>
      </c>
      <c r="E8979" s="120" t="s">
        <v>180</v>
      </c>
      <c r="F8979" s="121">
        <v>753767</v>
      </c>
      <c r="G8979" s="121">
        <v>84674</v>
      </c>
      <c r="H8979" s="119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19">
        <v>57386</v>
      </c>
      <c r="B8980" s="120" t="s">
        <v>201</v>
      </c>
      <c r="C8980" s="120" t="s">
        <v>206</v>
      </c>
      <c r="D8980" s="120" t="s">
        <v>128</v>
      </c>
      <c r="E8980" s="120" t="s">
        <v>180</v>
      </c>
      <c r="F8980" s="121">
        <v>689097</v>
      </c>
      <c r="G8980" s="121">
        <v>77409</v>
      </c>
      <c r="H8980" s="119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19">
        <v>57387</v>
      </c>
      <c r="B8981" s="120" t="s">
        <v>201</v>
      </c>
      <c r="C8981" s="120" t="s">
        <v>206</v>
      </c>
      <c r="D8981" s="120" t="s">
        <v>128</v>
      </c>
      <c r="E8981" s="120" t="s">
        <v>180</v>
      </c>
      <c r="F8981" s="121">
        <v>1770644</v>
      </c>
      <c r="G8981" s="121">
        <v>198904</v>
      </c>
      <c r="H8981" s="119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19">
        <v>57390</v>
      </c>
      <c r="B8982" s="120" t="s">
        <v>201</v>
      </c>
      <c r="C8982" s="120" t="s">
        <v>206</v>
      </c>
      <c r="D8982" s="120" t="s">
        <v>101</v>
      </c>
      <c r="E8982" s="120" t="s">
        <v>92</v>
      </c>
      <c r="F8982" s="121">
        <v>16574</v>
      </c>
      <c r="G8982" s="121">
        <v>1862</v>
      </c>
      <c r="H8982" s="119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19">
        <v>57392</v>
      </c>
      <c r="B8983" s="120" t="s">
        <v>201</v>
      </c>
      <c r="C8983" s="120" t="s">
        <v>202</v>
      </c>
      <c r="D8983" s="120" t="s">
        <v>101</v>
      </c>
      <c r="E8983" s="120" t="s">
        <v>92</v>
      </c>
      <c r="F8983" s="121">
        <v>19613</v>
      </c>
      <c r="G8983" s="121">
        <v>2203</v>
      </c>
      <c r="H8983" s="119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19">
        <v>57393</v>
      </c>
      <c r="B8984" s="120" t="s">
        <v>201</v>
      </c>
      <c r="C8984" s="120" t="s">
        <v>206</v>
      </c>
      <c r="D8984" s="120" t="s">
        <v>79</v>
      </c>
      <c r="E8984" s="120" t="s">
        <v>130</v>
      </c>
      <c r="F8984" s="121">
        <v>92480</v>
      </c>
      <c r="G8984" s="121">
        <v>9513</v>
      </c>
      <c r="H8984" s="119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19">
        <v>57394</v>
      </c>
      <c r="B8985" s="120" t="s">
        <v>201</v>
      </c>
      <c r="C8985" s="120" t="s">
        <v>206</v>
      </c>
      <c r="D8985" s="120" t="s">
        <v>68</v>
      </c>
      <c r="E8985" s="120" t="s">
        <v>92</v>
      </c>
      <c r="F8985" s="121">
        <v>5492917</v>
      </c>
      <c r="G8985" s="121">
        <v>617043</v>
      </c>
      <c r="H8985" s="119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19">
        <v>57396</v>
      </c>
      <c r="B8986" s="120" t="s">
        <v>201</v>
      </c>
      <c r="C8986" s="120" t="s">
        <v>206</v>
      </c>
      <c r="D8986" s="120" t="s">
        <v>128</v>
      </c>
      <c r="E8986" s="120" t="s">
        <v>180</v>
      </c>
      <c r="F8986" s="121">
        <v>427786</v>
      </c>
      <c r="G8986" s="121">
        <v>48055</v>
      </c>
      <c r="H8986" s="119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19">
        <v>57397</v>
      </c>
      <c r="B8987" s="120" t="s">
        <v>201</v>
      </c>
      <c r="C8987" s="120" t="s">
        <v>206</v>
      </c>
      <c r="D8987" s="120" t="s">
        <v>101</v>
      </c>
      <c r="E8987" s="120" t="s">
        <v>92</v>
      </c>
      <c r="F8987" s="121">
        <v>42888</v>
      </c>
      <c r="G8987" s="121">
        <v>4818</v>
      </c>
      <c r="H8987" s="119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19">
        <v>57399</v>
      </c>
      <c r="B8988" s="120" t="s">
        <v>201</v>
      </c>
      <c r="C8988" s="120" t="s">
        <v>202</v>
      </c>
      <c r="D8988" s="120" t="s">
        <v>116</v>
      </c>
      <c r="E8988" s="120" t="s">
        <v>170</v>
      </c>
      <c r="F8988" s="121">
        <v>3439074</v>
      </c>
      <c r="G8988" s="121">
        <v>386326</v>
      </c>
      <c r="H8988" s="119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19">
        <v>57400</v>
      </c>
      <c r="B8989" s="120" t="s">
        <v>201</v>
      </c>
      <c r="C8989" s="120" t="s">
        <v>202</v>
      </c>
      <c r="D8989" s="120" t="s">
        <v>116</v>
      </c>
      <c r="E8989" s="120" t="s">
        <v>170</v>
      </c>
      <c r="F8989" s="121">
        <v>1607888</v>
      </c>
      <c r="G8989" s="121">
        <v>180621</v>
      </c>
      <c r="H8989" s="119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19">
        <v>57401</v>
      </c>
      <c r="B8990" s="120" t="s">
        <v>201</v>
      </c>
      <c r="C8990" s="120" t="s">
        <v>202</v>
      </c>
      <c r="D8990" s="120" t="s">
        <v>116</v>
      </c>
      <c r="E8990" s="120" t="s">
        <v>170</v>
      </c>
      <c r="F8990" s="121">
        <v>2168438</v>
      </c>
      <c r="G8990" s="121">
        <v>243590</v>
      </c>
      <c r="H8990" s="119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19">
        <v>57402</v>
      </c>
      <c r="B8991" s="120" t="s">
        <v>201</v>
      </c>
      <c r="C8991" s="120" t="s">
        <v>206</v>
      </c>
      <c r="D8991" s="120" t="s">
        <v>101</v>
      </c>
      <c r="E8991" s="120" t="s">
        <v>92</v>
      </c>
      <c r="F8991" s="121">
        <v>14644</v>
      </c>
      <c r="G8991" s="121">
        <v>1645</v>
      </c>
      <c r="H8991" s="119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19">
        <v>57403</v>
      </c>
      <c r="B8992" s="120" t="s">
        <v>201</v>
      </c>
      <c r="C8992" s="120" t="s">
        <v>206</v>
      </c>
      <c r="D8992" s="120" t="s">
        <v>79</v>
      </c>
      <c r="E8992" s="120" t="s">
        <v>90</v>
      </c>
      <c r="F8992" s="121">
        <v>239132</v>
      </c>
      <c r="G8992" s="121">
        <v>21270</v>
      </c>
      <c r="H8992" s="119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19">
        <v>57404</v>
      </c>
      <c r="B8993" s="120" t="s">
        <v>201</v>
      </c>
      <c r="C8993" s="120" t="s">
        <v>206</v>
      </c>
      <c r="D8993" s="120" t="s">
        <v>79</v>
      </c>
      <c r="E8993" s="120" t="s">
        <v>90</v>
      </c>
      <c r="F8993" s="121">
        <v>281878</v>
      </c>
      <c r="G8993" s="121">
        <v>26290</v>
      </c>
      <c r="H8993" s="119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19">
        <v>57405</v>
      </c>
      <c r="B8994" s="120" t="s">
        <v>201</v>
      </c>
      <c r="C8994" s="120" t="s">
        <v>206</v>
      </c>
      <c r="D8994" s="120" t="s">
        <v>79</v>
      </c>
      <c r="E8994" s="120" t="s">
        <v>90</v>
      </c>
      <c r="F8994" s="121">
        <v>265470</v>
      </c>
      <c r="G8994" s="121">
        <v>24969</v>
      </c>
      <c r="H8994" s="119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19">
        <v>57406</v>
      </c>
      <c r="B8995" s="120" t="s">
        <v>201</v>
      </c>
      <c r="C8995" s="120" t="s">
        <v>206</v>
      </c>
      <c r="D8995" s="120" t="s">
        <v>79</v>
      </c>
      <c r="E8995" s="120" t="s">
        <v>90</v>
      </c>
      <c r="F8995" s="121">
        <v>413956</v>
      </c>
      <c r="G8995" s="121">
        <v>38641</v>
      </c>
      <c r="H8995" s="119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19">
        <v>57408</v>
      </c>
      <c r="B8996" s="120" t="s">
        <v>201</v>
      </c>
      <c r="C8996" s="120" t="s">
        <v>206</v>
      </c>
      <c r="D8996" s="120" t="s">
        <v>79</v>
      </c>
      <c r="E8996" s="120" t="s">
        <v>90</v>
      </c>
      <c r="F8996" s="121">
        <v>131204</v>
      </c>
      <c r="G8996" s="121">
        <v>12894</v>
      </c>
      <c r="H8996" s="119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19">
        <v>57409</v>
      </c>
      <c r="B8997" s="120" t="s">
        <v>201</v>
      </c>
      <c r="C8997" s="120" t="s">
        <v>206</v>
      </c>
      <c r="D8997" s="120" t="s">
        <v>79</v>
      </c>
      <c r="E8997" s="120" t="s">
        <v>90</v>
      </c>
      <c r="F8997" s="121">
        <v>381589</v>
      </c>
      <c r="G8997" s="121">
        <v>36920</v>
      </c>
      <c r="H8997" s="119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19">
        <v>57410</v>
      </c>
      <c r="B8998" s="120" t="s">
        <v>201</v>
      </c>
      <c r="C8998" s="120" t="s">
        <v>206</v>
      </c>
      <c r="D8998" s="120" t="s">
        <v>79</v>
      </c>
      <c r="E8998" s="120" t="s">
        <v>90</v>
      </c>
      <c r="F8998" s="121">
        <v>211905</v>
      </c>
      <c r="G8998" s="121">
        <v>16912</v>
      </c>
      <c r="H8998" s="119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19">
        <v>57411</v>
      </c>
      <c r="B8999" s="120" t="s">
        <v>201</v>
      </c>
      <c r="C8999" s="120" t="s">
        <v>206</v>
      </c>
      <c r="D8999" s="120" t="s">
        <v>79</v>
      </c>
      <c r="E8999" s="120" t="s">
        <v>90</v>
      </c>
      <c r="F8999" s="121">
        <v>384967</v>
      </c>
      <c r="G8999" s="121">
        <v>30365</v>
      </c>
      <c r="H8999" s="119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19">
        <v>57412</v>
      </c>
      <c r="B9000" s="120" t="s">
        <v>201</v>
      </c>
      <c r="C9000" s="120" t="s">
        <v>211</v>
      </c>
      <c r="D9000" s="120" t="s">
        <v>101</v>
      </c>
      <c r="E9000" s="120" t="s">
        <v>92</v>
      </c>
      <c r="F9000" s="121">
        <v>36517</v>
      </c>
      <c r="G9000" s="121">
        <v>4102</v>
      </c>
      <c r="H9000" s="119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19">
        <v>57414</v>
      </c>
      <c r="B9001" s="120" t="s">
        <v>201</v>
      </c>
      <c r="C9001" s="120" t="s">
        <v>206</v>
      </c>
      <c r="D9001" s="120" t="s">
        <v>128</v>
      </c>
      <c r="E9001" s="120" t="s">
        <v>180</v>
      </c>
      <c r="F9001" s="121">
        <v>42515</v>
      </c>
      <c r="G9001" s="121">
        <v>4776</v>
      </c>
      <c r="H9001" s="119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19">
        <v>57415</v>
      </c>
      <c r="B9002" s="120" t="s">
        <v>201</v>
      </c>
      <c r="C9002" s="120" t="s">
        <v>206</v>
      </c>
      <c r="D9002" s="120" t="s">
        <v>128</v>
      </c>
      <c r="E9002" s="120" t="s">
        <v>180</v>
      </c>
      <c r="F9002" s="121">
        <v>1142527</v>
      </c>
      <c r="G9002" s="121">
        <v>128345</v>
      </c>
      <c r="H9002" s="119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19">
        <v>57417</v>
      </c>
      <c r="B9003" s="120" t="s">
        <v>201</v>
      </c>
      <c r="C9003" s="120" t="s">
        <v>206</v>
      </c>
      <c r="D9003" s="120" t="s">
        <v>128</v>
      </c>
      <c r="E9003" s="120" t="s">
        <v>180</v>
      </c>
      <c r="F9003" s="121">
        <v>1141451</v>
      </c>
      <c r="G9003" s="121">
        <v>128224</v>
      </c>
      <c r="H9003" s="119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19">
        <v>57419</v>
      </c>
      <c r="B9004" s="120" t="s">
        <v>205</v>
      </c>
      <c r="C9004" s="120" t="s">
        <v>208</v>
      </c>
      <c r="D9004" s="120" t="s">
        <v>67</v>
      </c>
      <c r="E9004" s="120" t="s">
        <v>38</v>
      </c>
      <c r="F9004" s="121">
        <v>0</v>
      </c>
      <c r="G9004" s="121">
        <v>0</v>
      </c>
      <c r="H9004" s="119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19">
        <v>57419</v>
      </c>
      <c r="B9005" s="120" t="s">
        <v>205</v>
      </c>
      <c r="C9005" s="120" t="s">
        <v>208</v>
      </c>
      <c r="D9005" s="120" t="s">
        <v>67</v>
      </c>
      <c r="E9005" s="120" t="s">
        <v>130</v>
      </c>
      <c r="F9005" s="121">
        <v>0</v>
      </c>
      <c r="G9005" s="121">
        <v>0</v>
      </c>
      <c r="H9005" s="119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19">
        <v>57420</v>
      </c>
      <c r="B9006" s="120" t="s">
        <v>205</v>
      </c>
      <c r="C9006" s="120" t="s">
        <v>208</v>
      </c>
      <c r="D9006" s="120" t="s">
        <v>67</v>
      </c>
      <c r="E9006" s="120" t="s">
        <v>38</v>
      </c>
      <c r="F9006" s="121">
        <v>0</v>
      </c>
      <c r="G9006" s="121">
        <v>0</v>
      </c>
      <c r="H9006" s="119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19">
        <v>57420</v>
      </c>
      <c r="B9007" s="120" t="s">
        <v>205</v>
      </c>
      <c r="C9007" s="120" t="s">
        <v>208</v>
      </c>
      <c r="D9007" s="120" t="s">
        <v>67</v>
      </c>
      <c r="E9007" s="120" t="s">
        <v>130</v>
      </c>
      <c r="F9007" s="121">
        <v>0</v>
      </c>
      <c r="G9007" s="121">
        <v>0</v>
      </c>
      <c r="H9007" s="119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19">
        <v>57421</v>
      </c>
      <c r="B9008" s="120" t="s">
        <v>201</v>
      </c>
      <c r="C9008" s="120" t="s">
        <v>202</v>
      </c>
      <c r="D9008" s="120" t="s">
        <v>128</v>
      </c>
      <c r="E9008" s="120" t="s">
        <v>180</v>
      </c>
      <c r="F9008" s="121">
        <v>2251457</v>
      </c>
      <c r="G9008" s="121">
        <v>252916</v>
      </c>
      <c r="H9008" s="119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19">
        <v>57422</v>
      </c>
      <c r="B9009" s="120" t="s">
        <v>201</v>
      </c>
      <c r="C9009" s="120" t="s">
        <v>207</v>
      </c>
      <c r="D9009" s="120" t="s">
        <v>101</v>
      </c>
      <c r="E9009" s="120" t="s">
        <v>92</v>
      </c>
      <c r="F9009" s="121">
        <v>9845</v>
      </c>
      <c r="G9009" s="121">
        <v>1106</v>
      </c>
      <c r="H9009" s="119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19">
        <v>57424</v>
      </c>
      <c r="B9010" s="120" t="s">
        <v>201</v>
      </c>
      <c r="C9010" s="120" t="s">
        <v>206</v>
      </c>
      <c r="D9010" s="120" t="s">
        <v>128</v>
      </c>
      <c r="E9010" s="120" t="s">
        <v>180</v>
      </c>
      <c r="F9010" s="121">
        <v>4578459</v>
      </c>
      <c r="G9010" s="121">
        <v>514318</v>
      </c>
      <c r="H9010" s="119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19">
        <v>57425</v>
      </c>
      <c r="B9011" s="120" t="s">
        <v>205</v>
      </c>
      <c r="C9011" s="120" t="s">
        <v>208</v>
      </c>
      <c r="D9011" s="120" t="s">
        <v>79</v>
      </c>
      <c r="E9011" s="120" t="s">
        <v>130</v>
      </c>
      <c r="F9011" s="121">
        <v>117590</v>
      </c>
      <c r="G9011" s="121">
        <v>15495</v>
      </c>
      <c r="H9011" s="119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19">
        <v>57427</v>
      </c>
      <c r="B9012" s="120" t="s">
        <v>201</v>
      </c>
      <c r="C9012" s="120" t="s">
        <v>206</v>
      </c>
      <c r="D9012" s="120" t="s">
        <v>128</v>
      </c>
      <c r="E9012" s="120" t="s">
        <v>180</v>
      </c>
      <c r="F9012" s="121">
        <v>465210</v>
      </c>
      <c r="G9012" s="121">
        <v>52259</v>
      </c>
      <c r="H9012" s="119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19">
        <v>57428</v>
      </c>
      <c r="B9013" s="120" t="s">
        <v>201</v>
      </c>
      <c r="C9013" s="120" t="s">
        <v>206</v>
      </c>
      <c r="D9013" s="120" t="s">
        <v>128</v>
      </c>
      <c r="E9013" s="120" t="s">
        <v>180</v>
      </c>
      <c r="F9013" s="121">
        <v>460570</v>
      </c>
      <c r="G9013" s="121">
        <v>51738</v>
      </c>
      <c r="H9013" s="119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19">
        <v>57429</v>
      </c>
      <c r="B9014" s="120" t="s">
        <v>201</v>
      </c>
      <c r="C9014" s="120" t="s">
        <v>206</v>
      </c>
      <c r="D9014" s="120" t="s">
        <v>128</v>
      </c>
      <c r="E9014" s="120" t="s">
        <v>180</v>
      </c>
      <c r="F9014" s="121">
        <v>492182</v>
      </c>
      <c r="G9014" s="121">
        <v>55289</v>
      </c>
      <c r="H9014" s="119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19">
        <v>57430</v>
      </c>
      <c r="B9015" s="120" t="s">
        <v>201</v>
      </c>
      <c r="C9015" s="120" t="s">
        <v>206</v>
      </c>
      <c r="D9015" s="120" t="s">
        <v>128</v>
      </c>
      <c r="E9015" s="120" t="s">
        <v>180</v>
      </c>
      <c r="F9015" s="121">
        <v>506150</v>
      </c>
      <c r="G9015" s="121">
        <v>56858</v>
      </c>
      <c r="H9015" s="119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19">
        <v>57431</v>
      </c>
      <c r="B9016" s="120" t="s">
        <v>201</v>
      </c>
      <c r="C9016" s="120" t="s">
        <v>206</v>
      </c>
      <c r="D9016" s="120" t="s">
        <v>128</v>
      </c>
      <c r="E9016" s="120" t="s">
        <v>180</v>
      </c>
      <c r="F9016" s="121">
        <v>446321</v>
      </c>
      <c r="G9016" s="121">
        <v>50137</v>
      </c>
      <c r="H9016" s="119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19">
        <v>57432</v>
      </c>
      <c r="B9017" s="120" t="s">
        <v>201</v>
      </c>
      <c r="C9017" s="120" t="s">
        <v>202</v>
      </c>
      <c r="D9017" s="120" t="s">
        <v>128</v>
      </c>
      <c r="E9017" s="120" t="s">
        <v>180</v>
      </c>
      <c r="F9017" s="121">
        <v>985262</v>
      </c>
      <c r="G9017" s="121">
        <v>110679</v>
      </c>
      <c r="H9017" s="119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19">
        <v>57433</v>
      </c>
      <c r="B9018" s="120" t="s">
        <v>201</v>
      </c>
      <c r="C9018" s="120" t="s">
        <v>206</v>
      </c>
      <c r="D9018" s="120" t="s">
        <v>79</v>
      </c>
      <c r="E9018" s="120" t="s">
        <v>90</v>
      </c>
      <c r="F9018" s="121">
        <v>379868</v>
      </c>
      <c r="G9018" s="121">
        <v>14907</v>
      </c>
      <c r="H9018" s="119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19">
        <v>57434</v>
      </c>
      <c r="B9019" s="120" t="s">
        <v>201</v>
      </c>
      <c r="C9019" s="120" t="s">
        <v>206</v>
      </c>
      <c r="D9019" s="120" t="s">
        <v>128</v>
      </c>
      <c r="E9019" s="120" t="s">
        <v>180</v>
      </c>
      <c r="F9019" s="121">
        <v>239018</v>
      </c>
      <c r="G9019" s="121">
        <v>26850</v>
      </c>
      <c r="H9019" s="119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19">
        <v>57435</v>
      </c>
      <c r="B9020" s="120" t="s">
        <v>201</v>
      </c>
      <c r="C9020" s="120" t="s">
        <v>206</v>
      </c>
      <c r="D9020" s="120" t="s">
        <v>101</v>
      </c>
      <c r="E9020" s="120" t="s">
        <v>92</v>
      </c>
      <c r="F9020" s="121">
        <v>59847</v>
      </c>
      <c r="G9020" s="121">
        <v>6723</v>
      </c>
      <c r="H9020" s="119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19">
        <v>57436</v>
      </c>
      <c r="B9021" s="120" t="s">
        <v>201</v>
      </c>
      <c r="C9021" s="120" t="s">
        <v>206</v>
      </c>
      <c r="D9021" s="120" t="s">
        <v>79</v>
      </c>
      <c r="E9021" s="120" t="s">
        <v>90</v>
      </c>
      <c r="F9021" s="121">
        <v>139656</v>
      </c>
      <c r="G9021" s="121">
        <v>13696</v>
      </c>
      <c r="H9021" s="119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19">
        <v>57437</v>
      </c>
      <c r="B9022" s="120" t="s">
        <v>201</v>
      </c>
      <c r="C9022" s="120" t="s">
        <v>206</v>
      </c>
      <c r="D9022" s="120" t="s">
        <v>116</v>
      </c>
      <c r="E9022" s="120" t="s">
        <v>170</v>
      </c>
      <c r="F9022" s="121">
        <v>105942</v>
      </c>
      <c r="G9022" s="121">
        <v>11901</v>
      </c>
      <c r="H9022" s="119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19">
        <v>57438</v>
      </c>
      <c r="B9023" s="120" t="s">
        <v>201</v>
      </c>
      <c r="C9023" s="120" t="s">
        <v>206</v>
      </c>
      <c r="D9023" s="120" t="s">
        <v>101</v>
      </c>
      <c r="E9023" s="120" t="s">
        <v>92</v>
      </c>
      <c r="F9023" s="121">
        <v>20234</v>
      </c>
      <c r="G9023" s="121">
        <v>2273.04</v>
      </c>
      <c r="H9023" s="119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19">
        <v>57439</v>
      </c>
      <c r="B9024" s="120" t="s">
        <v>201</v>
      </c>
      <c r="C9024" s="120" t="s">
        <v>206</v>
      </c>
      <c r="D9024" s="120" t="s">
        <v>101</v>
      </c>
      <c r="E9024" s="120" t="s">
        <v>92</v>
      </c>
      <c r="F9024" s="121">
        <v>5205845</v>
      </c>
      <c r="G9024" s="121">
        <v>584795</v>
      </c>
      <c r="H9024" s="119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19">
        <v>57441</v>
      </c>
      <c r="B9025" s="120" t="s">
        <v>201</v>
      </c>
      <c r="C9025" s="120" t="s">
        <v>202</v>
      </c>
      <c r="D9025" s="120" t="s">
        <v>101</v>
      </c>
      <c r="E9025" s="120" t="s">
        <v>92</v>
      </c>
      <c r="F9025" s="121">
        <v>72719</v>
      </c>
      <c r="G9025" s="121">
        <v>8169</v>
      </c>
      <c r="H9025" s="119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19">
        <v>57442</v>
      </c>
      <c r="B9026" s="120" t="s">
        <v>201</v>
      </c>
      <c r="C9026" s="120" t="s">
        <v>206</v>
      </c>
      <c r="D9026" s="120" t="s">
        <v>101</v>
      </c>
      <c r="E9026" s="120" t="s">
        <v>92</v>
      </c>
      <c r="F9026" s="121">
        <v>1011944</v>
      </c>
      <c r="G9026" s="121">
        <v>113676</v>
      </c>
      <c r="H9026" s="119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19">
        <v>57443</v>
      </c>
      <c r="B9027" s="120" t="s">
        <v>201</v>
      </c>
      <c r="C9027" s="120" t="s">
        <v>206</v>
      </c>
      <c r="D9027" s="120" t="s">
        <v>79</v>
      </c>
      <c r="E9027" s="120" t="s">
        <v>90</v>
      </c>
      <c r="F9027" s="121">
        <v>795295</v>
      </c>
      <c r="G9027" s="121">
        <v>69778</v>
      </c>
      <c r="H9027" s="119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19">
        <v>57444</v>
      </c>
      <c r="B9028" s="120" t="s">
        <v>201</v>
      </c>
      <c r="C9028" s="120" t="s">
        <v>206</v>
      </c>
      <c r="D9028" s="120" t="s">
        <v>128</v>
      </c>
      <c r="E9028" s="120" t="s">
        <v>180</v>
      </c>
      <c r="F9028" s="121">
        <v>449178</v>
      </c>
      <c r="G9028" s="121">
        <v>50458</v>
      </c>
      <c r="H9028" s="119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19">
        <v>57446</v>
      </c>
      <c r="B9029" s="120" t="s">
        <v>201</v>
      </c>
      <c r="C9029" s="120" t="s">
        <v>206</v>
      </c>
      <c r="D9029" s="120" t="s">
        <v>120</v>
      </c>
      <c r="E9029" s="120" t="s">
        <v>76</v>
      </c>
      <c r="F9029" s="121">
        <v>6749380</v>
      </c>
      <c r="G9029" s="121">
        <v>758187</v>
      </c>
      <c r="H9029" s="119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19">
        <v>57447</v>
      </c>
      <c r="B9030" s="120" t="s">
        <v>201</v>
      </c>
      <c r="C9030" s="120" t="s">
        <v>206</v>
      </c>
      <c r="D9030" s="120" t="s">
        <v>33</v>
      </c>
      <c r="E9030" s="120" t="s">
        <v>99</v>
      </c>
      <c r="F9030" s="121">
        <v>0</v>
      </c>
      <c r="G9030" s="121">
        <v>-4736</v>
      </c>
      <c r="H9030" s="119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19">
        <v>57447</v>
      </c>
      <c r="B9031" s="120" t="s">
        <v>201</v>
      </c>
      <c r="C9031" s="120" t="s">
        <v>206</v>
      </c>
      <c r="D9031" s="120" t="s">
        <v>128</v>
      </c>
      <c r="E9031" s="120" t="s">
        <v>180</v>
      </c>
      <c r="F9031" s="121">
        <v>2063662</v>
      </c>
      <c r="G9031" s="121">
        <v>231820</v>
      </c>
      <c r="H9031" s="119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19">
        <v>57448</v>
      </c>
      <c r="B9032" s="120" t="s">
        <v>201</v>
      </c>
      <c r="C9032" s="120" t="s">
        <v>206</v>
      </c>
      <c r="D9032" s="120" t="s">
        <v>101</v>
      </c>
      <c r="E9032" s="120" t="s">
        <v>92</v>
      </c>
      <c r="F9032" s="121">
        <v>235421</v>
      </c>
      <c r="G9032" s="121">
        <v>26446</v>
      </c>
      <c r="H9032" s="119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19">
        <v>57449</v>
      </c>
      <c r="B9033" s="120" t="s">
        <v>201</v>
      </c>
      <c r="C9033" s="120" t="s">
        <v>206</v>
      </c>
      <c r="D9033" s="120" t="s">
        <v>128</v>
      </c>
      <c r="E9033" s="120" t="s">
        <v>180</v>
      </c>
      <c r="F9033" s="121">
        <v>6956308</v>
      </c>
      <c r="G9033" s="121">
        <v>781432</v>
      </c>
      <c r="H9033" s="119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19">
        <v>57451</v>
      </c>
      <c r="B9034" s="120" t="s">
        <v>201</v>
      </c>
      <c r="C9034" s="120" t="s">
        <v>206</v>
      </c>
      <c r="D9034" s="120" t="s">
        <v>120</v>
      </c>
      <c r="E9034" s="120" t="s">
        <v>76</v>
      </c>
      <c r="F9034" s="121">
        <v>1104746</v>
      </c>
      <c r="G9034" s="121">
        <v>124101</v>
      </c>
      <c r="H9034" s="119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19">
        <v>57455</v>
      </c>
      <c r="B9035" s="120" t="s">
        <v>201</v>
      </c>
      <c r="C9035" s="120" t="s">
        <v>206</v>
      </c>
      <c r="D9035" s="120" t="s">
        <v>101</v>
      </c>
      <c r="E9035" s="120" t="s">
        <v>92</v>
      </c>
      <c r="F9035" s="121">
        <v>590756</v>
      </c>
      <c r="G9035" s="121">
        <v>66362</v>
      </c>
      <c r="H9035" s="119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19">
        <v>57456</v>
      </c>
      <c r="B9036" s="120" t="s">
        <v>201</v>
      </c>
      <c r="C9036" s="120" t="s">
        <v>206</v>
      </c>
      <c r="D9036" s="120" t="s">
        <v>68</v>
      </c>
      <c r="E9036" s="120" t="s">
        <v>76</v>
      </c>
      <c r="F9036" s="121">
        <v>653229</v>
      </c>
      <c r="G9036" s="121">
        <v>73380</v>
      </c>
      <c r="H9036" s="119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19">
        <v>57457</v>
      </c>
      <c r="B9037" s="120" t="s">
        <v>205</v>
      </c>
      <c r="C9037" s="120" t="s">
        <v>209</v>
      </c>
      <c r="D9037" s="120" t="s">
        <v>68</v>
      </c>
      <c r="E9037" s="120" t="s">
        <v>176</v>
      </c>
      <c r="F9037" s="121">
        <v>1150567</v>
      </c>
      <c r="G9037" s="121">
        <v>114594</v>
      </c>
      <c r="H9037" s="119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19">
        <v>57458</v>
      </c>
      <c r="B9038" s="120" t="s">
        <v>201</v>
      </c>
      <c r="C9038" s="120" t="s">
        <v>206</v>
      </c>
      <c r="D9038" s="120" t="s">
        <v>101</v>
      </c>
      <c r="E9038" s="120" t="s">
        <v>92</v>
      </c>
      <c r="F9038" s="121">
        <v>44597</v>
      </c>
      <c r="G9038" s="121">
        <v>5010</v>
      </c>
      <c r="H9038" s="119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19">
        <v>57459</v>
      </c>
      <c r="B9039" s="120" t="s">
        <v>201</v>
      </c>
      <c r="C9039" s="120" t="s">
        <v>206</v>
      </c>
      <c r="D9039" s="120" t="s">
        <v>128</v>
      </c>
      <c r="E9039" s="120" t="s">
        <v>180</v>
      </c>
      <c r="F9039" s="121">
        <v>1535462</v>
      </c>
      <c r="G9039" s="121">
        <v>172485</v>
      </c>
      <c r="H9039" s="119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19">
        <v>57460</v>
      </c>
      <c r="B9040" s="120" t="s">
        <v>201</v>
      </c>
      <c r="C9040" s="120" t="s">
        <v>206</v>
      </c>
      <c r="D9040" s="120" t="s">
        <v>67</v>
      </c>
      <c r="E9040" s="120" t="s">
        <v>38</v>
      </c>
      <c r="F9040" s="121">
        <v>55060</v>
      </c>
      <c r="G9040" s="121">
        <v>7722</v>
      </c>
      <c r="H9040" s="119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19">
        <v>57460</v>
      </c>
      <c r="B9041" s="120" t="s">
        <v>201</v>
      </c>
      <c r="C9041" s="120" t="s">
        <v>206</v>
      </c>
      <c r="D9041" s="120" t="s">
        <v>67</v>
      </c>
      <c r="E9041" s="120" t="s">
        <v>130</v>
      </c>
      <c r="F9041" s="121">
        <v>0</v>
      </c>
      <c r="G9041" s="121">
        <v>0</v>
      </c>
      <c r="H9041" s="119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19">
        <v>57461</v>
      </c>
      <c r="B9042" s="120" t="s">
        <v>201</v>
      </c>
      <c r="C9042" s="120" t="s">
        <v>206</v>
      </c>
      <c r="D9042" s="120" t="s">
        <v>101</v>
      </c>
      <c r="E9042" s="120" t="s">
        <v>92</v>
      </c>
      <c r="F9042" s="121">
        <v>11681</v>
      </c>
      <c r="G9042" s="121">
        <v>1312</v>
      </c>
      <c r="H9042" s="119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19">
        <v>57462</v>
      </c>
      <c r="B9043" s="120" t="s">
        <v>201</v>
      </c>
      <c r="C9043" s="120" t="s">
        <v>206</v>
      </c>
      <c r="D9043" s="120" t="s">
        <v>101</v>
      </c>
      <c r="E9043" s="120" t="s">
        <v>92</v>
      </c>
      <c r="F9043" s="121">
        <v>108909</v>
      </c>
      <c r="G9043" s="121">
        <v>12234</v>
      </c>
      <c r="H9043" s="119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19">
        <v>57463</v>
      </c>
      <c r="B9044" s="120" t="s">
        <v>201</v>
      </c>
      <c r="C9044" s="120" t="s">
        <v>206</v>
      </c>
      <c r="D9044" s="120" t="s">
        <v>128</v>
      </c>
      <c r="E9044" s="120" t="s">
        <v>180</v>
      </c>
      <c r="F9044" s="121">
        <v>4705934</v>
      </c>
      <c r="G9044" s="121">
        <v>528638</v>
      </c>
      <c r="H9044" s="119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19">
        <v>57465</v>
      </c>
      <c r="B9045" s="120" t="s">
        <v>201</v>
      </c>
      <c r="C9045" s="120" t="s">
        <v>206</v>
      </c>
      <c r="D9045" s="120" t="s">
        <v>101</v>
      </c>
      <c r="E9045" s="120" t="s">
        <v>92</v>
      </c>
      <c r="F9045" s="121">
        <v>18506</v>
      </c>
      <c r="G9045" s="121">
        <v>2079</v>
      </c>
      <c r="H9045" s="119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19">
        <v>57466</v>
      </c>
      <c r="B9046" s="120" t="s">
        <v>201</v>
      </c>
      <c r="C9046" s="120" t="s">
        <v>206</v>
      </c>
      <c r="D9046" s="120" t="s">
        <v>79</v>
      </c>
      <c r="E9046" s="120" t="s">
        <v>90</v>
      </c>
      <c r="F9046" s="121">
        <v>560423</v>
      </c>
      <c r="G9046" s="121">
        <v>50404</v>
      </c>
      <c r="H9046" s="119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19">
        <v>57467</v>
      </c>
      <c r="B9047" s="120" t="s">
        <v>205</v>
      </c>
      <c r="C9047" s="120" t="s">
        <v>209</v>
      </c>
      <c r="D9047" s="120" t="s">
        <v>68</v>
      </c>
      <c r="E9047" s="120" t="s">
        <v>176</v>
      </c>
      <c r="F9047" s="121">
        <v>187246</v>
      </c>
      <c r="G9047" s="121">
        <v>30940</v>
      </c>
      <c r="H9047" s="119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19">
        <v>57468</v>
      </c>
      <c r="B9048" s="120" t="s">
        <v>201</v>
      </c>
      <c r="C9048" s="120" t="s">
        <v>206</v>
      </c>
      <c r="D9048" s="120" t="s">
        <v>128</v>
      </c>
      <c r="E9048" s="120" t="s">
        <v>180</v>
      </c>
      <c r="F9048" s="121">
        <v>1829156</v>
      </c>
      <c r="G9048" s="121">
        <v>205477</v>
      </c>
      <c r="H9048" s="119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19">
        <v>57469</v>
      </c>
      <c r="B9049" s="120" t="s">
        <v>201</v>
      </c>
      <c r="C9049" s="120" t="s">
        <v>206</v>
      </c>
      <c r="D9049" s="120" t="s">
        <v>128</v>
      </c>
      <c r="E9049" s="120" t="s">
        <v>180</v>
      </c>
      <c r="F9049" s="121">
        <v>4560493</v>
      </c>
      <c r="G9049" s="121">
        <v>512300</v>
      </c>
      <c r="H9049" s="119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19">
        <v>57470</v>
      </c>
      <c r="B9050" s="120" t="s">
        <v>205</v>
      </c>
      <c r="C9050" s="120" t="s">
        <v>209</v>
      </c>
      <c r="D9050" s="120" t="s">
        <v>68</v>
      </c>
      <c r="E9050" s="120" t="s">
        <v>59</v>
      </c>
      <c r="F9050" s="121">
        <v>773886</v>
      </c>
      <c r="G9050" s="121">
        <v>0</v>
      </c>
      <c r="H9050" s="119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19">
        <v>57470</v>
      </c>
      <c r="B9051" s="120" t="s">
        <v>205</v>
      </c>
      <c r="C9051" s="120" t="s">
        <v>209</v>
      </c>
      <c r="D9051" s="120" t="s">
        <v>68</v>
      </c>
      <c r="E9051" s="120" t="s">
        <v>38</v>
      </c>
      <c r="F9051" s="121">
        <v>21</v>
      </c>
      <c r="G9051" s="121">
        <v>0</v>
      </c>
      <c r="H9051" s="119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19">
        <v>57470</v>
      </c>
      <c r="B9052" s="120" t="s">
        <v>205</v>
      </c>
      <c r="C9052" s="120" t="s">
        <v>209</v>
      </c>
      <c r="D9052" s="120" t="s">
        <v>68</v>
      </c>
      <c r="E9052" s="120" t="s">
        <v>176</v>
      </c>
      <c r="F9052" s="121">
        <v>153855</v>
      </c>
      <c r="G9052" s="121">
        <v>0</v>
      </c>
      <c r="H9052" s="119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19">
        <v>57474</v>
      </c>
      <c r="B9053" s="120" t="s">
        <v>201</v>
      </c>
      <c r="C9053" s="120" t="s">
        <v>206</v>
      </c>
      <c r="D9053" s="120" t="s">
        <v>128</v>
      </c>
      <c r="E9053" s="120" t="s">
        <v>180</v>
      </c>
      <c r="F9053" s="121">
        <v>208120</v>
      </c>
      <c r="G9053" s="121">
        <v>23379</v>
      </c>
      <c r="H9053" s="119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19">
        <v>57475</v>
      </c>
      <c r="B9054" s="120" t="s">
        <v>201</v>
      </c>
      <c r="C9054" s="120" t="s">
        <v>206</v>
      </c>
      <c r="D9054" s="120" t="s">
        <v>68</v>
      </c>
      <c r="E9054" s="120" t="s">
        <v>76</v>
      </c>
      <c r="F9054" s="121">
        <v>3917888</v>
      </c>
      <c r="G9054" s="121">
        <v>440113</v>
      </c>
      <c r="H9054" s="119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19">
        <v>57481</v>
      </c>
      <c r="B9055" s="120" t="s">
        <v>201</v>
      </c>
      <c r="C9055" s="120" t="s">
        <v>206</v>
      </c>
      <c r="D9055" s="120" t="s">
        <v>101</v>
      </c>
      <c r="E9055" s="120" t="s">
        <v>92</v>
      </c>
      <c r="F9055" s="121">
        <v>28344</v>
      </c>
      <c r="G9055" s="121">
        <v>3184</v>
      </c>
      <c r="H9055" s="119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19">
        <v>57482</v>
      </c>
      <c r="B9056" s="120" t="s">
        <v>201</v>
      </c>
      <c r="C9056" s="120" t="s">
        <v>206</v>
      </c>
      <c r="D9056" s="120" t="s">
        <v>73</v>
      </c>
      <c r="E9056" s="120" t="s">
        <v>38</v>
      </c>
      <c r="F9056" s="121">
        <v>5672096</v>
      </c>
      <c r="G9056" s="121">
        <v>576703</v>
      </c>
      <c r="H9056" s="119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19">
        <v>57483</v>
      </c>
      <c r="B9057" s="120" t="s">
        <v>201</v>
      </c>
      <c r="C9057" s="120" t="s">
        <v>206</v>
      </c>
      <c r="D9057" s="120" t="s">
        <v>73</v>
      </c>
      <c r="E9057" s="120" t="s">
        <v>38</v>
      </c>
      <c r="F9057" s="121">
        <v>1001750</v>
      </c>
      <c r="G9057" s="121">
        <v>90836</v>
      </c>
      <c r="H9057" s="119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19">
        <v>57484</v>
      </c>
      <c r="B9058" s="120" t="s">
        <v>201</v>
      </c>
      <c r="C9058" s="120" t="s">
        <v>206</v>
      </c>
      <c r="D9058" s="120" t="s">
        <v>128</v>
      </c>
      <c r="E9058" s="120" t="s">
        <v>180</v>
      </c>
      <c r="F9058" s="121">
        <v>4366306</v>
      </c>
      <c r="G9058" s="121">
        <v>490486</v>
      </c>
      <c r="H9058" s="119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19">
        <v>57485</v>
      </c>
      <c r="B9059" s="120" t="s">
        <v>201</v>
      </c>
      <c r="C9059" s="120" t="s">
        <v>206</v>
      </c>
      <c r="D9059" s="120" t="s">
        <v>101</v>
      </c>
      <c r="E9059" s="120" t="s">
        <v>92</v>
      </c>
      <c r="F9059" s="121">
        <v>109620</v>
      </c>
      <c r="G9059" s="121">
        <v>12314</v>
      </c>
      <c r="H9059" s="119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19">
        <v>57486</v>
      </c>
      <c r="B9060" s="120" t="s">
        <v>201</v>
      </c>
      <c r="C9060" s="120" t="s">
        <v>206</v>
      </c>
      <c r="D9060" s="120" t="s">
        <v>101</v>
      </c>
      <c r="E9060" s="120" t="s">
        <v>92</v>
      </c>
      <c r="F9060" s="121">
        <v>39525</v>
      </c>
      <c r="G9060" s="121">
        <v>4440</v>
      </c>
      <c r="H9060" s="119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19">
        <v>57487</v>
      </c>
      <c r="B9061" s="120" t="s">
        <v>201</v>
      </c>
      <c r="C9061" s="120" t="s">
        <v>206</v>
      </c>
      <c r="D9061" s="120" t="s">
        <v>101</v>
      </c>
      <c r="E9061" s="120" t="s">
        <v>92</v>
      </c>
      <c r="F9061" s="121">
        <v>38145</v>
      </c>
      <c r="G9061" s="121">
        <v>4285</v>
      </c>
      <c r="H9061" s="119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19">
        <v>57488</v>
      </c>
      <c r="B9062" s="120" t="s">
        <v>201</v>
      </c>
      <c r="C9062" s="120" t="s">
        <v>206</v>
      </c>
      <c r="D9062" s="120" t="s">
        <v>101</v>
      </c>
      <c r="E9062" s="120" t="s">
        <v>92</v>
      </c>
      <c r="F9062" s="121">
        <v>24847</v>
      </c>
      <c r="G9062" s="121">
        <v>2791</v>
      </c>
      <c r="H9062" s="119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19">
        <v>57489</v>
      </c>
      <c r="B9063" s="120" t="s">
        <v>201</v>
      </c>
      <c r="C9063" s="120" t="s">
        <v>206</v>
      </c>
      <c r="D9063" s="120" t="s">
        <v>79</v>
      </c>
      <c r="E9063" s="120" t="s">
        <v>90</v>
      </c>
      <c r="F9063" s="121">
        <v>163572</v>
      </c>
      <c r="G9063" s="121">
        <v>14809</v>
      </c>
      <c r="H9063" s="119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19">
        <v>57490</v>
      </c>
      <c r="B9064" s="120" t="s">
        <v>201</v>
      </c>
      <c r="C9064" s="120" t="s">
        <v>206</v>
      </c>
      <c r="D9064" s="120" t="s">
        <v>101</v>
      </c>
      <c r="E9064" s="120" t="s">
        <v>92</v>
      </c>
      <c r="F9064" s="121">
        <v>2505924</v>
      </c>
      <c r="G9064" s="121">
        <v>281501</v>
      </c>
      <c r="H9064" s="119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19">
        <v>57491</v>
      </c>
      <c r="B9065" s="120" t="s">
        <v>201</v>
      </c>
      <c r="C9065" s="120" t="s">
        <v>206</v>
      </c>
      <c r="D9065" s="120" t="s">
        <v>101</v>
      </c>
      <c r="E9065" s="120" t="s">
        <v>92</v>
      </c>
      <c r="F9065" s="121">
        <v>3515319</v>
      </c>
      <c r="G9065" s="121">
        <v>394891</v>
      </c>
      <c r="H9065" s="119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19">
        <v>57492</v>
      </c>
      <c r="B9066" s="120" t="s">
        <v>201</v>
      </c>
      <c r="C9066" s="120" t="s">
        <v>206</v>
      </c>
      <c r="D9066" s="120" t="s">
        <v>79</v>
      </c>
      <c r="E9066" s="120" t="s">
        <v>90</v>
      </c>
      <c r="F9066" s="121">
        <v>646907</v>
      </c>
      <c r="G9066" s="121">
        <v>63326</v>
      </c>
      <c r="H9066" s="119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19">
        <v>57493</v>
      </c>
      <c r="B9067" s="120" t="s">
        <v>201</v>
      </c>
      <c r="C9067" s="120" t="s">
        <v>206</v>
      </c>
      <c r="D9067" s="120" t="s">
        <v>128</v>
      </c>
      <c r="E9067" s="120" t="s">
        <v>180</v>
      </c>
      <c r="F9067" s="121">
        <v>3630342</v>
      </c>
      <c r="G9067" s="121">
        <v>407812</v>
      </c>
      <c r="H9067" s="119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19">
        <v>57494</v>
      </c>
      <c r="B9068" s="120" t="s">
        <v>201</v>
      </c>
      <c r="C9068" s="120" t="s">
        <v>206</v>
      </c>
      <c r="D9068" s="120" t="s">
        <v>101</v>
      </c>
      <c r="E9068" s="120" t="s">
        <v>92</v>
      </c>
      <c r="F9068" s="121">
        <v>11011</v>
      </c>
      <c r="G9068" s="121">
        <v>1237</v>
      </c>
      <c r="H9068" s="119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19">
        <v>57496</v>
      </c>
      <c r="B9069" s="120" t="s">
        <v>201</v>
      </c>
      <c r="C9069" s="120" t="s">
        <v>202</v>
      </c>
      <c r="D9069" s="120" t="s">
        <v>116</v>
      </c>
      <c r="E9069" s="120" t="s">
        <v>170</v>
      </c>
      <c r="F9069" s="121">
        <v>259484</v>
      </c>
      <c r="G9069" s="121">
        <v>29149</v>
      </c>
      <c r="H9069" s="119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19">
        <v>57497</v>
      </c>
      <c r="B9070" s="120" t="s">
        <v>201</v>
      </c>
      <c r="C9070" s="120" t="s">
        <v>202</v>
      </c>
      <c r="D9070" s="120" t="s">
        <v>101</v>
      </c>
      <c r="E9070" s="120" t="s">
        <v>92</v>
      </c>
      <c r="F9070" s="121">
        <v>298296</v>
      </c>
      <c r="G9070" s="121">
        <v>33509</v>
      </c>
      <c r="H9070" s="119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19">
        <v>57498</v>
      </c>
      <c r="B9071" s="120" t="s">
        <v>201</v>
      </c>
      <c r="C9071" s="120" t="s">
        <v>202</v>
      </c>
      <c r="D9071" s="120" t="s">
        <v>101</v>
      </c>
      <c r="E9071" s="120" t="s">
        <v>92</v>
      </c>
      <c r="F9071" s="121">
        <v>233311</v>
      </c>
      <c r="G9071" s="121">
        <v>26209</v>
      </c>
      <c r="H9071" s="119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19">
        <v>57499</v>
      </c>
      <c r="B9072" s="120" t="s">
        <v>201</v>
      </c>
      <c r="C9072" s="120" t="s">
        <v>202</v>
      </c>
      <c r="D9072" s="120" t="s">
        <v>101</v>
      </c>
      <c r="E9072" s="120" t="s">
        <v>92</v>
      </c>
      <c r="F9072" s="121">
        <v>246256</v>
      </c>
      <c r="G9072" s="121">
        <v>27663</v>
      </c>
      <c r="H9072" s="119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19">
        <v>57500</v>
      </c>
      <c r="B9073" s="120" t="s">
        <v>201</v>
      </c>
      <c r="C9073" s="120" t="s">
        <v>202</v>
      </c>
      <c r="D9073" s="120" t="s">
        <v>128</v>
      </c>
      <c r="E9073" s="120" t="s">
        <v>180</v>
      </c>
      <c r="F9073" s="121">
        <v>3029883</v>
      </c>
      <c r="G9073" s="121">
        <v>340360</v>
      </c>
      <c r="H9073" s="119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19">
        <v>57501</v>
      </c>
      <c r="B9074" s="120" t="s">
        <v>201</v>
      </c>
      <c r="C9074" s="120" t="s">
        <v>202</v>
      </c>
      <c r="D9074" s="120" t="s">
        <v>128</v>
      </c>
      <c r="E9074" s="120" t="s">
        <v>180</v>
      </c>
      <c r="F9074" s="121">
        <v>10448376</v>
      </c>
      <c r="G9074" s="121">
        <v>1173711</v>
      </c>
      <c r="H9074" s="119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19">
        <v>57502</v>
      </c>
      <c r="B9075" s="120" t="s">
        <v>201</v>
      </c>
      <c r="C9075" s="120" t="s">
        <v>202</v>
      </c>
      <c r="D9075" s="120" t="s">
        <v>79</v>
      </c>
      <c r="E9075" s="120" t="s">
        <v>90</v>
      </c>
      <c r="F9075" s="121">
        <v>258107</v>
      </c>
      <c r="G9075" s="121">
        <v>23298</v>
      </c>
      <c r="H9075" s="119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19">
        <v>57505</v>
      </c>
      <c r="B9076" s="120" t="s">
        <v>201</v>
      </c>
      <c r="C9076" s="120" t="s">
        <v>202</v>
      </c>
      <c r="D9076" s="120" t="s">
        <v>73</v>
      </c>
      <c r="E9076" s="120" t="s">
        <v>70</v>
      </c>
      <c r="F9076" s="121">
        <v>1880</v>
      </c>
      <c r="G9076" s="121">
        <v>109.853</v>
      </c>
      <c r="H9076" s="119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19">
        <v>57505</v>
      </c>
      <c r="B9077" s="120" t="s">
        <v>201</v>
      </c>
      <c r="C9077" s="120" t="s">
        <v>202</v>
      </c>
      <c r="D9077" s="120" t="s">
        <v>73</v>
      </c>
      <c r="E9077" s="120" t="s">
        <v>38</v>
      </c>
      <c r="F9077" s="121">
        <v>19052</v>
      </c>
      <c r="G9077" s="121">
        <v>1114.147</v>
      </c>
      <c r="H9077" s="119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19">
        <v>57506</v>
      </c>
      <c r="B9078" s="120" t="s">
        <v>201</v>
      </c>
      <c r="C9078" s="120" t="s">
        <v>206</v>
      </c>
      <c r="D9078" s="120" t="s">
        <v>101</v>
      </c>
      <c r="E9078" s="120" t="s">
        <v>92</v>
      </c>
      <c r="F9078" s="121">
        <v>27445</v>
      </c>
      <c r="G9078" s="121">
        <v>3083</v>
      </c>
      <c r="H9078" s="119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19">
        <v>57507</v>
      </c>
      <c r="B9079" s="120" t="s">
        <v>201</v>
      </c>
      <c r="C9079" s="120" t="s">
        <v>207</v>
      </c>
      <c r="D9079" s="120" t="s">
        <v>101</v>
      </c>
      <c r="E9079" s="120" t="s">
        <v>92</v>
      </c>
      <c r="F9079" s="121">
        <v>40763</v>
      </c>
      <c r="G9079" s="121">
        <v>4579</v>
      </c>
      <c r="H9079" s="119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19">
        <v>57509</v>
      </c>
      <c r="B9080" s="120" t="s">
        <v>201</v>
      </c>
      <c r="C9080" s="120" t="s">
        <v>206</v>
      </c>
      <c r="D9080" s="120" t="s">
        <v>101</v>
      </c>
      <c r="E9080" s="120" t="s">
        <v>92</v>
      </c>
      <c r="F9080" s="121">
        <v>0</v>
      </c>
      <c r="G9080" s="121">
        <v>0</v>
      </c>
      <c r="H9080" s="119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19">
        <v>57514</v>
      </c>
      <c r="B9081" s="120" t="s">
        <v>201</v>
      </c>
      <c r="C9081" s="120" t="s">
        <v>206</v>
      </c>
      <c r="D9081" s="120" t="s">
        <v>128</v>
      </c>
      <c r="E9081" s="120" t="s">
        <v>180</v>
      </c>
      <c r="F9081" s="121">
        <v>5280203</v>
      </c>
      <c r="G9081" s="121">
        <v>593148</v>
      </c>
      <c r="H9081" s="119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19">
        <v>57515</v>
      </c>
      <c r="B9082" s="120" t="s">
        <v>201</v>
      </c>
      <c r="C9082" s="120" t="s">
        <v>206</v>
      </c>
      <c r="D9082" s="120" t="s">
        <v>73</v>
      </c>
      <c r="E9082" s="120" t="s">
        <v>38</v>
      </c>
      <c r="F9082" s="121">
        <v>4471405</v>
      </c>
      <c r="G9082" s="121">
        <v>456237</v>
      </c>
      <c r="H9082" s="119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19">
        <v>57516</v>
      </c>
      <c r="B9083" s="120" t="s">
        <v>201</v>
      </c>
      <c r="C9083" s="120" t="s">
        <v>206</v>
      </c>
      <c r="D9083" s="120" t="s">
        <v>128</v>
      </c>
      <c r="E9083" s="120" t="s">
        <v>180</v>
      </c>
      <c r="F9083" s="121">
        <v>406796</v>
      </c>
      <c r="G9083" s="121">
        <v>45697</v>
      </c>
      <c r="H9083" s="119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19">
        <v>57517</v>
      </c>
      <c r="B9084" s="120" t="s">
        <v>201</v>
      </c>
      <c r="C9084" s="120" t="s">
        <v>206</v>
      </c>
      <c r="D9084" s="120" t="s">
        <v>128</v>
      </c>
      <c r="E9084" s="120" t="s">
        <v>180</v>
      </c>
      <c r="F9084" s="121">
        <v>0</v>
      </c>
      <c r="G9084" s="121">
        <v>0</v>
      </c>
      <c r="H9084" s="119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19">
        <v>57519</v>
      </c>
      <c r="B9085" s="120" t="s">
        <v>201</v>
      </c>
      <c r="C9085" s="120" t="s">
        <v>211</v>
      </c>
      <c r="D9085" s="120" t="s">
        <v>101</v>
      </c>
      <c r="E9085" s="120" t="s">
        <v>92</v>
      </c>
      <c r="F9085" s="121">
        <v>19612</v>
      </c>
      <c r="G9085" s="121">
        <v>2203</v>
      </c>
      <c r="H9085" s="119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19">
        <v>57520</v>
      </c>
      <c r="B9086" s="120" t="s">
        <v>201</v>
      </c>
      <c r="C9086" s="120" t="s">
        <v>206</v>
      </c>
      <c r="D9086" s="120" t="s">
        <v>128</v>
      </c>
      <c r="E9086" s="120" t="s">
        <v>180</v>
      </c>
      <c r="F9086" s="121">
        <v>2194653</v>
      </c>
      <c r="G9086" s="121">
        <v>246535</v>
      </c>
      <c r="H9086" s="119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19">
        <v>57521</v>
      </c>
      <c r="B9087" s="120" t="s">
        <v>201</v>
      </c>
      <c r="C9087" s="120" t="s">
        <v>202</v>
      </c>
      <c r="D9087" s="120" t="s">
        <v>101</v>
      </c>
      <c r="E9087" s="120" t="s">
        <v>92</v>
      </c>
      <c r="F9087" s="121">
        <v>155465</v>
      </c>
      <c r="G9087" s="121">
        <v>17464</v>
      </c>
      <c r="H9087" s="119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19">
        <v>57522</v>
      </c>
      <c r="B9088" s="120" t="s">
        <v>201</v>
      </c>
      <c r="C9088" s="120" t="s">
        <v>202</v>
      </c>
      <c r="D9088" s="120" t="s">
        <v>101</v>
      </c>
      <c r="E9088" s="120" t="s">
        <v>92</v>
      </c>
      <c r="F9088" s="121">
        <v>359329</v>
      </c>
      <c r="G9088" s="121">
        <v>40365</v>
      </c>
      <c r="H9088" s="119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19">
        <v>57523</v>
      </c>
      <c r="B9089" s="120" t="s">
        <v>201</v>
      </c>
      <c r="C9089" s="120" t="s">
        <v>202</v>
      </c>
      <c r="D9089" s="120" t="s">
        <v>101</v>
      </c>
      <c r="E9089" s="120" t="s">
        <v>92</v>
      </c>
      <c r="F9089" s="121">
        <v>355555</v>
      </c>
      <c r="G9089" s="121">
        <v>39941</v>
      </c>
      <c r="H9089" s="119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19">
        <v>57524</v>
      </c>
      <c r="B9090" s="120" t="s">
        <v>201</v>
      </c>
      <c r="C9090" s="120" t="s">
        <v>206</v>
      </c>
      <c r="D9090" s="120" t="s">
        <v>101</v>
      </c>
      <c r="E9090" s="120" t="s">
        <v>92</v>
      </c>
      <c r="F9090" s="121">
        <v>9124</v>
      </c>
      <c r="G9090" s="121">
        <v>1025</v>
      </c>
      <c r="H9090" s="119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19">
        <v>57525</v>
      </c>
      <c r="B9091" s="120" t="s">
        <v>201</v>
      </c>
      <c r="C9091" s="120" t="s">
        <v>206</v>
      </c>
      <c r="D9091" s="120" t="s">
        <v>101</v>
      </c>
      <c r="E9091" s="120" t="s">
        <v>92</v>
      </c>
      <c r="F9091" s="121">
        <v>16015</v>
      </c>
      <c r="G9091" s="121">
        <v>1799</v>
      </c>
      <c r="H9091" s="119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19">
        <v>57526</v>
      </c>
      <c r="B9092" s="120" t="s">
        <v>201</v>
      </c>
      <c r="C9092" s="120" t="s">
        <v>206</v>
      </c>
      <c r="D9092" s="120" t="s">
        <v>128</v>
      </c>
      <c r="E9092" s="120" t="s">
        <v>180</v>
      </c>
      <c r="F9092" s="121">
        <v>4220802</v>
      </c>
      <c r="G9092" s="121">
        <v>474141</v>
      </c>
      <c r="H9092" s="119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19">
        <v>57529</v>
      </c>
      <c r="B9093" s="120" t="s">
        <v>201</v>
      </c>
      <c r="C9093" s="120" t="s">
        <v>206</v>
      </c>
      <c r="D9093" s="120" t="s">
        <v>128</v>
      </c>
      <c r="E9093" s="120" t="s">
        <v>180</v>
      </c>
      <c r="F9093" s="121">
        <v>829541</v>
      </c>
      <c r="G9093" s="121">
        <v>93186</v>
      </c>
      <c r="H9093" s="119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19">
        <v>57531</v>
      </c>
      <c r="B9094" s="120" t="s">
        <v>201</v>
      </c>
      <c r="C9094" s="120" t="s">
        <v>206</v>
      </c>
      <c r="D9094" s="120" t="s">
        <v>128</v>
      </c>
      <c r="E9094" s="120" t="s">
        <v>180</v>
      </c>
      <c r="F9094" s="121">
        <v>4749387</v>
      </c>
      <c r="G9094" s="121">
        <v>533519</v>
      </c>
      <c r="H9094" s="119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19">
        <v>57534</v>
      </c>
      <c r="B9095" s="120" t="s">
        <v>201</v>
      </c>
      <c r="C9095" s="120" t="s">
        <v>202</v>
      </c>
      <c r="D9095" s="120" t="s">
        <v>101</v>
      </c>
      <c r="E9095" s="120" t="s">
        <v>92</v>
      </c>
      <c r="F9095" s="121">
        <v>12161</v>
      </c>
      <c r="G9095" s="121">
        <v>1366</v>
      </c>
      <c r="H9095" s="119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19">
        <v>57535</v>
      </c>
      <c r="B9096" s="120" t="s">
        <v>201</v>
      </c>
      <c r="C9096" s="120" t="s">
        <v>202</v>
      </c>
      <c r="D9096" s="120" t="s">
        <v>101</v>
      </c>
      <c r="E9096" s="120" t="s">
        <v>92</v>
      </c>
      <c r="F9096" s="121">
        <v>12346</v>
      </c>
      <c r="G9096" s="121">
        <v>1387</v>
      </c>
      <c r="H9096" s="119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19">
        <v>57540</v>
      </c>
      <c r="B9097" s="120" t="s">
        <v>201</v>
      </c>
      <c r="C9097" s="120" t="s">
        <v>202</v>
      </c>
      <c r="D9097" s="120" t="s">
        <v>101</v>
      </c>
      <c r="E9097" s="120" t="s">
        <v>92</v>
      </c>
      <c r="F9097" s="121">
        <v>39739</v>
      </c>
      <c r="G9097" s="121">
        <v>4464</v>
      </c>
      <c r="H9097" s="119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19">
        <v>57544</v>
      </c>
      <c r="B9098" s="120" t="s">
        <v>205</v>
      </c>
      <c r="C9098" s="120" t="s">
        <v>202</v>
      </c>
      <c r="D9098" s="120" t="s">
        <v>67</v>
      </c>
      <c r="E9098" s="120" t="s">
        <v>38</v>
      </c>
      <c r="F9098" s="121">
        <v>50015</v>
      </c>
      <c r="G9098" s="121">
        <v>9071</v>
      </c>
      <c r="H9098" s="119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19">
        <v>57547</v>
      </c>
      <c r="B9099" s="120" t="s">
        <v>201</v>
      </c>
      <c r="C9099" s="120" t="s">
        <v>206</v>
      </c>
      <c r="D9099" s="120" t="s">
        <v>128</v>
      </c>
      <c r="E9099" s="120" t="s">
        <v>180</v>
      </c>
      <c r="F9099" s="121">
        <v>0</v>
      </c>
      <c r="G9099" s="121">
        <v>0</v>
      </c>
      <c r="H9099" s="119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19">
        <v>57549</v>
      </c>
      <c r="B9100" s="120" t="s">
        <v>201</v>
      </c>
      <c r="C9100" s="120" t="s">
        <v>206</v>
      </c>
      <c r="D9100" s="120" t="s">
        <v>128</v>
      </c>
      <c r="E9100" s="120" t="s">
        <v>180</v>
      </c>
      <c r="F9100" s="121">
        <v>4370865</v>
      </c>
      <c r="G9100" s="121">
        <v>490998</v>
      </c>
      <c r="H9100" s="119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19">
        <v>57550</v>
      </c>
      <c r="B9101" s="120" t="s">
        <v>201</v>
      </c>
      <c r="C9101" s="120" t="s">
        <v>206</v>
      </c>
      <c r="D9101" s="120" t="s">
        <v>128</v>
      </c>
      <c r="E9101" s="120" t="s">
        <v>180</v>
      </c>
      <c r="F9101" s="121">
        <v>4611931</v>
      </c>
      <c r="G9101" s="121">
        <v>518078</v>
      </c>
      <c r="H9101" s="119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19">
        <v>57551</v>
      </c>
      <c r="B9102" s="120" t="s">
        <v>201</v>
      </c>
      <c r="C9102" s="120" t="s">
        <v>206</v>
      </c>
      <c r="D9102" s="120" t="s">
        <v>116</v>
      </c>
      <c r="E9102" s="120" t="s">
        <v>170</v>
      </c>
      <c r="F9102" s="121">
        <v>70378</v>
      </c>
      <c r="G9102" s="121">
        <v>7906</v>
      </c>
      <c r="H9102" s="119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19">
        <v>57553</v>
      </c>
      <c r="B9103" s="120" t="s">
        <v>201</v>
      </c>
      <c r="C9103" s="120" t="s">
        <v>206</v>
      </c>
      <c r="D9103" s="120" t="s">
        <v>128</v>
      </c>
      <c r="E9103" s="120" t="s">
        <v>180</v>
      </c>
      <c r="F9103" s="121">
        <v>479648</v>
      </c>
      <c r="G9103" s="121">
        <v>53881</v>
      </c>
      <c r="H9103" s="119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19">
        <v>57554</v>
      </c>
      <c r="B9104" s="120" t="s">
        <v>201</v>
      </c>
      <c r="C9104" s="120" t="s">
        <v>206</v>
      </c>
      <c r="D9104" s="120" t="s">
        <v>101</v>
      </c>
      <c r="E9104" s="120" t="s">
        <v>92</v>
      </c>
      <c r="F9104" s="121">
        <v>98750</v>
      </c>
      <c r="G9104" s="121">
        <v>11093</v>
      </c>
      <c r="H9104" s="119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19">
        <v>57555</v>
      </c>
      <c r="B9105" s="120" t="s">
        <v>201</v>
      </c>
      <c r="C9105" s="120" t="s">
        <v>206</v>
      </c>
      <c r="D9105" s="120" t="s">
        <v>73</v>
      </c>
      <c r="E9105" s="120" t="s">
        <v>38</v>
      </c>
      <c r="F9105" s="121">
        <v>1064275</v>
      </c>
      <c r="G9105" s="121">
        <v>107423</v>
      </c>
      <c r="H9105" s="119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19">
        <v>57556</v>
      </c>
      <c r="B9106" s="120" t="s">
        <v>201</v>
      </c>
      <c r="C9106" s="120" t="s">
        <v>202</v>
      </c>
      <c r="D9106" s="120" t="s">
        <v>101</v>
      </c>
      <c r="E9106" s="120" t="s">
        <v>92</v>
      </c>
      <c r="F9106" s="121">
        <v>17635</v>
      </c>
      <c r="G9106" s="121">
        <v>1981</v>
      </c>
      <c r="H9106" s="119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19">
        <v>57557</v>
      </c>
      <c r="B9107" s="120" t="s">
        <v>205</v>
      </c>
      <c r="C9107" s="120" t="s">
        <v>202</v>
      </c>
      <c r="D9107" s="120" t="s">
        <v>79</v>
      </c>
      <c r="E9107" s="120" t="s">
        <v>90</v>
      </c>
      <c r="F9107" s="121">
        <v>38459</v>
      </c>
      <c r="G9107" s="121">
        <v>3268.79</v>
      </c>
      <c r="H9107" s="119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19">
        <v>57557</v>
      </c>
      <c r="B9108" s="120" t="s">
        <v>205</v>
      </c>
      <c r="C9108" s="120" t="s">
        <v>202</v>
      </c>
      <c r="D9108" s="120" t="s">
        <v>79</v>
      </c>
      <c r="E9108" s="120" t="s">
        <v>38</v>
      </c>
      <c r="F9108" s="121">
        <v>46474</v>
      </c>
      <c r="G9108" s="121">
        <v>3950.069</v>
      </c>
      <c r="H9108" s="119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19">
        <v>57557</v>
      </c>
      <c r="B9109" s="120" t="s">
        <v>205</v>
      </c>
      <c r="C9109" s="120" t="s">
        <v>202</v>
      </c>
      <c r="D9109" s="120" t="s">
        <v>79</v>
      </c>
      <c r="E9109" s="120" t="s">
        <v>130</v>
      </c>
      <c r="F9109" s="121">
        <v>36475</v>
      </c>
      <c r="G9109" s="121">
        <v>3100.141</v>
      </c>
      <c r="H9109" s="119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19">
        <v>57559</v>
      </c>
      <c r="B9110" s="120" t="s">
        <v>201</v>
      </c>
      <c r="C9110" s="120" t="s">
        <v>206</v>
      </c>
      <c r="D9110" s="120" t="s">
        <v>101</v>
      </c>
      <c r="E9110" s="120" t="s">
        <v>92</v>
      </c>
      <c r="F9110" s="121">
        <v>58505</v>
      </c>
      <c r="G9110" s="121">
        <v>6572</v>
      </c>
      <c r="H9110" s="119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19">
        <v>57560</v>
      </c>
      <c r="B9111" s="120" t="s">
        <v>201</v>
      </c>
      <c r="C9111" s="120" t="s">
        <v>202</v>
      </c>
      <c r="D9111" s="120" t="s">
        <v>101</v>
      </c>
      <c r="E9111" s="120" t="s">
        <v>92</v>
      </c>
      <c r="F9111" s="121">
        <v>399042</v>
      </c>
      <c r="G9111" s="121">
        <v>44826</v>
      </c>
      <c r="H9111" s="119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19">
        <v>57561</v>
      </c>
      <c r="B9112" s="120" t="s">
        <v>201</v>
      </c>
      <c r="C9112" s="120" t="s">
        <v>202</v>
      </c>
      <c r="D9112" s="120" t="s">
        <v>101</v>
      </c>
      <c r="E9112" s="120" t="s">
        <v>92</v>
      </c>
      <c r="F9112" s="121">
        <v>347847</v>
      </c>
      <c r="G9112" s="121">
        <v>39075</v>
      </c>
      <c r="H9112" s="119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19">
        <v>57562</v>
      </c>
      <c r="B9113" s="120" t="s">
        <v>201</v>
      </c>
      <c r="C9113" s="120" t="s">
        <v>202</v>
      </c>
      <c r="D9113" s="120" t="s">
        <v>101</v>
      </c>
      <c r="E9113" s="120" t="s">
        <v>92</v>
      </c>
      <c r="F9113" s="121">
        <v>342512</v>
      </c>
      <c r="G9113" s="121">
        <v>38476</v>
      </c>
      <c r="H9113" s="119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19">
        <v>57563</v>
      </c>
      <c r="B9114" s="120" t="s">
        <v>201</v>
      </c>
      <c r="C9114" s="120" t="s">
        <v>202</v>
      </c>
      <c r="D9114" s="120" t="s">
        <v>101</v>
      </c>
      <c r="E9114" s="120" t="s">
        <v>92</v>
      </c>
      <c r="F9114" s="121">
        <v>330915</v>
      </c>
      <c r="G9114" s="121">
        <v>37173</v>
      </c>
      <c r="H9114" s="119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19">
        <v>57564</v>
      </c>
      <c r="B9115" s="120" t="s">
        <v>201</v>
      </c>
      <c r="C9115" s="120" t="s">
        <v>206</v>
      </c>
      <c r="D9115" s="120" t="s">
        <v>39</v>
      </c>
      <c r="E9115" s="120" t="s">
        <v>38</v>
      </c>
      <c r="F9115" s="121">
        <v>0</v>
      </c>
      <c r="G9115" s="121">
        <v>11187</v>
      </c>
      <c r="H9115" s="119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19">
        <v>57564</v>
      </c>
      <c r="B9116" s="120" t="s">
        <v>201</v>
      </c>
      <c r="C9116" s="120" t="s">
        <v>206</v>
      </c>
      <c r="D9116" s="120" t="s">
        <v>61</v>
      </c>
      <c r="E9116" s="120" t="s">
        <v>38</v>
      </c>
      <c r="F9116" s="121">
        <v>554771</v>
      </c>
      <c r="G9116" s="121">
        <v>63476</v>
      </c>
      <c r="H9116" s="119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19">
        <v>57565</v>
      </c>
      <c r="B9117" s="120" t="s">
        <v>201</v>
      </c>
      <c r="C9117" s="120" t="s">
        <v>206</v>
      </c>
      <c r="D9117" s="120" t="s">
        <v>101</v>
      </c>
      <c r="E9117" s="120" t="s">
        <v>92</v>
      </c>
      <c r="F9117" s="121">
        <v>77039</v>
      </c>
      <c r="G9117" s="121">
        <v>8654</v>
      </c>
      <c r="H9117" s="119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19">
        <v>57567</v>
      </c>
      <c r="B9118" s="120" t="s">
        <v>201</v>
      </c>
      <c r="C9118" s="120" t="s">
        <v>202</v>
      </c>
      <c r="D9118" s="120" t="s">
        <v>101</v>
      </c>
      <c r="E9118" s="120" t="s">
        <v>92</v>
      </c>
      <c r="F9118" s="121">
        <v>37149</v>
      </c>
      <c r="G9118" s="121">
        <v>4173</v>
      </c>
      <c r="H9118" s="119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19">
        <v>57568</v>
      </c>
      <c r="B9119" s="120" t="s">
        <v>201</v>
      </c>
      <c r="C9119" s="120" t="s">
        <v>206</v>
      </c>
      <c r="D9119" s="120" t="s">
        <v>128</v>
      </c>
      <c r="E9119" s="120" t="s">
        <v>180</v>
      </c>
      <c r="F9119" s="121">
        <v>1158221</v>
      </c>
      <c r="G9119" s="121">
        <v>130108</v>
      </c>
      <c r="H9119" s="119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19">
        <v>57570</v>
      </c>
      <c r="B9120" s="120" t="s">
        <v>201</v>
      </c>
      <c r="C9120" s="120" t="s">
        <v>211</v>
      </c>
      <c r="D9120" s="120" t="s">
        <v>128</v>
      </c>
      <c r="E9120" s="120" t="s">
        <v>180</v>
      </c>
      <c r="F9120" s="121">
        <v>114801</v>
      </c>
      <c r="G9120" s="121">
        <v>12896</v>
      </c>
      <c r="H9120" s="119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19">
        <v>57571</v>
      </c>
      <c r="B9121" s="120" t="s">
        <v>201</v>
      </c>
      <c r="C9121" s="120" t="s">
        <v>202</v>
      </c>
      <c r="D9121" s="120" t="s">
        <v>101</v>
      </c>
      <c r="E9121" s="120" t="s">
        <v>92</v>
      </c>
      <c r="F9121" s="121">
        <v>134198</v>
      </c>
      <c r="G9121" s="121">
        <v>15075</v>
      </c>
      <c r="H9121" s="119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19">
        <v>57573</v>
      </c>
      <c r="B9122" s="120" t="s">
        <v>205</v>
      </c>
      <c r="C9122" s="120" t="s">
        <v>210</v>
      </c>
      <c r="D9122" s="120" t="s">
        <v>73</v>
      </c>
      <c r="E9122" s="120" t="s">
        <v>38</v>
      </c>
      <c r="F9122" s="121">
        <v>136381</v>
      </c>
      <c r="G9122" s="121">
        <v>21544.32</v>
      </c>
      <c r="H9122" s="119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19">
        <v>57575</v>
      </c>
      <c r="B9123" s="120" t="s">
        <v>201</v>
      </c>
      <c r="C9123" s="120" t="s">
        <v>202</v>
      </c>
      <c r="D9123" s="120" t="s">
        <v>101</v>
      </c>
      <c r="E9123" s="120" t="s">
        <v>92</v>
      </c>
      <c r="F9123" s="121">
        <v>167189</v>
      </c>
      <c r="G9123" s="121">
        <v>18781</v>
      </c>
      <c r="H9123" s="119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19">
        <v>57576</v>
      </c>
      <c r="B9124" s="120" t="s">
        <v>201</v>
      </c>
      <c r="C9124" s="120" t="s">
        <v>202</v>
      </c>
      <c r="D9124" s="120" t="s">
        <v>101</v>
      </c>
      <c r="E9124" s="120" t="s">
        <v>92</v>
      </c>
      <c r="F9124" s="121">
        <v>87810</v>
      </c>
      <c r="G9124" s="121">
        <v>9864</v>
      </c>
      <c r="H9124" s="119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19">
        <v>57577</v>
      </c>
      <c r="B9125" s="120" t="s">
        <v>201</v>
      </c>
      <c r="C9125" s="120" t="s">
        <v>202</v>
      </c>
      <c r="D9125" s="120" t="s">
        <v>101</v>
      </c>
      <c r="E9125" s="120" t="s">
        <v>92</v>
      </c>
      <c r="F9125" s="121">
        <v>98198</v>
      </c>
      <c r="G9125" s="121">
        <v>11031</v>
      </c>
      <c r="H9125" s="119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19">
        <v>57578</v>
      </c>
      <c r="B9126" s="120" t="s">
        <v>201</v>
      </c>
      <c r="C9126" s="120" t="s">
        <v>206</v>
      </c>
      <c r="D9126" s="120" t="s">
        <v>128</v>
      </c>
      <c r="E9126" s="120" t="s">
        <v>180</v>
      </c>
      <c r="F9126" s="121">
        <v>234336</v>
      </c>
      <c r="G9126" s="121">
        <v>26324</v>
      </c>
      <c r="H9126" s="119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19">
        <v>57579</v>
      </c>
      <c r="B9127" s="120" t="s">
        <v>201</v>
      </c>
      <c r="C9127" s="120" t="s">
        <v>202</v>
      </c>
      <c r="D9127" s="120" t="s">
        <v>101</v>
      </c>
      <c r="E9127" s="120" t="s">
        <v>92</v>
      </c>
      <c r="F9127" s="121">
        <v>24124</v>
      </c>
      <c r="G9127" s="121">
        <v>2710</v>
      </c>
      <c r="H9127" s="119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19">
        <v>57580</v>
      </c>
      <c r="B9128" s="120" t="s">
        <v>205</v>
      </c>
      <c r="C9128" s="120" t="s">
        <v>208</v>
      </c>
      <c r="D9128" s="120" t="s">
        <v>79</v>
      </c>
      <c r="E9128" s="120" t="s">
        <v>38</v>
      </c>
      <c r="F9128" s="121">
        <v>159936</v>
      </c>
      <c r="G9128" s="121">
        <v>14415</v>
      </c>
      <c r="H9128" s="119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19">
        <v>57580</v>
      </c>
      <c r="B9129" s="120" t="s">
        <v>205</v>
      </c>
      <c r="C9129" s="120" t="s">
        <v>208</v>
      </c>
      <c r="D9129" s="120" t="s">
        <v>101</v>
      </c>
      <c r="E9129" s="120" t="s">
        <v>92</v>
      </c>
      <c r="F9129" s="121">
        <v>12650</v>
      </c>
      <c r="G9129" s="121">
        <v>1421</v>
      </c>
      <c r="H9129" s="119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19">
        <v>57581</v>
      </c>
      <c r="B9130" s="120" t="s">
        <v>201</v>
      </c>
      <c r="C9130" s="120" t="s">
        <v>206</v>
      </c>
      <c r="D9130" s="120" t="s">
        <v>79</v>
      </c>
      <c r="E9130" s="120" t="s">
        <v>90</v>
      </c>
      <c r="F9130" s="121">
        <v>259683</v>
      </c>
      <c r="G9130" s="121">
        <v>24199</v>
      </c>
      <c r="H9130" s="119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19">
        <v>57582</v>
      </c>
      <c r="B9131" s="120" t="s">
        <v>201</v>
      </c>
      <c r="C9131" s="120" t="s">
        <v>206</v>
      </c>
      <c r="D9131" s="120" t="s">
        <v>79</v>
      </c>
      <c r="E9131" s="120" t="s">
        <v>90</v>
      </c>
      <c r="F9131" s="121">
        <v>200363</v>
      </c>
      <c r="G9131" s="121">
        <v>17066</v>
      </c>
      <c r="H9131" s="119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19">
        <v>57583</v>
      </c>
      <c r="B9132" s="120" t="s">
        <v>201</v>
      </c>
      <c r="C9132" s="120" t="s">
        <v>202</v>
      </c>
      <c r="D9132" s="120" t="s">
        <v>33</v>
      </c>
      <c r="E9132" s="120" t="s">
        <v>99</v>
      </c>
      <c r="F9132" s="121">
        <v>0</v>
      </c>
      <c r="G9132" s="121">
        <v>-3280</v>
      </c>
      <c r="H9132" s="119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19">
        <v>57584</v>
      </c>
      <c r="B9133" s="120" t="s">
        <v>205</v>
      </c>
      <c r="C9133" s="120" t="s">
        <v>210</v>
      </c>
      <c r="D9133" s="120" t="s">
        <v>33</v>
      </c>
      <c r="E9133" s="120" t="s">
        <v>99</v>
      </c>
      <c r="F9133" s="121">
        <v>0</v>
      </c>
      <c r="G9133" s="121">
        <v>-148</v>
      </c>
      <c r="H9133" s="119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19">
        <v>57584</v>
      </c>
      <c r="B9134" s="120" t="s">
        <v>205</v>
      </c>
      <c r="C9134" s="120" t="s">
        <v>210</v>
      </c>
      <c r="D9134" s="120" t="s">
        <v>39</v>
      </c>
      <c r="E9134" s="120" t="s">
        <v>38</v>
      </c>
      <c r="F9134" s="121">
        <v>0</v>
      </c>
      <c r="G9134" s="121">
        <v>8388</v>
      </c>
      <c r="H9134" s="119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19">
        <v>57584</v>
      </c>
      <c r="B9135" s="120" t="s">
        <v>205</v>
      </c>
      <c r="C9135" s="120" t="s">
        <v>210</v>
      </c>
      <c r="D9135" s="120" t="s">
        <v>61</v>
      </c>
      <c r="E9135" s="120" t="s">
        <v>38</v>
      </c>
      <c r="F9135" s="121">
        <v>1474186</v>
      </c>
      <c r="G9135" s="121">
        <v>220914</v>
      </c>
      <c r="H9135" s="119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19">
        <v>57585</v>
      </c>
      <c r="B9136" s="120" t="s">
        <v>205</v>
      </c>
      <c r="C9136" s="120" t="s">
        <v>209</v>
      </c>
      <c r="D9136" s="120" t="s">
        <v>73</v>
      </c>
      <c r="E9136" s="120" t="s">
        <v>38</v>
      </c>
      <c r="F9136" s="121">
        <v>1013122</v>
      </c>
      <c r="G9136" s="121">
        <v>183955</v>
      </c>
      <c r="H9136" s="119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19">
        <v>57586</v>
      </c>
      <c r="B9137" s="120" t="s">
        <v>201</v>
      </c>
      <c r="C9137" s="120" t="s">
        <v>206</v>
      </c>
      <c r="D9137" s="120" t="s">
        <v>128</v>
      </c>
      <c r="E9137" s="120" t="s">
        <v>180</v>
      </c>
      <c r="F9137" s="121">
        <v>2371794</v>
      </c>
      <c r="G9137" s="121">
        <v>266434</v>
      </c>
      <c r="H9137" s="119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19">
        <v>57588</v>
      </c>
      <c r="B9138" s="120" t="s">
        <v>201</v>
      </c>
      <c r="C9138" s="120" t="s">
        <v>202</v>
      </c>
      <c r="D9138" s="120" t="s">
        <v>101</v>
      </c>
      <c r="E9138" s="120" t="s">
        <v>92</v>
      </c>
      <c r="F9138" s="121">
        <v>30302</v>
      </c>
      <c r="G9138" s="121">
        <v>3404</v>
      </c>
      <c r="H9138" s="119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19">
        <v>57589</v>
      </c>
      <c r="B9139" s="120" t="s">
        <v>201</v>
      </c>
      <c r="C9139" s="120" t="s">
        <v>206</v>
      </c>
      <c r="D9139" s="120" t="s">
        <v>101</v>
      </c>
      <c r="E9139" s="120" t="s">
        <v>92</v>
      </c>
      <c r="F9139" s="121">
        <v>450673</v>
      </c>
      <c r="G9139" s="121">
        <v>50626</v>
      </c>
      <c r="H9139" s="119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19">
        <v>57590</v>
      </c>
      <c r="B9140" s="120" t="s">
        <v>201</v>
      </c>
      <c r="C9140" s="120" t="s">
        <v>206</v>
      </c>
      <c r="D9140" s="120" t="s">
        <v>128</v>
      </c>
      <c r="E9140" s="120" t="s">
        <v>180</v>
      </c>
      <c r="F9140" s="121">
        <v>2502113</v>
      </c>
      <c r="G9140" s="121">
        <v>281073</v>
      </c>
      <c r="H9140" s="119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19">
        <v>57591</v>
      </c>
      <c r="B9141" s="120" t="s">
        <v>201</v>
      </c>
      <c r="C9141" s="120" t="s">
        <v>206</v>
      </c>
      <c r="D9141" s="120" t="s">
        <v>101</v>
      </c>
      <c r="E9141" s="120" t="s">
        <v>92</v>
      </c>
      <c r="F9141" s="121">
        <v>106458</v>
      </c>
      <c r="G9141" s="121">
        <v>11959</v>
      </c>
      <c r="H9141" s="119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19">
        <v>57593</v>
      </c>
      <c r="B9142" s="120" t="s">
        <v>201</v>
      </c>
      <c r="C9142" s="120" t="s">
        <v>206</v>
      </c>
      <c r="D9142" s="120" t="s">
        <v>128</v>
      </c>
      <c r="E9142" s="120" t="s">
        <v>180</v>
      </c>
      <c r="F9142" s="121">
        <v>2467304</v>
      </c>
      <c r="G9142" s="121">
        <v>277163</v>
      </c>
      <c r="H9142" s="119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19">
        <v>57594</v>
      </c>
      <c r="B9143" s="120" t="s">
        <v>201</v>
      </c>
      <c r="C9143" s="120" t="s">
        <v>206</v>
      </c>
      <c r="D9143" s="120" t="s">
        <v>128</v>
      </c>
      <c r="E9143" s="120" t="s">
        <v>180</v>
      </c>
      <c r="F9143" s="121">
        <v>17857</v>
      </c>
      <c r="G9143" s="121">
        <v>2006</v>
      </c>
      <c r="H9143" s="119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19">
        <v>57595</v>
      </c>
      <c r="B9144" s="120" t="s">
        <v>201</v>
      </c>
      <c r="C9144" s="120" t="s">
        <v>206</v>
      </c>
      <c r="D9144" s="120" t="s">
        <v>128</v>
      </c>
      <c r="E9144" s="120" t="s">
        <v>180</v>
      </c>
      <c r="F9144" s="121">
        <v>1394675</v>
      </c>
      <c r="G9144" s="121">
        <v>156670</v>
      </c>
      <c r="H9144" s="119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19">
        <v>57597</v>
      </c>
      <c r="B9145" s="120" t="s">
        <v>201</v>
      </c>
      <c r="C9145" s="120" t="s">
        <v>211</v>
      </c>
      <c r="D9145" s="120" t="s">
        <v>79</v>
      </c>
      <c r="E9145" s="120" t="s">
        <v>70</v>
      </c>
      <c r="F9145" s="121">
        <v>13905</v>
      </c>
      <c r="G9145" s="121">
        <v>1445.5</v>
      </c>
      <c r="H9145" s="119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19">
        <v>57597</v>
      </c>
      <c r="B9146" s="120" t="s">
        <v>201</v>
      </c>
      <c r="C9146" s="120" t="s">
        <v>211</v>
      </c>
      <c r="D9146" s="120" t="s">
        <v>79</v>
      </c>
      <c r="E9146" s="120" t="s">
        <v>38</v>
      </c>
      <c r="F9146" s="121">
        <v>0</v>
      </c>
      <c r="G9146" s="121">
        <v>0</v>
      </c>
      <c r="H9146" s="119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19">
        <v>57598</v>
      </c>
      <c r="B9147" s="120" t="s">
        <v>201</v>
      </c>
      <c r="C9147" s="120" t="s">
        <v>202</v>
      </c>
      <c r="D9147" s="120" t="s">
        <v>79</v>
      </c>
      <c r="E9147" s="120" t="s">
        <v>70</v>
      </c>
      <c r="F9147" s="121">
        <v>4815</v>
      </c>
      <c r="G9147" s="121">
        <v>484</v>
      </c>
      <c r="H9147" s="119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19">
        <v>57598</v>
      </c>
      <c r="B9148" s="120" t="s">
        <v>201</v>
      </c>
      <c r="C9148" s="120" t="s">
        <v>202</v>
      </c>
      <c r="D9148" s="120" t="s">
        <v>79</v>
      </c>
      <c r="E9148" s="120" t="s">
        <v>152</v>
      </c>
      <c r="F9148" s="121">
        <v>0</v>
      </c>
      <c r="G9148" s="121">
        <v>0</v>
      </c>
      <c r="H9148" s="119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19">
        <v>57599</v>
      </c>
      <c r="B9149" s="120" t="s">
        <v>201</v>
      </c>
      <c r="C9149" s="120" t="s">
        <v>202</v>
      </c>
      <c r="D9149" s="120" t="s">
        <v>79</v>
      </c>
      <c r="E9149" s="120" t="s">
        <v>70</v>
      </c>
      <c r="F9149" s="121">
        <v>8391</v>
      </c>
      <c r="G9149" s="121">
        <v>819</v>
      </c>
      <c r="H9149" s="119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19">
        <v>57600</v>
      </c>
      <c r="B9150" s="120" t="s">
        <v>201</v>
      </c>
      <c r="C9150" s="120" t="s">
        <v>202</v>
      </c>
      <c r="D9150" s="120" t="s">
        <v>79</v>
      </c>
      <c r="E9150" s="120" t="s">
        <v>70</v>
      </c>
      <c r="F9150" s="121">
        <v>1618</v>
      </c>
      <c r="G9150" s="121">
        <v>153</v>
      </c>
      <c r="H9150" s="119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19">
        <v>57601</v>
      </c>
      <c r="B9151" s="120" t="s">
        <v>201</v>
      </c>
      <c r="C9151" s="120" t="s">
        <v>202</v>
      </c>
      <c r="D9151" s="120" t="s">
        <v>79</v>
      </c>
      <c r="E9151" s="120" t="s">
        <v>70</v>
      </c>
      <c r="F9151" s="121">
        <v>5024</v>
      </c>
      <c r="G9151" s="121">
        <v>490</v>
      </c>
      <c r="H9151" s="119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19">
        <v>57602</v>
      </c>
      <c r="B9152" s="120" t="s">
        <v>201</v>
      </c>
      <c r="C9152" s="120" t="s">
        <v>202</v>
      </c>
      <c r="D9152" s="120" t="s">
        <v>79</v>
      </c>
      <c r="E9152" s="120" t="s">
        <v>70</v>
      </c>
      <c r="F9152" s="121">
        <v>2306</v>
      </c>
      <c r="G9152" s="121">
        <v>231</v>
      </c>
      <c r="H9152" s="119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19">
        <v>57603</v>
      </c>
      <c r="B9153" s="120" t="s">
        <v>201</v>
      </c>
      <c r="C9153" s="120" t="s">
        <v>202</v>
      </c>
      <c r="D9153" s="120" t="s">
        <v>79</v>
      </c>
      <c r="E9153" s="120" t="s">
        <v>70</v>
      </c>
      <c r="F9153" s="121">
        <v>5115</v>
      </c>
      <c r="G9153" s="121">
        <v>494</v>
      </c>
      <c r="H9153" s="119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19">
        <v>57604</v>
      </c>
      <c r="B9154" s="120" t="s">
        <v>201</v>
      </c>
      <c r="C9154" s="120" t="s">
        <v>202</v>
      </c>
      <c r="D9154" s="120" t="s">
        <v>79</v>
      </c>
      <c r="E9154" s="120" t="s">
        <v>70</v>
      </c>
      <c r="F9154" s="121">
        <v>5011</v>
      </c>
      <c r="G9154" s="121">
        <v>510</v>
      </c>
      <c r="H9154" s="119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19">
        <v>57605</v>
      </c>
      <c r="B9155" s="120" t="s">
        <v>201</v>
      </c>
      <c r="C9155" s="120" t="s">
        <v>202</v>
      </c>
      <c r="D9155" s="120" t="s">
        <v>79</v>
      </c>
      <c r="E9155" s="120" t="s">
        <v>70</v>
      </c>
      <c r="F9155" s="121">
        <v>5028</v>
      </c>
      <c r="G9155" s="121">
        <v>508</v>
      </c>
      <c r="H9155" s="119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19">
        <v>57606</v>
      </c>
      <c r="B9156" s="120" t="s">
        <v>201</v>
      </c>
      <c r="C9156" s="120" t="s">
        <v>202</v>
      </c>
      <c r="D9156" s="120" t="s">
        <v>79</v>
      </c>
      <c r="E9156" s="120" t="s">
        <v>70</v>
      </c>
      <c r="F9156" s="121">
        <v>2346</v>
      </c>
      <c r="G9156" s="121">
        <v>209</v>
      </c>
      <c r="H9156" s="119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19">
        <v>57607</v>
      </c>
      <c r="B9157" s="120" t="s">
        <v>201</v>
      </c>
      <c r="C9157" s="120" t="s">
        <v>202</v>
      </c>
      <c r="D9157" s="120" t="s">
        <v>79</v>
      </c>
      <c r="E9157" s="120" t="s">
        <v>70</v>
      </c>
      <c r="F9157" s="121">
        <v>1149</v>
      </c>
      <c r="G9157" s="121">
        <v>107</v>
      </c>
      <c r="H9157" s="119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19">
        <v>57608</v>
      </c>
      <c r="B9158" s="120" t="s">
        <v>201</v>
      </c>
      <c r="C9158" s="120" t="s">
        <v>202</v>
      </c>
      <c r="D9158" s="120" t="s">
        <v>79</v>
      </c>
      <c r="E9158" s="120" t="s">
        <v>70</v>
      </c>
      <c r="F9158" s="121">
        <v>850</v>
      </c>
      <c r="G9158" s="121">
        <v>104</v>
      </c>
      <c r="H9158" s="119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19">
        <v>57609</v>
      </c>
      <c r="B9159" s="120" t="s">
        <v>201</v>
      </c>
      <c r="C9159" s="120" t="s">
        <v>206</v>
      </c>
      <c r="D9159" s="120" t="s">
        <v>128</v>
      </c>
      <c r="E9159" s="120" t="s">
        <v>180</v>
      </c>
      <c r="F9159" s="121">
        <v>2549648</v>
      </c>
      <c r="G9159" s="121">
        <v>286413</v>
      </c>
      <c r="H9159" s="119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19">
        <v>57613</v>
      </c>
      <c r="B9160" s="120" t="s">
        <v>201</v>
      </c>
      <c r="C9160" s="120" t="s">
        <v>211</v>
      </c>
      <c r="D9160" s="120" t="s">
        <v>128</v>
      </c>
      <c r="E9160" s="120" t="s">
        <v>180</v>
      </c>
      <c r="F9160" s="121">
        <v>47465</v>
      </c>
      <c r="G9160" s="121">
        <v>5332</v>
      </c>
      <c r="H9160" s="119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19">
        <v>57614</v>
      </c>
      <c r="B9161" s="120" t="s">
        <v>201</v>
      </c>
      <c r="C9161" s="120" t="s">
        <v>206</v>
      </c>
      <c r="D9161" s="120" t="s">
        <v>128</v>
      </c>
      <c r="E9161" s="120" t="s">
        <v>180</v>
      </c>
      <c r="F9161" s="121">
        <v>6683374</v>
      </c>
      <c r="G9161" s="121">
        <v>750772</v>
      </c>
      <c r="H9161" s="119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19">
        <v>57616</v>
      </c>
      <c r="B9162" s="120" t="s">
        <v>201</v>
      </c>
      <c r="C9162" s="120" t="s">
        <v>206</v>
      </c>
      <c r="D9162" s="120" t="s">
        <v>128</v>
      </c>
      <c r="E9162" s="120" t="s">
        <v>180</v>
      </c>
      <c r="F9162" s="121">
        <v>3426707</v>
      </c>
      <c r="G9162" s="121">
        <v>384937</v>
      </c>
      <c r="H9162" s="119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19">
        <v>57617</v>
      </c>
      <c r="B9163" s="120" t="s">
        <v>201</v>
      </c>
      <c r="C9163" s="120" t="s">
        <v>206</v>
      </c>
      <c r="D9163" s="120" t="s">
        <v>128</v>
      </c>
      <c r="E9163" s="120" t="s">
        <v>180</v>
      </c>
      <c r="F9163" s="121">
        <v>7519234</v>
      </c>
      <c r="G9163" s="121">
        <v>844668</v>
      </c>
      <c r="H9163" s="119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19">
        <v>57621</v>
      </c>
      <c r="B9164" s="120" t="s">
        <v>201</v>
      </c>
      <c r="C9164" s="120" t="s">
        <v>206</v>
      </c>
      <c r="D9164" s="120" t="s">
        <v>128</v>
      </c>
      <c r="E9164" s="120" t="s">
        <v>180</v>
      </c>
      <c r="F9164" s="121">
        <v>2112765</v>
      </c>
      <c r="G9164" s="121">
        <v>237336</v>
      </c>
      <c r="H9164" s="119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19">
        <v>57623</v>
      </c>
      <c r="B9165" s="120" t="s">
        <v>201</v>
      </c>
      <c r="C9165" s="120" t="s">
        <v>206</v>
      </c>
      <c r="D9165" s="120" t="s">
        <v>128</v>
      </c>
      <c r="E9165" s="120" t="s">
        <v>180</v>
      </c>
      <c r="F9165" s="121">
        <v>326632</v>
      </c>
      <c r="G9165" s="121">
        <v>36692</v>
      </c>
      <c r="H9165" s="119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19">
        <v>57624</v>
      </c>
      <c r="B9166" s="120" t="s">
        <v>201</v>
      </c>
      <c r="C9166" s="120" t="s">
        <v>207</v>
      </c>
      <c r="D9166" s="120" t="s">
        <v>79</v>
      </c>
      <c r="E9166" s="120" t="s">
        <v>70</v>
      </c>
      <c r="F9166" s="121">
        <v>121</v>
      </c>
      <c r="G9166" s="121">
        <v>8</v>
      </c>
      <c r="H9166" s="119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19">
        <v>57625</v>
      </c>
      <c r="B9167" s="120" t="s">
        <v>201</v>
      </c>
      <c r="C9167" s="120" t="s">
        <v>211</v>
      </c>
      <c r="D9167" s="120" t="s">
        <v>79</v>
      </c>
      <c r="E9167" s="120" t="s">
        <v>38</v>
      </c>
      <c r="F9167" s="121">
        <v>80342</v>
      </c>
      <c r="G9167" s="121">
        <v>6606.18</v>
      </c>
      <c r="H9167" s="119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19">
        <v>57625</v>
      </c>
      <c r="B9168" s="120" t="s">
        <v>201</v>
      </c>
      <c r="C9168" s="120" t="s">
        <v>211</v>
      </c>
      <c r="D9168" s="120" t="s">
        <v>79</v>
      </c>
      <c r="E9168" s="120" t="s">
        <v>130</v>
      </c>
      <c r="F9168" s="121">
        <v>0</v>
      </c>
      <c r="G9168" s="121">
        <v>0</v>
      </c>
      <c r="H9168" s="119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19">
        <v>57626</v>
      </c>
      <c r="B9169" s="120" t="s">
        <v>201</v>
      </c>
      <c r="C9169" s="120" t="s">
        <v>206</v>
      </c>
      <c r="D9169" s="120" t="s">
        <v>128</v>
      </c>
      <c r="E9169" s="120" t="s">
        <v>180</v>
      </c>
      <c r="F9169" s="121">
        <v>23971</v>
      </c>
      <c r="G9169" s="121">
        <v>2693</v>
      </c>
      <c r="H9169" s="119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19">
        <v>57628</v>
      </c>
      <c r="B9170" s="120" t="s">
        <v>201</v>
      </c>
      <c r="C9170" s="120" t="s">
        <v>206</v>
      </c>
      <c r="D9170" s="120" t="s">
        <v>128</v>
      </c>
      <c r="E9170" s="120" t="s">
        <v>180</v>
      </c>
      <c r="F9170" s="121">
        <v>3062857</v>
      </c>
      <c r="G9170" s="121">
        <v>344064</v>
      </c>
      <c r="H9170" s="119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19">
        <v>57629</v>
      </c>
      <c r="B9171" s="120" t="s">
        <v>201</v>
      </c>
      <c r="C9171" s="120" t="s">
        <v>207</v>
      </c>
      <c r="D9171" s="120" t="s">
        <v>79</v>
      </c>
      <c r="E9171" s="120" t="s">
        <v>70</v>
      </c>
      <c r="F9171" s="121">
        <v>418</v>
      </c>
      <c r="G9171" s="121">
        <v>46</v>
      </c>
      <c r="H9171" s="119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19">
        <v>57629</v>
      </c>
      <c r="B9172" s="120" t="s">
        <v>201</v>
      </c>
      <c r="C9172" s="120" t="s">
        <v>207</v>
      </c>
      <c r="D9172" s="120" t="s">
        <v>79</v>
      </c>
      <c r="E9172" s="120" t="s">
        <v>38</v>
      </c>
      <c r="F9172" s="121">
        <v>0</v>
      </c>
      <c r="G9172" s="121">
        <v>0</v>
      </c>
      <c r="H9172" s="119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19">
        <v>57630</v>
      </c>
      <c r="B9173" s="120" t="s">
        <v>201</v>
      </c>
      <c r="C9173" s="120" t="s">
        <v>207</v>
      </c>
      <c r="D9173" s="120" t="s">
        <v>79</v>
      </c>
      <c r="E9173" s="120" t="s">
        <v>70</v>
      </c>
      <c r="F9173" s="121">
        <v>3376</v>
      </c>
      <c r="G9173" s="121">
        <v>276</v>
      </c>
      <c r="H9173" s="119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19">
        <v>57631</v>
      </c>
      <c r="B9174" s="120" t="s">
        <v>201</v>
      </c>
      <c r="C9174" s="120" t="s">
        <v>206</v>
      </c>
      <c r="D9174" s="120" t="s">
        <v>128</v>
      </c>
      <c r="E9174" s="120" t="s">
        <v>180</v>
      </c>
      <c r="F9174" s="121">
        <v>46834</v>
      </c>
      <c r="G9174" s="121">
        <v>5261</v>
      </c>
      <c r="H9174" s="119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19">
        <v>57632</v>
      </c>
      <c r="B9175" s="120" t="s">
        <v>201</v>
      </c>
      <c r="C9175" s="120" t="s">
        <v>206</v>
      </c>
      <c r="D9175" s="120" t="s">
        <v>128</v>
      </c>
      <c r="E9175" s="120" t="s">
        <v>180</v>
      </c>
      <c r="F9175" s="121">
        <v>48997</v>
      </c>
      <c r="G9175" s="121">
        <v>5504</v>
      </c>
      <c r="H9175" s="119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19">
        <v>57635</v>
      </c>
      <c r="B9176" s="120" t="s">
        <v>201</v>
      </c>
      <c r="C9176" s="120" t="s">
        <v>202</v>
      </c>
      <c r="D9176" s="120" t="s">
        <v>128</v>
      </c>
      <c r="E9176" s="120" t="s">
        <v>180</v>
      </c>
      <c r="F9176" s="121">
        <v>1099094</v>
      </c>
      <c r="G9176" s="121">
        <v>123466</v>
      </c>
      <c r="H9176" s="119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19">
        <v>57637</v>
      </c>
      <c r="B9177" s="120" t="s">
        <v>201</v>
      </c>
      <c r="C9177" s="120" t="s">
        <v>206</v>
      </c>
      <c r="D9177" s="120" t="s">
        <v>128</v>
      </c>
      <c r="E9177" s="120" t="s">
        <v>180</v>
      </c>
      <c r="F9177" s="121">
        <v>0</v>
      </c>
      <c r="G9177" s="121">
        <v>0</v>
      </c>
      <c r="H9177" s="119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19">
        <v>57638</v>
      </c>
      <c r="B9178" s="120" t="s">
        <v>201</v>
      </c>
      <c r="C9178" s="120" t="s">
        <v>207</v>
      </c>
      <c r="D9178" s="120" t="s">
        <v>128</v>
      </c>
      <c r="E9178" s="120" t="s">
        <v>180</v>
      </c>
      <c r="F9178" s="121">
        <v>0</v>
      </c>
      <c r="G9178" s="121">
        <v>0</v>
      </c>
      <c r="H9178" s="119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19">
        <v>57639</v>
      </c>
      <c r="B9179" s="120" t="s">
        <v>201</v>
      </c>
      <c r="C9179" s="120" t="s">
        <v>206</v>
      </c>
      <c r="D9179" s="120" t="s">
        <v>128</v>
      </c>
      <c r="E9179" s="120" t="s">
        <v>180</v>
      </c>
      <c r="F9179" s="121">
        <v>5248122</v>
      </c>
      <c r="G9179" s="121">
        <v>589544</v>
      </c>
      <c r="H9179" s="119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19">
        <v>57640</v>
      </c>
      <c r="B9180" s="120" t="s">
        <v>201</v>
      </c>
      <c r="C9180" s="120" t="s">
        <v>206</v>
      </c>
      <c r="D9180" s="120" t="s">
        <v>101</v>
      </c>
      <c r="E9180" s="120" t="s">
        <v>92</v>
      </c>
      <c r="F9180" s="121">
        <v>9159</v>
      </c>
      <c r="G9180" s="121">
        <v>1029</v>
      </c>
      <c r="H9180" s="119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19">
        <v>57643</v>
      </c>
      <c r="B9181" s="120" t="s">
        <v>201</v>
      </c>
      <c r="C9181" s="120" t="s">
        <v>211</v>
      </c>
      <c r="D9181" s="120" t="s">
        <v>128</v>
      </c>
      <c r="E9181" s="120" t="s">
        <v>180</v>
      </c>
      <c r="F9181" s="121">
        <v>24950</v>
      </c>
      <c r="G9181" s="121">
        <v>2802.76</v>
      </c>
      <c r="H9181" s="119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19">
        <v>57644</v>
      </c>
      <c r="B9182" s="120" t="s">
        <v>201</v>
      </c>
      <c r="C9182" s="120" t="s">
        <v>206</v>
      </c>
      <c r="D9182" s="120" t="s">
        <v>128</v>
      </c>
      <c r="E9182" s="120" t="s">
        <v>180</v>
      </c>
      <c r="F9182" s="121">
        <v>5374090</v>
      </c>
      <c r="G9182" s="121">
        <v>603694.6</v>
      </c>
      <c r="H9182" s="119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19">
        <v>57645</v>
      </c>
      <c r="B9183" s="120" t="s">
        <v>201</v>
      </c>
      <c r="C9183" s="120" t="s">
        <v>206</v>
      </c>
      <c r="D9183" s="120" t="s">
        <v>101</v>
      </c>
      <c r="E9183" s="120" t="s">
        <v>92</v>
      </c>
      <c r="F9183" s="121">
        <v>60000</v>
      </c>
      <c r="G9183" s="121">
        <v>6740</v>
      </c>
      <c r="H9183" s="119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19">
        <v>57646</v>
      </c>
      <c r="B9184" s="120" t="s">
        <v>201</v>
      </c>
      <c r="C9184" s="120" t="s">
        <v>206</v>
      </c>
      <c r="D9184" s="120" t="s">
        <v>101</v>
      </c>
      <c r="E9184" s="120" t="s">
        <v>92</v>
      </c>
      <c r="F9184" s="121">
        <v>21631</v>
      </c>
      <c r="G9184" s="121">
        <v>2430</v>
      </c>
      <c r="H9184" s="119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19">
        <v>57647</v>
      </c>
      <c r="B9185" s="120" t="s">
        <v>201</v>
      </c>
      <c r="C9185" s="120" t="s">
        <v>206</v>
      </c>
      <c r="D9185" s="120" t="s">
        <v>101</v>
      </c>
      <c r="E9185" s="120" t="s">
        <v>92</v>
      </c>
      <c r="F9185" s="121">
        <v>46013</v>
      </c>
      <c r="G9185" s="121">
        <v>5169</v>
      </c>
      <c r="H9185" s="119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19">
        <v>57648</v>
      </c>
      <c r="B9186" s="120" t="s">
        <v>201</v>
      </c>
      <c r="C9186" s="120" t="s">
        <v>211</v>
      </c>
      <c r="D9186" s="120" t="s">
        <v>128</v>
      </c>
      <c r="E9186" s="120" t="s">
        <v>180</v>
      </c>
      <c r="F9186" s="121">
        <v>10780</v>
      </c>
      <c r="G9186" s="121">
        <v>1211</v>
      </c>
      <c r="H9186" s="119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19">
        <v>57649</v>
      </c>
      <c r="B9187" s="120" t="s">
        <v>201</v>
      </c>
      <c r="C9187" s="120" t="s">
        <v>206</v>
      </c>
      <c r="D9187" s="120" t="s">
        <v>128</v>
      </c>
      <c r="E9187" s="120" t="s">
        <v>180</v>
      </c>
      <c r="F9187" s="121">
        <v>2967224</v>
      </c>
      <c r="G9187" s="121">
        <v>333321</v>
      </c>
      <c r="H9187" s="119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19">
        <v>57650</v>
      </c>
      <c r="B9188" s="120" t="s">
        <v>201</v>
      </c>
      <c r="C9188" s="120" t="s">
        <v>206</v>
      </c>
      <c r="D9188" s="120" t="s">
        <v>101</v>
      </c>
      <c r="E9188" s="120" t="s">
        <v>92</v>
      </c>
      <c r="F9188" s="121">
        <v>1401843</v>
      </c>
      <c r="G9188" s="121">
        <v>157475</v>
      </c>
      <c r="H9188" s="119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19">
        <v>57651</v>
      </c>
      <c r="B9189" s="120" t="s">
        <v>201</v>
      </c>
      <c r="C9189" s="120" t="s">
        <v>206</v>
      </c>
      <c r="D9189" s="120" t="s">
        <v>101</v>
      </c>
      <c r="E9189" s="120" t="s">
        <v>92</v>
      </c>
      <c r="F9189" s="121">
        <v>425186</v>
      </c>
      <c r="G9189" s="121">
        <v>47763</v>
      </c>
      <c r="H9189" s="119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19">
        <v>57652</v>
      </c>
      <c r="B9190" s="120" t="s">
        <v>201</v>
      </c>
      <c r="C9190" s="120" t="s">
        <v>206</v>
      </c>
      <c r="D9190" s="120" t="s">
        <v>101</v>
      </c>
      <c r="E9190" s="120" t="s">
        <v>92</v>
      </c>
      <c r="F9190" s="121">
        <v>10735</v>
      </c>
      <c r="G9190" s="121">
        <v>1206</v>
      </c>
      <c r="H9190" s="119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19">
        <v>57653</v>
      </c>
      <c r="B9191" s="120" t="s">
        <v>205</v>
      </c>
      <c r="C9191" s="120" t="s">
        <v>210</v>
      </c>
      <c r="D9191" s="120" t="s">
        <v>39</v>
      </c>
      <c r="E9191" s="120" t="s">
        <v>70</v>
      </c>
      <c r="F9191" s="121">
        <v>0</v>
      </c>
      <c r="G9191" s="121">
        <v>0</v>
      </c>
      <c r="H9191" s="119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19">
        <v>57653</v>
      </c>
      <c r="B9192" s="120" t="s">
        <v>205</v>
      </c>
      <c r="C9192" s="120" t="s">
        <v>210</v>
      </c>
      <c r="D9192" s="120" t="s">
        <v>39</v>
      </c>
      <c r="E9192" s="120" t="s">
        <v>38</v>
      </c>
      <c r="F9192" s="121">
        <v>0</v>
      </c>
      <c r="G9192" s="121">
        <v>0</v>
      </c>
      <c r="H9192" s="119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19">
        <v>57653</v>
      </c>
      <c r="B9193" s="120" t="s">
        <v>205</v>
      </c>
      <c r="C9193" s="120" t="s">
        <v>210</v>
      </c>
      <c r="D9193" s="120" t="s">
        <v>61</v>
      </c>
      <c r="E9193" s="120" t="s">
        <v>70</v>
      </c>
      <c r="F9193" s="121">
        <v>0</v>
      </c>
      <c r="G9193" s="121">
        <v>0</v>
      </c>
      <c r="H9193" s="119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19">
        <v>57653</v>
      </c>
      <c r="B9194" s="120" t="s">
        <v>205</v>
      </c>
      <c r="C9194" s="120" t="s">
        <v>210</v>
      </c>
      <c r="D9194" s="120" t="s">
        <v>61</v>
      </c>
      <c r="E9194" s="120" t="s">
        <v>38</v>
      </c>
      <c r="F9194" s="121">
        <v>181813</v>
      </c>
      <c r="G9194" s="121">
        <v>43702</v>
      </c>
      <c r="H9194" s="119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19">
        <v>57655</v>
      </c>
      <c r="B9195" s="120" t="s">
        <v>201</v>
      </c>
      <c r="C9195" s="120" t="s">
        <v>207</v>
      </c>
      <c r="D9195" s="120" t="s">
        <v>101</v>
      </c>
      <c r="E9195" s="120" t="s">
        <v>92</v>
      </c>
      <c r="F9195" s="121">
        <v>0</v>
      </c>
      <c r="G9195" s="121">
        <v>0</v>
      </c>
      <c r="H9195" s="119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19">
        <v>57656</v>
      </c>
      <c r="B9196" s="120" t="s">
        <v>201</v>
      </c>
      <c r="C9196" s="120" t="s">
        <v>206</v>
      </c>
      <c r="D9196" s="120" t="s">
        <v>101</v>
      </c>
      <c r="E9196" s="120" t="s">
        <v>92</v>
      </c>
      <c r="F9196" s="121">
        <v>17752</v>
      </c>
      <c r="G9196" s="121">
        <v>1994</v>
      </c>
      <c r="H9196" s="119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19">
        <v>57657</v>
      </c>
      <c r="B9197" s="120" t="s">
        <v>201</v>
      </c>
      <c r="C9197" s="120" t="s">
        <v>206</v>
      </c>
      <c r="D9197" s="120" t="s">
        <v>101</v>
      </c>
      <c r="E9197" s="120" t="s">
        <v>92</v>
      </c>
      <c r="F9197" s="121">
        <v>608753</v>
      </c>
      <c r="G9197" s="121">
        <v>68384</v>
      </c>
      <c r="H9197" s="119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19">
        <v>57660</v>
      </c>
      <c r="B9198" s="120" t="s">
        <v>201</v>
      </c>
      <c r="C9198" s="120" t="s">
        <v>206</v>
      </c>
      <c r="D9198" s="120" t="s">
        <v>101</v>
      </c>
      <c r="E9198" s="120" t="s">
        <v>92</v>
      </c>
      <c r="F9198" s="121">
        <v>59698</v>
      </c>
      <c r="G9198" s="121">
        <v>6706</v>
      </c>
      <c r="H9198" s="119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19">
        <v>57661</v>
      </c>
      <c r="B9199" s="120" t="s">
        <v>201</v>
      </c>
      <c r="C9199" s="120" t="s">
        <v>206</v>
      </c>
      <c r="D9199" s="120" t="s">
        <v>101</v>
      </c>
      <c r="E9199" s="120" t="s">
        <v>92</v>
      </c>
      <c r="F9199" s="121">
        <v>37548</v>
      </c>
      <c r="G9199" s="121">
        <v>4218</v>
      </c>
      <c r="H9199" s="119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19">
        <v>57662</v>
      </c>
      <c r="B9200" s="120" t="s">
        <v>201</v>
      </c>
      <c r="C9200" s="120" t="s">
        <v>206</v>
      </c>
      <c r="D9200" s="120" t="s">
        <v>101</v>
      </c>
      <c r="E9200" s="120" t="s">
        <v>92</v>
      </c>
      <c r="F9200" s="121">
        <v>160726</v>
      </c>
      <c r="G9200" s="121">
        <v>18055</v>
      </c>
      <c r="H9200" s="119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19">
        <v>57663</v>
      </c>
      <c r="B9201" s="120" t="s">
        <v>201</v>
      </c>
      <c r="C9201" s="120" t="s">
        <v>206</v>
      </c>
      <c r="D9201" s="120" t="s">
        <v>128</v>
      </c>
      <c r="E9201" s="120" t="s">
        <v>180</v>
      </c>
      <c r="F9201" s="121">
        <v>4755289</v>
      </c>
      <c r="G9201" s="121">
        <v>534182</v>
      </c>
      <c r="H9201" s="119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19">
        <v>57664</v>
      </c>
      <c r="B9202" s="120" t="s">
        <v>201</v>
      </c>
      <c r="C9202" s="120" t="s">
        <v>206</v>
      </c>
      <c r="D9202" s="120" t="s">
        <v>39</v>
      </c>
      <c r="E9202" s="120" t="s">
        <v>70</v>
      </c>
      <c r="F9202" s="121">
        <v>0</v>
      </c>
      <c r="G9202" s="121">
        <v>17978.755</v>
      </c>
      <c r="H9202" s="119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19">
        <v>57664</v>
      </c>
      <c r="B9203" s="120" t="s">
        <v>201</v>
      </c>
      <c r="C9203" s="120" t="s">
        <v>206</v>
      </c>
      <c r="D9203" s="120" t="s">
        <v>39</v>
      </c>
      <c r="E9203" s="120" t="s">
        <v>38</v>
      </c>
      <c r="F9203" s="121">
        <v>648980</v>
      </c>
      <c r="G9203" s="121">
        <v>1023573.2</v>
      </c>
      <c r="H9203" s="119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19">
        <v>57664</v>
      </c>
      <c r="B9204" s="120" t="s">
        <v>201</v>
      </c>
      <c r="C9204" s="120" t="s">
        <v>206</v>
      </c>
      <c r="D9204" s="120" t="s">
        <v>61</v>
      </c>
      <c r="E9204" s="120" t="s">
        <v>70</v>
      </c>
      <c r="F9204" s="121">
        <v>372827</v>
      </c>
      <c r="G9204" s="121">
        <v>32709.17</v>
      </c>
      <c r="H9204" s="119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19">
        <v>57664</v>
      </c>
      <c r="B9205" s="120" t="s">
        <v>201</v>
      </c>
      <c r="C9205" s="120" t="s">
        <v>206</v>
      </c>
      <c r="D9205" s="120" t="s">
        <v>61</v>
      </c>
      <c r="E9205" s="120" t="s">
        <v>38</v>
      </c>
      <c r="F9205" s="121">
        <v>19652811</v>
      </c>
      <c r="G9205" s="121">
        <v>1711636.8</v>
      </c>
      <c r="H9205" s="119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19">
        <v>57665</v>
      </c>
      <c r="B9206" s="120" t="s">
        <v>201</v>
      </c>
      <c r="C9206" s="120" t="s">
        <v>206</v>
      </c>
      <c r="D9206" s="120" t="s">
        <v>116</v>
      </c>
      <c r="E9206" s="120" t="s">
        <v>170</v>
      </c>
      <c r="F9206" s="121">
        <v>274395</v>
      </c>
      <c r="G9206" s="121">
        <v>30824</v>
      </c>
      <c r="H9206" s="119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19">
        <v>57666</v>
      </c>
      <c r="B9207" s="120" t="s">
        <v>205</v>
      </c>
      <c r="C9207" s="120" t="s">
        <v>210</v>
      </c>
      <c r="D9207" s="120" t="s">
        <v>39</v>
      </c>
      <c r="E9207" s="120" t="s">
        <v>38</v>
      </c>
      <c r="F9207" s="121">
        <v>0</v>
      </c>
      <c r="G9207" s="121">
        <v>23040.41</v>
      </c>
      <c r="H9207" s="119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19">
        <v>57666</v>
      </c>
      <c r="B9208" s="120" t="s">
        <v>205</v>
      </c>
      <c r="C9208" s="120" t="s">
        <v>210</v>
      </c>
      <c r="D9208" s="120" t="s">
        <v>61</v>
      </c>
      <c r="E9208" s="120" t="s">
        <v>38</v>
      </c>
      <c r="F9208" s="121">
        <v>684211</v>
      </c>
      <c r="G9208" s="121">
        <v>103394.24</v>
      </c>
      <c r="H9208" s="119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19">
        <v>57667</v>
      </c>
      <c r="B9209" s="120" t="s">
        <v>201</v>
      </c>
      <c r="C9209" s="120" t="s">
        <v>206</v>
      </c>
      <c r="D9209" s="120" t="s">
        <v>101</v>
      </c>
      <c r="E9209" s="120" t="s">
        <v>92</v>
      </c>
      <c r="F9209" s="121">
        <v>80297</v>
      </c>
      <c r="G9209" s="121">
        <v>9020</v>
      </c>
      <c r="H9209" s="119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19">
        <v>57668</v>
      </c>
      <c r="B9210" s="120" t="s">
        <v>201</v>
      </c>
      <c r="C9210" s="120" t="s">
        <v>207</v>
      </c>
      <c r="D9210" s="120" t="s">
        <v>101</v>
      </c>
      <c r="E9210" s="120" t="s">
        <v>92</v>
      </c>
      <c r="F9210" s="121">
        <v>11</v>
      </c>
      <c r="G9210" s="121">
        <v>1</v>
      </c>
      <c r="H9210" s="119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19">
        <v>57669</v>
      </c>
      <c r="B9211" s="120" t="s">
        <v>201</v>
      </c>
      <c r="C9211" s="120" t="s">
        <v>206</v>
      </c>
      <c r="D9211" s="120" t="s">
        <v>101</v>
      </c>
      <c r="E9211" s="120" t="s">
        <v>92</v>
      </c>
      <c r="F9211" s="121">
        <v>288569</v>
      </c>
      <c r="G9211" s="121">
        <v>32416</v>
      </c>
      <c r="H9211" s="119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19">
        <v>57670</v>
      </c>
      <c r="B9212" s="120" t="s">
        <v>201</v>
      </c>
      <c r="C9212" s="120" t="s">
        <v>206</v>
      </c>
      <c r="D9212" s="120" t="s">
        <v>101</v>
      </c>
      <c r="E9212" s="120" t="s">
        <v>92</v>
      </c>
      <c r="F9212" s="121">
        <v>44332</v>
      </c>
      <c r="G9212" s="121">
        <v>4980</v>
      </c>
      <c r="H9212" s="119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19">
        <v>57671</v>
      </c>
      <c r="B9213" s="120" t="s">
        <v>201</v>
      </c>
      <c r="C9213" s="120" t="s">
        <v>206</v>
      </c>
      <c r="D9213" s="120" t="s">
        <v>101</v>
      </c>
      <c r="E9213" s="120" t="s">
        <v>92</v>
      </c>
      <c r="F9213" s="121">
        <v>48997</v>
      </c>
      <c r="G9213" s="121">
        <v>5504</v>
      </c>
      <c r="H9213" s="119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19">
        <v>57672</v>
      </c>
      <c r="B9214" s="120" t="s">
        <v>201</v>
      </c>
      <c r="C9214" s="120" t="s">
        <v>207</v>
      </c>
      <c r="D9214" s="120" t="s">
        <v>79</v>
      </c>
      <c r="E9214" s="120" t="s">
        <v>38</v>
      </c>
      <c r="F9214" s="121">
        <v>20200</v>
      </c>
      <c r="G9214" s="121">
        <v>1872.78</v>
      </c>
      <c r="H9214" s="119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19">
        <v>57673</v>
      </c>
      <c r="B9215" s="120" t="s">
        <v>201</v>
      </c>
      <c r="C9215" s="120" t="s">
        <v>206</v>
      </c>
      <c r="D9215" s="120" t="s">
        <v>101</v>
      </c>
      <c r="E9215" s="120" t="s">
        <v>92</v>
      </c>
      <c r="F9215" s="121">
        <v>43635</v>
      </c>
      <c r="G9215" s="121">
        <v>4901.49</v>
      </c>
      <c r="H9215" s="119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19">
        <v>57674</v>
      </c>
      <c r="B9216" s="120" t="s">
        <v>201</v>
      </c>
      <c r="C9216" s="120" t="s">
        <v>202</v>
      </c>
      <c r="D9216" s="120" t="s">
        <v>101</v>
      </c>
      <c r="E9216" s="120" t="s">
        <v>92</v>
      </c>
      <c r="F9216" s="121">
        <v>21587</v>
      </c>
      <c r="G9216" s="121">
        <v>2425</v>
      </c>
      <c r="H9216" s="119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19">
        <v>57675</v>
      </c>
      <c r="B9217" s="120" t="s">
        <v>201</v>
      </c>
      <c r="C9217" s="120" t="s">
        <v>206</v>
      </c>
      <c r="D9217" s="120" t="s">
        <v>128</v>
      </c>
      <c r="E9217" s="120" t="s">
        <v>180</v>
      </c>
      <c r="F9217" s="121">
        <v>4276229</v>
      </c>
      <c r="G9217" s="121">
        <v>480367</v>
      </c>
      <c r="H9217" s="119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19">
        <v>57676</v>
      </c>
      <c r="B9218" s="120" t="s">
        <v>201</v>
      </c>
      <c r="C9218" s="120" t="s">
        <v>202</v>
      </c>
      <c r="D9218" s="120" t="s">
        <v>101</v>
      </c>
      <c r="E9218" s="120" t="s">
        <v>92</v>
      </c>
      <c r="F9218" s="121">
        <v>16531</v>
      </c>
      <c r="G9218" s="121">
        <v>1857</v>
      </c>
      <c r="H9218" s="119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19">
        <v>57677</v>
      </c>
      <c r="B9219" s="120" t="s">
        <v>201</v>
      </c>
      <c r="C9219" s="120" t="s">
        <v>206</v>
      </c>
      <c r="D9219" s="120" t="s">
        <v>101</v>
      </c>
      <c r="E9219" s="120" t="s">
        <v>92</v>
      </c>
      <c r="F9219" s="121">
        <v>11351</v>
      </c>
      <c r="G9219" s="121">
        <v>1275</v>
      </c>
      <c r="H9219" s="119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19">
        <v>57678</v>
      </c>
      <c r="B9220" s="120" t="s">
        <v>201</v>
      </c>
      <c r="C9220" s="120" t="s">
        <v>206</v>
      </c>
      <c r="D9220" s="120" t="s">
        <v>128</v>
      </c>
      <c r="E9220" s="120" t="s">
        <v>180</v>
      </c>
      <c r="F9220" s="121">
        <v>6729102</v>
      </c>
      <c r="G9220" s="121">
        <v>755909</v>
      </c>
      <c r="H9220" s="119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19">
        <v>57680</v>
      </c>
      <c r="B9221" s="120" t="s">
        <v>201</v>
      </c>
      <c r="C9221" s="120" t="s">
        <v>206</v>
      </c>
      <c r="D9221" s="120" t="s">
        <v>101</v>
      </c>
      <c r="E9221" s="120" t="s">
        <v>92</v>
      </c>
      <c r="F9221" s="121">
        <v>3101367</v>
      </c>
      <c r="G9221" s="121">
        <v>348390</v>
      </c>
      <c r="H9221" s="119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19">
        <v>57681</v>
      </c>
      <c r="B9222" s="120" t="s">
        <v>201</v>
      </c>
      <c r="C9222" s="120" t="s">
        <v>206</v>
      </c>
      <c r="D9222" s="120" t="s">
        <v>101</v>
      </c>
      <c r="E9222" s="120" t="s">
        <v>92</v>
      </c>
      <c r="F9222" s="121">
        <v>12286</v>
      </c>
      <c r="G9222" s="121">
        <v>1380</v>
      </c>
      <c r="H9222" s="119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19">
        <v>57682</v>
      </c>
      <c r="B9223" s="120" t="s">
        <v>201</v>
      </c>
      <c r="C9223" s="120" t="s">
        <v>206</v>
      </c>
      <c r="D9223" s="120" t="s">
        <v>101</v>
      </c>
      <c r="E9223" s="120" t="s">
        <v>92</v>
      </c>
      <c r="F9223" s="121">
        <v>9401</v>
      </c>
      <c r="G9223" s="121">
        <v>1056</v>
      </c>
      <c r="H9223" s="119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19">
        <v>57683</v>
      </c>
      <c r="B9224" s="120" t="s">
        <v>201</v>
      </c>
      <c r="C9224" s="120" t="s">
        <v>206</v>
      </c>
      <c r="D9224" s="120" t="s">
        <v>101</v>
      </c>
      <c r="E9224" s="120" t="s">
        <v>92</v>
      </c>
      <c r="F9224" s="121">
        <v>13558</v>
      </c>
      <c r="G9224" s="121">
        <v>1523</v>
      </c>
      <c r="H9224" s="119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19">
        <v>57684</v>
      </c>
      <c r="B9225" s="120" t="s">
        <v>201</v>
      </c>
      <c r="C9225" s="120" t="s">
        <v>202</v>
      </c>
      <c r="D9225" s="120" t="s">
        <v>68</v>
      </c>
      <c r="E9225" s="120" t="s">
        <v>38</v>
      </c>
      <c r="F9225" s="121">
        <v>0</v>
      </c>
      <c r="G9225" s="121">
        <v>0</v>
      </c>
      <c r="H9225" s="119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19">
        <v>57684</v>
      </c>
      <c r="B9226" s="120" t="s">
        <v>201</v>
      </c>
      <c r="C9226" s="120" t="s">
        <v>202</v>
      </c>
      <c r="D9226" s="120" t="s">
        <v>68</v>
      </c>
      <c r="E9226" s="120" t="s">
        <v>178</v>
      </c>
      <c r="F9226" s="121">
        <v>191562</v>
      </c>
      <c r="G9226" s="121">
        <v>21519</v>
      </c>
      <c r="H9226" s="119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19">
        <v>57685</v>
      </c>
      <c r="B9227" s="120" t="s">
        <v>201</v>
      </c>
      <c r="C9227" s="120" t="s">
        <v>206</v>
      </c>
      <c r="D9227" s="120" t="s">
        <v>101</v>
      </c>
      <c r="E9227" s="120" t="s">
        <v>92</v>
      </c>
      <c r="F9227" s="121">
        <v>0</v>
      </c>
      <c r="G9227" s="121">
        <v>0</v>
      </c>
      <c r="H9227" s="119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19">
        <v>57687</v>
      </c>
      <c r="B9228" s="120" t="s">
        <v>201</v>
      </c>
      <c r="C9228" s="120" t="s">
        <v>206</v>
      </c>
      <c r="D9228" s="120" t="s">
        <v>101</v>
      </c>
      <c r="E9228" s="120" t="s">
        <v>92</v>
      </c>
      <c r="F9228" s="121">
        <v>11821</v>
      </c>
      <c r="G9228" s="121">
        <v>1328</v>
      </c>
      <c r="H9228" s="119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19">
        <v>57689</v>
      </c>
      <c r="B9229" s="120" t="s">
        <v>201</v>
      </c>
      <c r="C9229" s="120" t="s">
        <v>202</v>
      </c>
      <c r="D9229" s="120" t="s">
        <v>79</v>
      </c>
      <c r="E9229" s="120" t="s">
        <v>70</v>
      </c>
      <c r="F9229" s="121">
        <v>252</v>
      </c>
      <c r="G9229" s="121">
        <v>24</v>
      </c>
      <c r="H9229" s="119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19">
        <v>57690</v>
      </c>
      <c r="B9230" s="120" t="s">
        <v>201</v>
      </c>
      <c r="C9230" s="120" t="s">
        <v>206</v>
      </c>
      <c r="D9230" s="120" t="s">
        <v>116</v>
      </c>
      <c r="E9230" s="120" t="s">
        <v>170</v>
      </c>
      <c r="F9230" s="121">
        <v>229886</v>
      </c>
      <c r="G9230" s="121">
        <v>25824</v>
      </c>
      <c r="H9230" s="119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19">
        <v>57694</v>
      </c>
      <c r="B9231" s="120" t="s">
        <v>201</v>
      </c>
      <c r="C9231" s="120" t="s">
        <v>207</v>
      </c>
      <c r="D9231" s="120" t="s">
        <v>101</v>
      </c>
      <c r="E9231" s="120" t="s">
        <v>92</v>
      </c>
      <c r="F9231" s="121">
        <v>33856</v>
      </c>
      <c r="G9231" s="121">
        <v>3803</v>
      </c>
      <c r="H9231" s="119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19">
        <v>57695</v>
      </c>
      <c r="B9232" s="120" t="s">
        <v>201</v>
      </c>
      <c r="C9232" s="120" t="s">
        <v>206</v>
      </c>
      <c r="D9232" s="120" t="s">
        <v>101</v>
      </c>
      <c r="E9232" s="120" t="s">
        <v>92</v>
      </c>
      <c r="F9232" s="121">
        <v>11178435</v>
      </c>
      <c r="G9232" s="121">
        <v>1255722</v>
      </c>
      <c r="H9232" s="119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19">
        <v>57696</v>
      </c>
      <c r="B9233" s="120" t="s">
        <v>205</v>
      </c>
      <c r="C9233" s="120" t="s">
        <v>210</v>
      </c>
      <c r="D9233" s="120" t="s">
        <v>73</v>
      </c>
      <c r="E9233" s="120" t="s">
        <v>130</v>
      </c>
      <c r="F9233" s="121">
        <v>156610</v>
      </c>
      <c r="G9233" s="121">
        <v>24188</v>
      </c>
      <c r="H9233" s="119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19">
        <v>57697</v>
      </c>
      <c r="B9234" s="120" t="s">
        <v>201</v>
      </c>
      <c r="C9234" s="120" t="s">
        <v>206</v>
      </c>
      <c r="D9234" s="120" t="s">
        <v>101</v>
      </c>
      <c r="E9234" s="120" t="s">
        <v>92</v>
      </c>
      <c r="F9234" s="121">
        <v>52728</v>
      </c>
      <c r="G9234" s="121">
        <v>5923</v>
      </c>
      <c r="H9234" s="119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19">
        <v>57698</v>
      </c>
      <c r="B9235" s="120" t="s">
        <v>201</v>
      </c>
      <c r="C9235" s="120" t="s">
        <v>206</v>
      </c>
      <c r="D9235" s="120" t="s">
        <v>101</v>
      </c>
      <c r="E9235" s="120" t="s">
        <v>92</v>
      </c>
      <c r="F9235" s="121">
        <v>35553</v>
      </c>
      <c r="G9235" s="121">
        <v>3994</v>
      </c>
      <c r="H9235" s="119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19">
        <v>57699</v>
      </c>
      <c r="B9236" s="120" t="s">
        <v>201</v>
      </c>
      <c r="C9236" s="120" t="s">
        <v>206</v>
      </c>
      <c r="D9236" s="120" t="s">
        <v>101</v>
      </c>
      <c r="E9236" s="120" t="s">
        <v>92</v>
      </c>
      <c r="F9236" s="121">
        <v>502812</v>
      </c>
      <c r="G9236" s="121">
        <v>56483</v>
      </c>
      <c r="H9236" s="119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19">
        <v>57700</v>
      </c>
      <c r="B9237" s="120" t="s">
        <v>201</v>
      </c>
      <c r="C9237" s="120" t="s">
        <v>206</v>
      </c>
      <c r="D9237" s="120" t="s">
        <v>128</v>
      </c>
      <c r="E9237" s="120" t="s">
        <v>180</v>
      </c>
      <c r="F9237" s="121">
        <v>2109551</v>
      </c>
      <c r="G9237" s="121">
        <v>236975</v>
      </c>
      <c r="H9237" s="119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19">
        <v>57701</v>
      </c>
      <c r="B9238" s="120" t="s">
        <v>201</v>
      </c>
      <c r="C9238" s="120" t="s">
        <v>206</v>
      </c>
      <c r="D9238" s="120" t="s">
        <v>128</v>
      </c>
      <c r="E9238" s="120" t="s">
        <v>180</v>
      </c>
      <c r="F9238" s="121">
        <v>1755313</v>
      </c>
      <c r="G9238" s="121">
        <v>197182</v>
      </c>
      <c r="H9238" s="119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19">
        <v>57702</v>
      </c>
      <c r="B9239" s="120" t="s">
        <v>201</v>
      </c>
      <c r="C9239" s="120" t="s">
        <v>211</v>
      </c>
      <c r="D9239" s="120" t="s">
        <v>73</v>
      </c>
      <c r="E9239" s="120" t="s">
        <v>38</v>
      </c>
      <c r="F9239" s="121">
        <v>0</v>
      </c>
      <c r="G9239" s="121">
        <v>0</v>
      </c>
      <c r="H9239" s="119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19">
        <v>57702</v>
      </c>
      <c r="B9240" s="120" t="s">
        <v>201</v>
      </c>
      <c r="C9240" s="120" t="s">
        <v>211</v>
      </c>
      <c r="D9240" s="120" t="s">
        <v>73</v>
      </c>
      <c r="E9240" s="120" t="s">
        <v>140</v>
      </c>
      <c r="F9240" s="121">
        <v>504283</v>
      </c>
      <c r="G9240" s="121">
        <v>38032</v>
      </c>
      <c r="H9240" s="119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19">
        <v>57703</v>
      </c>
      <c r="B9241" s="120" t="s">
        <v>201</v>
      </c>
      <c r="C9241" s="120" t="s">
        <v>202</v>
      </c>
      <c r="D9241" s="120" t="s">
        <v>39</v>
      </c>
      <c r="E9241" s="120" t="s">
        <v>38</v>
      </c>
      <c r="F9241" s="121">
        <v>0</v>
      </c>
      <c r="G9241" s="121">
        <v>73911</v>
      </c>
      <c r="H9241" s="119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19">
        <v>57703</v>
      </c>
      <c r="B9242" s="120" t="s">
        <v>201</v>
      </c>
      <c r="C9242" s="120" t="s">
        <v>202</v>
      </c>
      <c r="D9242" s="120" t="s">
        <v>61</v>
      </c>
      <c r="E9242" s="120" t="s">
        <v>38</v>
      </c>
      <c r="F9242" s="121">
        <v>2402518</v>
      </c>
      <c r="G9242" s="121">
        <v>235714</v>
      </c>
      <c r="H9242" s="119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19">
        <v>57703</v>
      </c>
      <c r="B9243" s="120" t="s">
        <v>201</v>
      </c>
      <c r="C9243" s="120" t="s">
        <v>202</v>
      </c>
      <c r="D9243" s="120" t="s">
        <v>73</v>
      </c>
      <c r="E9243" s="120" t="s">
        <v>38</v>
      </c>
      <c r="F9243" s="121">
        <v>37795</v>
      </c>
      <c r="G9243" s="121">
        <v>3515</v>
      </c>
      <c r="H9243" s="119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19">
        <v>57706</v>
      </c>
      <c r="B9244" s="120" t="s">
        <v>201</v>
      </c>
      <c r="C9244" s="120" t="s">
        <v>206</v>
      </c>
      <c r="D9244" s="120" t="s">
        <v>79</v>
      </c>
      <c r="E9244" s="120" t="s">
        <v>90</v>
      </c>
      <c r="F9244" s="121">
        <v>264580</v>
      </c>
      <c r="G9244" s="121">
        <v>25579</v>
      </c>
      <c r="H9244" s="119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19">
        <v>57708</v>
      </c>
      <c r="B9245" s="120" t="s">
        <v>201</v>
      </c>
      <c r="C9245" s="120" t="s">
        <v>206</v>
      </c>
      <c r="D9245" s="120" t="s">
        <v>101</v>
      </c>
      <c r="E9245" s="120" t="s">
        <v>92</v>
      </c>
      <c r="F9245" s="121">
        <v>2199915</v>
      </c>
      <c r="G9245" s="121">
        <v>247126</v>
      </c>
      <c r="H9245" s="119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19">
        <v>57710</v>
      </c>
      <c r="B9246" s="120" t="s">
        <v>201</v>
      </c>
      <c r="C9246" s="120" t="s">
        <v>206</v>
      </c>
      <c r="D9246" s="120" t="s">
        <v>52</v>
      </c>
      <c r="E9246" s="120" t="s">
        <v>99</v>
      </c>
      <c r="F9246" s="121">
        <v>0</v>
      </c>
      <c r="G9246" s="121">
        <v>-11412</v>
      </c>
      <c r="H9246" s="119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19">
        <v>57714</v>
      </c>
      <c r="B9247" s="120" t="s">
        <v>201</v>
      </c>
      <c r="C9247" s="120" t="s">
        <v>202</v>
      </c>
      <c r="D9247" s="120" t="s">
        <v>79</v>
      </c>
      <c r="E9247" s="120" t="s">
        <v>38</v>
      </c>
      <c r="F9247" s="121">
        <v>112</v>
      </c>
      <c r="G9247" s="121">
        <v>8</v>
      </c>
      <c r="H9247" s="119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19">
        <v>57715</v>
      </c>
      <c r="B9248" s="120" t="s">
        <v>201</v>
      </c>
      <c r="C9248" s="120" t="s">
        <v>211</v>
      </c>
      <c r="D9248" s="120" t="s">
        <v>79</v>
      </c>
      <c r="E9248" s="120" t="s">
        <v>38</v>
      </c>
      <c r="F9248" s="121">
        <v>49735</v>
      </c>
      <c r="G9248" s="121">
        <v>2526</v>
      </c>
      <c r="H9248" s="119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19">
        <v>57716</v>
      </c>
      <c r="B9249" s="120" t="s">
        <v>201</v>
      </c>
      <c r="C9249" s="120" t="s">
        <v>206</v>
      </c>
      <c r="D9249" s="120" t="s">
        <v>52</v>
      </c>
      <c r="E9249" s="120" t="s">
        <v>99</v>
      </c>
      <c r="F9249" s="121">
        <v>0</v>
      </c>
      <c r="G9249" s="121">
        <v>-13807</v>
      </c>
      <c r="H9249" s="119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19">
        <v>57721</v>
      </c>
      <c r="B9250" s="120" t="s">
        <v>201</v>
      </c>
      <c r="C9250" s="120" t="s">
        <v>202</v>
      </c>
      <c r="D9250" s="120" t="s">
        <v>128</v>
      </c>
      <c r="E9250" s="120" t="s">
        <v>180</v>
      </c>
      <c r="F9250" s="121">
        <v>337022</v>
      </c>
      <c r="G9250" s="121">
        <v>37859</v>
      </c>
      <c r="H9250" s="119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19">
        <v>57722</v>
      </c>
      <c r="B9251" s="120" t="s">
        <v>201</v>
      </c>
      <c r="C9251" s="120" t="s">
        <v>206</v>
      </c>
      <c r="D9251" s="120" t="s">
        <v>101</v>
      </c>
      <c r="E9251" s="120" t="s">
        <v>92</v>
      </c>
      <c r="F9251" s="121">
        <v>86723</v>
      </c>
      <c r="G9251" s="121">
        <v>9742</v>
      </c>
      <c r="H9251" s="119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19">
        <v>57723</v>
      </c>
      <c r="B9252" s="120" t="s">
        <v>201</v>
      </c>
      <c r="C9252" s="120" t="s">
        <v>206</v>
      </c>
      <c r="D9252" s="120" t="s">
        <v>101</v>
      </c>
      <c r="E9252" s="120" t="s">
        <v>92</v>
      </c>
      <c r="F9252" s="121">
        <v>64219</v>
      </c>
      <c r="G9252" s="121">
        <v>7214</v>
      </c>
      <c r="H9252" s="119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19">
        <v>57724</v>
      </c>
      <c r="B9253" s="120" t="s">
        <v>201</v>
      </c>
      <c r="C9253" s="120" t="s">
        <v>202</v>
      </c>
      <c r="D9253" s="120" t="s">
        <v>101</v>
      </c>
      <c r="E9253" s="120" t="s">
        <v>92</v>
      </c>
      <c r="F9253" s="121">
        <v>32848</v>
      </c>
      <c r="G9253" s="121">
        <v>3690</v>
      </c>
      <c r="H9253" s="119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19">
        <v>57725</v>
      </c>
      <c r="B9254" s="120" t="s">
        <v>201</v>
      </c>
      <c r="C9254" s="120" t="s">
        <v>206</v>
      </c>
      <c r="D9254" s="120" t="s">
        <v>128</v>
      </c>
      <c r="E9254" s="120" t="s">
        <v>180</v>
      </c>
      <c r="F9254" s="121">
        <v>2391016</v>
      </c>
      <c r="G9254" s="121">
        <v>268593</v>
      </c>
      <c r="H9254" s="119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19">
        <v>57726</v>
      </c>
      <c r="B9255" s="120" t="s">
        <v>201</v>
      </c>
      <c r="C9255" s="120" t="s">
        <v>202</v>
      </c>
      <c r="D9255" s="120" t="s">
        <v>101</v>
      </c>
      <c r="E9255" s="120" t="s">
        <v>92</v>
      </c>
      <c r="F9255" s="121">
        <v>22149</v>
      </c>
      <c r="G9255" s="121">
        <v>2488</v>
      </c>
      <c r="H9255" s="119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19">
        <v>57727</v>
      </c>
      <c r="B9256" s="120" t="s">
        <v>201</v>
      </c>
      <c r="C9256" s="120" t="s">
        <v>202</v>
      </c>
      <c r="D9256" s="120" t="s">
        <v>101</v>
      </c>
      <c r="E9256" s="120" t="s">
        <v>92</v>
      </c>
      <c r="F9256" s="121">
        <v>30115</v>
      </c>
      <c r="G9256" s="121">
        <v>3383</v>
      </c>
      <c r="H9256" s="119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19">
        <v>57728</v>
      </c>
      <c r="B9257" s="120" t="s">
        <v>201</v>
      </c>
      <c r="C9257" s="120" t="s">
        <v>202</v>
      </c>
      <c r="D9257" s="120" t="s">
        <v>101</v>
      </c>
      <c r="E9257" s="120" t="s">
        <v>92</v>
      </c>
      <c r="F9257" s="121">
        <v>44554</v>
      </c>
      <c r="G9257" s="121">
        <v>5005</v>
      </c>
      <c r="H9257" s="119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19">
        <v>57729</v>
      </c>
      <c r="B9258" s="120" t="s">
        <v>201</v>
      </c>
      <c r="C9258" s="120" t="s">
        <v>202</v>
      </c>
      <c r="D9258" s="120" t="s">
        <v>57</v>
      </c>
      <c r="E9258" s="120" t="s">
        <v>170</v>
      </c>
      <c r="F9258" s="121">
        <v>0</v>
      </c>
      <c r="G9258" s="121">
        <v>-22612</v>
      </c>
      <c r="H9258" s="119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19">
        <v>57732</v>
      </c>
      <c r="B9259" s="120" t="s">
        <v>201</v>
      </c>
      <c r="C9259" s="120" t="s">
        <v>207</v>
      </c>
      <c r="D9259" s="120" t="s">
        <v>128</v>
      </c>
      <c r="E9259" s="120" t="s">
        <v>180</v>
      </c>
      <c r="F9259" s="121">
        <v>44038</v>
      </c>
      <c r="G9259" s="121">
        <v>4947</v>
      </c>
      <c r="H9259" s="119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19">
        <v>57733</v>
      </c>
      <c r="B9260" s="120" t="s">
        <v>201</v>
      </c>
      <c r="C9260" s="120" t="s">
        <v>207</v>
      </c>
      <c r="D9260" s="120" t="s">
        <v>101</v>
      </c>
      <c r="E9260" s="120" t="s">
        <v>92</v>
      </c>
      <c r="F9260" s="121">
        <v>17475</v>
      </c>
      <c r="G9260" s="121">
        <v>1963</v>
      </c>
      <c r="H9260" s="119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19">
        <v>57734</v>
      </c>
      <c r="B9261" s="120" t="s">
        <v>201</v>
      </c>
      <c r="C9261" s="120" t="s">
        <v>206</v>
      </c>
      <c r="D9261" s="120" t="s">
        <v>101</v>
      </c>
      <c r="E9261" s="120" t="s">
        <v>92</v>
      </c>
      <c r="F9261" s="121">
        <v>13272</v>
      </c>
      <c r="G9261" s="121">
        <v>1490.94</v>
      </c>
      <c r="H9261" s="119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19">
        <v>57735</v>
      </c>
      <c r="B9262" s="120" t="s">
        <v>201</v>
      </c>
      <c r="C9262" s="120" t="s">
        <v>206</v>
      </c>
      <c r="D9262" s="120" t="s">
        <v>67</v>
      </c>
      <c r="E9262" s="120" t="s">
        <v>38</v>
      </c>
      <c r="F9262" s="121">
        <v>33995</v>
      </c>
      <c r="G9262" s="121">
        <v>3392.076</v>
      </c>
      <c r="H9262" s="119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19">
        <v>57735</v>
      </c>
      <c r="B9263" s="120" t="s">
        <v>201</v>
      </c>
      <c r="C9263" s="120" t="s">
        <v>206</v>
      </c>
      <c r="D9263" s="120" t="s">
        <v>67</v>
      </c>
      <c r="E9263" s="120" t="s">
        <v>130</v>
      </c>
      <c r="F9263" s="121">
        <v>155976</v>
      </c>
      <c r="G9263" s="121">
        <v>15562.924</v>
      </c>
      <c r="H9263" s="119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19">
        <v>57736</v>
      </c>
      <c r="B9264" s="120" t="s">
        <v>201</v>
      </c>
      <c r="C9264" s="120" t="s">
        <v>206</v>
      </c>
      <c r="D9264" s="120" t="s">
        <v>101</v>
      </c>
      <c r="E9264" s="120" t="s">
        <v>92</v>
      </c>
      <c r="F9264" s="121">
        <v>169406</v>
      </c>
      <c r="G9264" s="121">
        <v>19030</v>
      </c>
      <c r="H9264" s="119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19">
        <v>57737</v>
      </c>
      <c r="B9265" s="120" t="s">
        <v>201</v>
      </c>
      <c r="C9265" s="120" t="s">
        <v>206</v>
      </c>
      <c r="D9265" s="120" t="s">
        <v>101</v>
      </c>
      <c r="E9265" s="120" t="s">
        <v>92</v>
      </c>
      <c r="F9265" s="121">
        <v>176562</v>
      </c>
      <c r="G9265" s="121">
        <v>19834</v>
      </c>
      <c r="H9265" s="119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19">
        <v>57738</v>
      </c>
      <c r="B9266" s="120" t="s">
        <v>201</v>
      </c>
      <c r="C9266" s="120" t="s">
        <v>206</v>
      </c>
      <c r="D9266" s="120" t="s">
        <v>101</v>
      </c>
      <c r="E9266" s="120" t="s">
        <v>92</v>
      </c>
      <c r="F9266" s="121">
        <v>162097</v>
      </c>
      <c r="G9266" s="121">
        <v>18209</v>
      </c>
      <c r="H9266" s="119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19">
        <v>57739</v>
      </c>
      <c r="B9267" s="120" t="s">
        <v>201</v>
      </c>
      <c r="C9267" s="120" t="s">
        <v>206</v>
      </c>
      <c r="D9267" s="120" t="s">
        <v>101</v>
      </c>
      <c r="E9267" s="120" t="s">
        <v>92</v>
      </c>
      <c r="F9267" s="121">
        <v>183516</v>
      </c>
      <c r="G9267" s="121">
        <v>20615</v>
      </c>
      <c r="H9267" s="119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19">
        <v>57740</v>
      </c>
      <c r="B9268" s="120" t="s">
        <v>201</v>
      </c>
      <c r="C9268" s="120" t="s">
        <v>206</v>
      </c>
      <c r="D9268" s="120" t="s">
        <v>101</v>
      </c>
      <c r="E9268" s="120" t="s">
        <v>92</v>
      </c>
      <c r="F9268" s="121">
        <v>165498</v>
      </c>
      <c r="G9268" s="121">
        <v>18591</v>
      </c>
      <c r="H9268" s="119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19">
        <v>57741</v>
      </c>
      <c r="B9269" s="120" t="s">
        <v>201</v>
      </c>
      <c r="C9269" s="120" t="s">
        <v>206</v>
      </c>
      <c r="D9269" s="120" t="s">
        <v>128</v>
      </c>
      <c r="E9269" s="120" t="s">
        <v>180</v>
      </c>
      <c r="F9269" s="121">
        <v>112797</v>
      </c>
      <c r="G9269" s="121">
        <v>12671</v>
      </c>
      <c r="H9269" s="119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19">
        <v>57742</v>
      </c>
      <c r="B9270" s="120" t="s">
        <v>201</v>
      </c>
      <c r="C9270" s="120" t="s">
        <v>206</v>
      </c>
      <c r="D9270" s="120" t="s">
        <v>101</v>
      </c>
      <c r="E9270" s="120" t="s">
        <v>92</v>
      </c>
      <c r="F9270" s="121">
        <v>13923</v>
      </c>
      <c r="G9270" s="121">
        <v>1564.2</v>
      </c>
      <c r="H9270" s="119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19">
        <v>57743</v>
      </c>
      <c r="B9271" s="120" t="s">
        <v>201</v>
      </c>
      <c r="C9271" s="120" t="s">
        <v>206</v>
      </c>
      <c r="D9271" s="120" t="s">
        <v>101</v>
      </c>
      <c r="E9271" s="120" t="s">
        <v>92</v>
      </c>
      <c r="F9271" s="121">
        <v>50476</v>
      </c>
      <c r="G9271" s="121">
        <v>5670</v>
      </c>
      <c r="H9271" s="119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19">
        <v>57744</v>
      </c>
      <c r="B9272" s="120" t="s">
        <v>201</v>
      </c>
      <c r="C9272" s="120" t="s">
        <v>206</v>
      </c>
      <c r="D9272" s="120" t="s">
        <v>128</v>
      </c>
      <c r="E9272" s="120" t="s">
        <v>180</v>
      </c>
      <c r="F9272" s="121">
        <v>1383799</v>
      </c>
      <c r="G9272" s="121">
        <v>155448</v>
      </c>
      <c r="H9272" s="119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19">
        <v>57745</v>
      </c>
      <c r="B9273" s="120" t="s">
        <v>201</v>
      </c>
      <c r="C9273" s="120" t="s">
        <v>206</v>
      </c>
      <c r="D9273" s="120" t="s">
        <v>101</v>
      </c>
      <c r="E9273" s="120" t="s">
        <v>92</v>
      </c>
      <c r="F9273" s="121">
        <v>34637</v>
      </c>
      <c r="G9273" s="121">
        <v>3891</v>
      </c>
      <c r="H9273" s="119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19">
        <v>57746</v>
      </c>
      <c r="B9274" s="120" t="s">
        <v>201</v>
      </c>
      <c r="C9274" s="120" t="s">
        <v>206</v>
      </c>
      <c r="D9274" s="120" t="s">
        <v>101</v>
      </c>
      <c r="E9274" s="120" t="s">
        <v>92</v>
      </c>
      <c r="F9274" s="121">
        <v>54491</v>
      </c>
      <c r="G9274" s="121">
        <v>6121</v>
      </c>
      <c r="H9274" s="119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19">
        <v>57747</v>
      </c>
      <c r="B9275" s="120" t="s">
        <v>201</v>
      </c>
      <c r="C9275" s="120" t="s">
        <v>206</v>
      </c>
      <c r="D9275" s="120" t="s">
        <v>101</v>
      </c>
      <c r="E9275" s="120" t="s">
        <v>92</v>
      </c>
      <c r="F9275" s="121">
        <v>19290</v>
      </c>
      <c r="G9275" s="121">
        <v>2167</v>
      </c>
      <c r="H9275" s="119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19">
        <v>57748</v>
      </c>
      <c r="B9276" s="120" t="s">
        <v>201</v>
      </c>
      <c r="C9276" s="120" t="s">
        <v>206</v>
      </c>
      <c r="D9276" s="120" t="s">
        <v>128</v>
      </c>
      <c r="E9276" s="120" t="s">
        <v>180</v>
      </c>
      <c r="F9276" s="121">
        <v>314569</v>
      </c>
      <c r="G9276" s="121">
        <v>35337</v>
      </c>
      <c r="H9276" s="119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19">
        <v>57749</v>
      </c>
      <c r="B9277" s="120" t="s">
        <v>201</v>
      </c>
      <c r="C9277" s="120" t="s">
        <v>206</v>
      </c>
      <c r="D9277" s="120" t="s">
        <v>128</v>
      </c>
      <c r="E9277" s="120" t="s">
        <v>180</v>
      </c>
      <c r="F9277" s="121">
        <v>463883</v>
      </c>
      <c r="G9277" s="121">
        <v>52110</v>
      </c>
      <c r="H9277" s="119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19">
        <v>57750</v>
      </c>
      <c r="B9278" s="120" t="s">
        <v>201</v>
      </c>
      <c r="C9278" s="120" t="s">
        <v>206</v>
      </c>
      <c r="D9278" s="120" t="s">
        <v>101</v>
      </c>
      <c r="E9278" s="120" t="s">
        <v>92</v>
      </c>
      <c r="F9278" s="121">
        <v>36159</v>
      </c>
      <c r="G9278" s="121">
        <v>4061.97</v>
      </c>
      <c r="H9278" s="119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19">
        <v>57751</v>
      </c>
      <c r="B9279" s="120" t="s">
        <v>201</v>
      </c>
      <c r="C9279" s="120" t="s">
        <v>206</v>
      </c>
      <c r="D9279" s="120" t="s">
        <v>128</v>
      </c>
      <c r="E9279" s="120" t="s">
        <v>180</v>
      </c>
      <c r="F9279" s="121">
        <v>5001641</v>
      </c>
      <c r="G9279" s="121">
        <v>561856</v>
      </c>
      <c r="H9279" s="119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19">
        <v>57752</v>
      </c>
      <c r="B9280" s="120" t="s">
        <v>201</v>
      </c>
      <c r="C9280" s="120" t="s">
        <v>206</v>
      </c>
      <c r="D9280" s="120" t="s">
        <v>128</v>
      </c>
      <c r="E9280" s="120" t="s">
        <v>180</v>
      </c>
      <c r="F9280" s="121">
        <v>4372093</v>
      </c>
      <c r="G9280" s="121">
        <v>491136</v>
      </c>
      <c r="H9280" s="119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19">
        <v>57753</v>
      </c>
      <c r="B9281" s="120" t="s">
        <v>201</v>
      </c>
      <c r="C9281" s="120" t="s">
        <v>206</v>
      </c>
      <c r="D9281" s="120" t="s">
        <v>101</v>
      </c>
      <c r="E9281" s="120" t="s">
        <v>92</v>
      </c>
      <c r="F9281" s="121">
        <v>16185</v>
      </c>
      <c r="G9281" s="121">
        <v>1818</v>
      </c>
      <c r="H9281" s="119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19">
        <v>57754</v>
      </c>
      <c r="B9282" s="120" t="s">
        <v>201</v>
      </c>
      <c r="C9282" s="120" t="s">
        <v>207</v>
      </c>
      <c r="D9282" s="120" t="s">
        <v>79</v>
      </c>
      <c r="E9282" s="120" t="s">
        <v>90</v>
      </c>
      <c r="F9282" s="121">
        <v>87883</v>
      </c>
      <c r="G9282" s="121">
        <v>9196</v>
      </c>
      <c r="H9282" s="119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19">
        <v>57755</v>
      </c>
      <c r="B9283" s="120" t="s">
        <v>201</v>
      </c>
      <c r="C9283" s="120" t="s">
        <v>206</v>
      </c>
      <c r="D9283" s="120" t="s">
        <v>128</v>
      </c>
      <c r="E9283" s="120" t="s">
        <v>180</v>
      </c>
      <c r="F9283" s="121">
        <v>1341567</v>
      </c>
      <c r="G9283" s="121">
        <v>150704</v>
      </c>
      <c r="H9283" s="119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19">
        <v>57757</v>
      </c>
      <c r="B9284" s="120" t="s">
        <v>201</v>
      </c>
      <c r="C9284" s="120" t="s">
        <v>206</v>
      </c>
      <c r="D9284" s="120" t="s">
        <v>128</v>
      </c>
      <c r="E9284" s="120" t="s">
        <v>180</v>
      </c>
      <c r="F9284" s="121">
        <v>2703297</v>
      </c>
      <c r="G9284" s="121">
        <v>303673</v>
      </c>
      <c r="H9284" s="119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19">
        <v>57758</v>
      </c>
      <c r="B9285" s="120" t="s">
        <v>201</v>
      </c>
      <c r="C9285" s="120" t="s">
        <v>206</v>
      </c>
      <c r="D9285" s="120" t="s">
        <v>101</v>
      </c>
      <c r="E9285" s="120" t="s">
        <v>92</v>
      </c>
      <c r="F9285" s="121">
        <v>178858</v>
      </c>
      <c r="G9285" s="121">
        <v>20092</v>
      </c>
      <c r="H9285" s="119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19">
        <v>57760</v>
      </c>
      <c r="B9286" s="120" t="s">
        <v>201</v>
      </c>
      <c r="C9286" s="120" t="s">
        <v>206</v>
      </c>
      <c r="D9286" s="120" t="s">
        <v>128</v>
      </c>
      <c r="E9286" s="120" t="s">
        <v>180</v>
      </c>
      <c r="F9286" s="121">
        <v>508321</v>
      </c>
      <c r="G9286" s="121">
        <v>57102</v>
      </c>
      <c r="H9286" s="119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19">
        <v>57761</v>
      </c>
      <c r="B9287" s="120" t="s">
        <v>201</v>
      </c>
      <c r="C9287" s="120" t="s">
        <v>206</v>
      </c>
      <c r="D9287" s="120" t="s">
        <v>128</v>
      </c>
      <c r="E9287" s="120" t="s">
        <v>180</v>
      </c>
      <c r="F9287" s="121">
        <v>578764</v>
      </c>
      <c r="G9287" s="121">
        <v>65015</v>
      </c>
      <c r="H9287" s="119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19">
        <v>57762</v>
      </c>
      <c r="B9288" s="120" t="s">
        <v>201</v>
      </c>
      <c r="C9288" s="120" t="s">
        <v>206</v>
      </c>
      <c r="D9288" s="120" t="s">
        <v>128</v>
      </c>
      <c r="E9288" s="120" t="s">
        <v>180</v>
      </c>
      <c r="F9288" s="121">
        <v>5805182</v>
      </c>
      <c r="G9288" s="121">
        <v>652121</v>
      </c>
      <c r="H9288" s="119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19">
        <v>57763</v>
      </c>
      <c r="B9289" s="120" t="s">
        <v>201</v>
      </c>
      <c r="C9289" s="120" t="s">
        <v>202</v>
      </c>
      <c r="D9289" s="120" t="s">
        <v>116</v>
      </c>
      <c r="E9289" s="120" t="s">
        <v>170</v>
      </c>
      <c r="F9289" s="121">
        <v>109423</v>
      </c>
      <c r="G9289" s="121">
        <v>12292</v>
      </c>
      <c r="H9289" s="119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19">
        <v>57764</v>
      </c>
      <c r="B9290" s="120" t="s">
        <v>201</v>
      </c>
      <c r="C9290" s="120" t="s">
        <v>207</v>
      </c>
      <c r="D9290" s="120" t="s">
        <v>101</v>
      </c>
      <c r="E9290" s="120" t="s">
        <v>92</v>
      </c>
      <c r="F9290" s="121">
        <v>213220</v>
      </c>
      <c r="G9290" s="121">
        <v>23952</v>
      </c>
      <c r="H9290" s="119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19">
        <v>57765</v>
      </c>
      <c r="B9291" s="120" t="s">
        <v>201</v>
      </c>
      <c r="C9291" s="120" t="s">
        <v>206</v>
      </c>
      <c r="D9291" s="120" t="s">
        <v>101</v>
      </c>
      <c r="E9291" s="120" t="s">
        <v>92</v>
      </c>
      <c r="F9291" s="121">
        <v>72684</v>
      </c>
      <c r="G9291" s="121">
        <v>8165</v>
      </c>
      <c r="H9291" s="119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19">
        <v>57766</v>
      </c>
      <c r="B9292" s="120" t="s">
        <v>201</v>
      </c>
      <c r="C9292" s="120" t="s">
        <v>206</v>
      </c>
      <c r="D9292" s="120" t="s">
        <v>128</v>
      </c>
      <c r="E9292" s="120" t="s">
        <v>180</v>
      </c>
      <c r="F9292" s="121">
        <v>2203984</v>
      </c>
      <c r="G9292" s="121">
        <v>247583</v>
      </c>
      <c r="H9292" s="119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19">
        <v>57767</v>
      </c>
      <c r="B9293" s="120" t="s">
        <v>201</v>
      </c>
      <c r="C9293" s="120" t="s">
        <v>202</v>
      </c>
      <c r="D9293" s="120" t="s">
        <v>128</v>
      </c>
      <c r="E9293" s="120" t="s">
        <v>180</v>
      </c>
      <c r="F9293" s="121">
        <v>27775</v>
      </c>
      <c r="G9293" s="121">
        <v>3120</v>
      </c>
      <c r="H9293" s="119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19">
        <v>57768</v>
      </c>
      <c r="B9294" s="120" t="s">
        <v>201</v>
      </c>
      <c r="C9294" s="120" t="s">
        <v>206</v>
      </c>
      <c r="D9294" s="120" t="s">
        <v>101</v>
      </c>
      <c r="E9294" s="120" t="s">
        <v>92</v>
      </c>
      <c r="F9294" s="121">
        <v>17839</v>
      </c>
      <c r="G9294" s="121">
        <v>2004</v>
      </c>
      <c r="H9294" s="119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19">
        <v>57769</v>
      </c>
      <c r="B9295" s="120" t="s">
        <v>201</v>
      </c>
      <c r="C9295" s="120" t="s">
        <v>206</v>
      </c>
      <c r="D9295" s="120" t="s">
        <v>128</v>
      </c>
      <c r="E9295" s="120" t="s">
        <v>180</v>
      </c>
      <c r="F9295" s="121">
        <v>3232743</v>
      </c>
      <c r="G9295" s="121">
        <v>363148</v>
      </c>
      <c r="H9295" s="119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19">
        <v>57770</v>
      </c>
      <c r="B9296" s="120" t="s">
        <v>201</v>
      </c>
      <c r="C9296" s="120" t="s">
        <v>206</v>
      </c>
      <c r="D9296" s="120" t="s">
        <v>67</v>
      </c>
      <c r="E9296" s="120" t="s">
        <v>38</v>
      </c>
      <c r="F9296" s="121">
        <v>15178</v>
      </c>
      <c r="G9296" s="121">
        <v>1389.468</v>
      </c>
      <c r="H9296" s="119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19">
        <v>57770</v>
      </c>
      <c r="B9297" s="120" t="s">
        <v>201</v>
      </c>
      <c r="C9297" s="120" t="s">
        <v>206</v>
      </c>
      <c r="D9297" s="120" t="s">
        <v>67</v>
      </c>
      <c r="E9297" s="120" t="s">
        <v>130</v>
      </c>
      <c r="F9297" s="121">
        <v>66376</v>
      </c>
      <c r="G9297" s="121">
        <v>6076.532</v>
      </c>
      <c r="H9297" s="119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19">
        <v>57771</v>
      </c>
      <c r="B9298" s="120" t="s">
        <v>201</v>
      </c>
      <c r="C9298" s="120" t="s">
        <v>206</v>
      </c>
      <c r="D9298" s="120" t="s">
        <v>79</v>
      </c>
      <c r="E9298" s="120" t="s">
        <v>90</v>
      </c>
      <c r="F9298" s="121">
        <v>32918</v>
      </c>
      <c r="G9298" s="121">
        <v>2800</v>
      </c>
      <c r="H9298" s="119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19">
        <v>57772</v>
      </c>
      <c r="B9299" s="120" t="s">
        <v>201</v>
      </c>
      <c r="C9299" s="120" t="s">
        <v>206</v>
      </c>
      <c r="D9299" s="120" t="s">
        <v>101</v>
      </c>
      <c r="E9299" s="120" t="s">
        <v>92</v>
      </c>
      <c r="F9299" s="121">
        <v>17332</v>
      </c>
      <c r="G9299" s="121">
        <v>1947</v>
      </c>
      <c r="H9299" s="119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19">
        <v>57773</v>
      </c>
      <c r="B9300" s="120" t="s">
        <v>201</v>
      </c>
      <c r="C9300" s="120" t="s">
        <v>207</v>
      </c>
      <c r="D9300" s="120" t="s">
        <v>101</v>
      </c>
      <c r="E9300" s="120" t="s">
        <v>92</v>
      </c>
      <c r="F9300" s="121">
        <v>18392</v>
      </c>
      <c r="G9300" s="121">
        <v>2066</v>
      </c>
      <c r="H9300" s="119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19">
        <v>57774</v>
      </c>
      <c r="B9301" s="120" t="s">
        <v>201</v>
      </c>
      <c r="C9301" s="120" t="s">
        <v>206</v>
      </c>
      <c r="D9301" s="120" t="s">
        <v>128</v>
      </c>
      <c r="E9301" s="120" t="s">
        <v>180</v>
      </c>
      <c r="F9301" s="121">
        <v>2379487</v>
      </c>
      <c r="G9301" s="121">
        <v>267298</v>
      </c>
      <c r="H9301" s="119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19">
        <v>57777</v>
      </c>
      <c r="B9302" s="120" t="s">
        <v>201</v>
      </c>
      <c r="C9302" s="120" t="s">
        <v>206</v>
      </c>
      <c r="D9302" s="120" t="s">
        <v>101</v>
      </c>
      <c r="E9302" s="120" t="s">
        <v>92</v>
      </c>
      <c r="F9302" s="121">
        <v>47518</v>
      </c>
      <c r="G9302" s="121">
        <v>5338</v>
      </c>
      <c r="H9302" s="119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19">
        <v>57778</v>
      </c>
      <c r="B9303" s="120" t="s">
        <v>201</v>
      </c>
      <c r="C9303" s="120" t="s">
        <v>206</v>
      </c>
      <c r="D9303" s="120" t="s">
        <v>101</v>
      </c>
      <c r="E9303" s="120" t="s">
        <v>92</v>
      </c>
      <c r="F9303" s="121">
        <v>100495</v>
      </c>
      <c r="G9303" s="121">
        <v>11289</v>
      </c>
      <c r="H9303" s="119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19">
        <v>57779</v>
      </c>
      <c r="B9304" s="120" t="s">
        <v>201</v>
      </c>
      <c r="C9304" s="120" t="s">
        <v>206</v>
      </c>
      <c r="D9304" s="120" t="s">
        <v>101</v>
      </c>
      <c r="E9304" s="120" t="s">
        <v>92</v>
      </c>
      <c r="F9304" s="121">
        <v>43424</v>
      </c>
      <c r="G9304" s="121">
        <v>4878</v>
      </c>
      <c r="H9304" s="119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19">
        <v>57780</v>
      </c>
      <c r="B9305" s="120" t="s">
        <v>201</v>
      </c>
      <c r="C9305" s="120" t="s">
        <v>206</v>
      </c>
      <c r="D9305" s="120" t="s">
        <v>101</v>
      </c>
      <c r="E9305" s="120" t="s">
        <v>92</v>
      </c>
      <c r="F9305" s="121">
        <v>104297</v>
      </c>
      <c r="G9305" s="121">
        <v>11716</v>
      </c>
      <c r="H9305" s="119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19">
        <v>57781</v>
      </c>
      <c r="B9306" s="120" t="s">
        <v>201</v>
      </c>
      <c r="C9306" s="120" t="s">
        <v>206</v>
      </c>
      <c r="D9306" s="120" t="s">
        <v>101</v>
      </c>
      <c r="E9306" s="120" t="s">
        <v>92</v>
      </c>
      <c r="F9306" s="121">
        <v>55282</v>
      </c>
      <c r="G9306" s="121">
        <v>6210</v>
      </c>
      <c r="H9306" s="119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19">
        <v>57782</v>
      </c>
      <c r="B9307" s="120" t="s">
        <v>201</v>
      </c>
      <c r="C9307" s="120" t="s">
        <v>206</v>
      </c>
      <c r="D9307" s="120" t="s">
        <v>101</v>
      </c>
      <c r="E9307" s="120" t="s">
        <v>92</v>
      </c>
      <c r="F9307" s="121">
        <v>103146</v>
      </c>
      <c r="G9307" s="121">
        <v>11587</v>
      </c>
      <c r="H9307" s="119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19">
        <v>57783</v>
      </c>
      <c r="B9308" s="120" t="s">
        <v>201</v>
      </c>
      <c r="C9308" s="120" t="s">
        <v>206</v>
      </c>
      <c r="D9308" s="120" t="s">
        <v>101</v>
      </c>
      <c r="E9308" s="120" t="s">
        <v>92</v>
      </c>
      <c r="F9308" s="121">
        <v>97228</v>
      </c>
      <c r="G9308" s="121">
        <v>10922</v>
      </c>
      <c r="H9308" s="119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19">
        <v>57784</v>
      </c>
      <c r="B9309" s="120" t="s">
        <v>201</v>
      </c>
      <c r="C9309" s="120" t="s">
        <v>206</v>
      </c>
      <c r="D9309" s="120" t="s">
        <v>101</v>
      </c>
      <c r="E9309" s="120" t="s">
        <v>92</v>
      </c>
      <c r="F9309" s="121">
        <v>99373</v>
      </c>
      <c r="G9309" s="121">
        <v>11163</v>
      </c>
      <c r="H9309" s="119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19">
        <v>57785</v>
      </c>
      <c r="B9310" s="120" t="s">
        <v>201</v>
      </c>
      <c r="C9310" s="120" t="s">
        <v>206</v>
      </c>
      <c r="D9310" s="120" t="s">
        <v>101</v>
      </c>
      <c r="E9310" s="120" t="s">
        <v>92</v>
      </c>
      <c r="F9310" s="121">
        <v>100796</v>
      </c>
      <c r="G9310" s="121">
        <v>11323</v>
      </c>
      <c r="H9310" s="119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19">
        <v>57787</v>
      </c>
      <c r="B9311" s="120" t="s">
        <v>201</v>
      </c>
      <c r="C9311" s="120" t="s">
        <v>206</v>
      </c>
      <c r="D9311" s="120" t="s">
        <v>128</v>
      </c>
      <c r="E9311" s="120" t="s">
        <v>180</v>
      </c>
      <c r="F9311" s="121">
        <v>15398528</v>
      </c>
      <c r="G9311" s="121">
        <v>1729783</v>
      </c>
      <c r="H9311" s="119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19">
        <v>57788</v>
      </c>
      <c r="B9312" s="120" t="s">
        <v>205</v>
      </c>
      <c r="C9312" s="120" t="s">
        <v>210</v>
      </c>
      <c r="D9312" s="120" t="s">
        <v>73</v>
      </c>
      <c r="E9312" s="120" t="s">
        <v>70</v>
      </c>
      <c r="F9312" s="121">
        <v>0</v>
      </c>
      <c r="G9312" s="121">
        <v>0</v>
      </c>
      <c r="H9312" s="119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19">
        <v>57788</v>
      </c>
      <c r="B9313" s="120" t="s">
        <v>205</v>
      </c>
      <c r="C9313" s="120" t="s">
        <v>210</v>
      </c>
      <c r="D9313" s="120" t="s">
        <v>73</v>
      </c>
      <c r="E9313" s="120" t="s">
        <v>38</v>
      </c>
      <c r="F9313" s="121">
        <v>665636</v>
      </c>
      <c r="G9313" s="121">
        <v>25875.38</v>
      </c>
      <c r="H9313" s="119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19">
        <v>57789</v>
      </c>
      <c r="B9314" s="120" t="s">
        <v>205</v>
      </c>
      <c r="C9314" s="120" t="s">
        <v>210</v>
      </c>
      <c r="D9314" s="120" t="s">
        <v>79</v>
      </c>
      <c r="E9314" s="120" t="s">
        <v>38</v>
      </c>
      <c r="F9314" s="121">
        <v>65028</v>
      </c>
      <c r="G9314" s="121">
        <v>11770</v>
      </c>
      <c r="H9314" s="119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19">
        <v>57790</v>
      </c>
      <c r="B9315" s="120" t="s">
        <v>201</v>
      </c>
      <c r="C9315" s="120" t="s">
        <v>206</v>
      </c>
      <c r="D9315" s="120" t="s">
        <v>101</v>
      </c>
      <c r="E9315" s="120" t="s">
        <v>92</v>
      </c>
      <c r="F9315" s="121">
        <v>290969</v>
      </c>
      <c r="G9315" s="121">
        <v>32686</v>
      </c>
      <c r="H9315" s="119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19">
        <v>57791</v>
      </c>
      <c r="B9316" s="120" t="s">
        <v>201</v>
      </c>
      <c r="C9316" s="120" t="s">
        <v>206</v>
      </c>
      <c r="D9316" s="120" t="s">
        <v>128</v>
      </c>
      <c r="E9316" s="120" t="s">
        <v>180</v>
      </c>
      <c r="F9316" s="121">
        <v>24294</v>
      </c>
      <c r="G9316" s="121">
        <v>2729</v>
      </c>
      <c r="H9316" s="119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19">
        <v>57792</v>
      </c>
      <c r="B9317" s="120" t="s">
        <v>201</v>
      </c>
      <c r="C9317" s="120" t="s">
        <v>206</v>
      </c>
      <c r="D9317" s="120" t="s">
        <v>128</v>
      </c>
      <c r="E9317" s="120" t="s">
        <v>180</v>
      </c>
      <c r="F9317" s="121">
        <v>383</v>
      </c>
      <c r="G9317" s="121">
        <v>43</v>
      </c>
      <c r="H9317" s="119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19">
        <v>57793</v>
      </c>
      <c r="B9318" s="120" t="s">
        <v>205</v>
      </c>
      <c r="C9318" s="120" t="s">
        <v>210</v>
      </c>
      <c r="D9318" s="120" t="s">
        <v>67</v>
      </c>
      <c r="E9318" s="120" t="s">
        <v>38</v>
      </c>
      <c r="F9318" s="121">
        <v>18723</v>
      </c>
      <c r="G9318" s="121">
        <v>2932</v>
      </c>
      <c r="H9318" s="119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19">
        <v>57794</v>
      </c>
      <c r="B9319" s="120" t="s">
        <v>201</v>
      </c>
      <c r="C9319" s="120" t="s">
        <v>206</v>
      </c>
      <c r="D9319" s="120" t="s">
        <v>39</v>
      </c>
      <c r="E9319" s="120" t="s">
        <v>38</v>
      </c>
      <c r="F9319" s="121">
        <v>421949</v>
      </c>
      <c r="G9319" s="121">
        <v>1900598</v>
      </c>
      <c r="H9319" s="119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19">
        <v>57794</v>
      </c>
      <c r="B9320" s="120" t="s">
        <v>201</v>
      </c>
      <c r="C9320" s="120" t="s">
        <v>206</v>
      </c>
      <c r="D9320" s="120" t="s">
        <v>61</v>
      </c>
      <c r="E9320" s="120" t="s">
        <v>38</v>
      </c>
      <c r="F9320" s="121">
        <v>37932386</v>
      </c>
      <c r="G9320" s="121">
        <v>3717274</v>
      </c>
      <c r="H9320" s="119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19">
        <v>57795</v>
      </c>
      <c r="B9321" s="120" t="s">
        <v>201</v>
      </c>
      <c r="C9321" s="120" t="s">
        <v>206</v>
      </c>
      <c r="D9321" s="120" t="s">
        <v>101</v>
      </c>
      <c r="E9321" s="120" t="s">
        <v>92</v>
      </c>
      <c r="F9321" s="121">
        <v>75596</v>
      </c>
      <c r="G9321" s="121">
        <v>8492</v>
      </c>
      <c r="H9321" s="119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19">
        <v>57796</v>
      </c>
      <c r="B9322" s="120" t="s">
        <v>201</v>
      </c>
      <c r="C9322" s="120" t="s">
        <v>206</v>
      </c>
      <c r="D9322" s="120" t="s">
        <v>101</v>
      </c>
      <c r="E9322" s="120" t="s">
        <v>92</v>
      </c>
      <c r="F9322" s="121">
        <v>14518</v>
      </c>
      <c r="G9322" s="121">
        <v>1631</v>
      </c>
      <c r="H9322" s="119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19">
        <v>57797</v>
      </c>
      <c r="B9323" s="120" t="s">
        <v>201</v>
      </c>
      <c r="C9323" s="120" t="s">
        <v>206</v>
      </c>
      <c r="D9323" s="120" t="s">
        <v>101</v>
      </c>
      <c r="E9323" s="120" t="s">
        <v>92</v>
      </c>
      <c r="F9323" s="121">
        <v>17138</v>
      </c>
      <c r="G9323" s="121">
        <v>1925</v>
      </c>
      <c r="H9323" s="119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19">
        <v>57798</v>
      </c>
      <c r="B9324" s="120" t="s">
        <v>205</v>
      </c>
      <c r="C9324" s="120" t="s">
        <v>210</v>
      </c>
      <c r="D9324" s="120" t="s">
        <v>73</v>
      </c>
      <c r="E9324" s="120" t="s">
        <v>38</v>
      </c>
      <c r="F9324" s="121">
        <v>167454</v>
      </c>
      <c r="G9324" s="121">
        <v>29422</v>
      </c>
      <c r="H9324" s="119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19">
        <v>57799</v>
      </c>
      <c r="B9325" s="120" t="s">
        <v>201</v>
      </c>
      <c r="C9325" s="120" t="s">
        <v>206</v>
      </c>
      <c r="D9325" s="120" t="s">
        <v>101</v>
      </c>
      <c r="E9325" s="120" t="s">
        <v>92</v>
      </c>
      <c r="F9325" s="121">
        <v>12848</v>
      </c>
      <c r="G9325" s="121">
        <v>1443</v>
      </c>
      <c r="H9325" s="119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19">
        <v>57800</v>
      </c>
      <c r="B9326" s="120" t="s">
        <v>201</v>
      </c>
      <c r="C9326" s="120" t="s">
        <v>202</v>
      </c>
      <c r="D9326" s="120" t="s">
        <v>128</v>
      </c>
      <c r="E9326" s="120" t="s">
        <v>180</v>
      </c>
      <c r="F9326" s="121">
        <v>2536375</v>
      </c>
      <c r="G9326" s="121">
        <v>284922</v>
      </c>
      <c r="H9326" s="119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19">
        <v>57801</v>
      </c>
      <c r="B9327" s="120" t="s">
        <v>201</v>
      </c>
      <c r="C9327" s="120" t="s">
        <v>202</v>
      </c>
      <c r="D9327" s="120" t="s">
        <v>128</v>
      </c>
      <c r="E9327" s="120" t="s">
        <v>180</v>
      </c>
      <c r="F9327" s="121">
        <v>2588959</v>
      </c>
      <c r="G9327" s="121">
        <v>290829</v>
      </c>
      <c r="H9327" s="119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19">
        <v>57802</v>
      </c>
      <c r="B9328" s="120" t="s">
        <v>201</v>
      </c>
      <c r="C9328" s="120" t="s">
        <v>206</v>
      </c>
      <c r="D9328" s="120" t="s">
        <v>128</v>
      </c>
      <c r="E9328" s="120" t="s">
        <v>180</v>
      </c>
      <c r="F9328" s="121">
        <v>5815268</v>
      </c>
      <c r="G9328" s="121">
        <v>653254</v>
      </c>
      <c r="H9328" s="119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19">
        <v>57803</v>
      </c>
      <c r="B9329" s="120" t="s">
        <v>201</v>
      </c>
      <c r="C9329" s="120" t="s">
        <v>206</v>
      </c>
      <c r="D9329" s="120" t="s">
        <v>128</v>
      </c>
      <c r="E9329" s="120" t="s">
        <v>180</v>
      </c>
      <c r="F9329" s="121">
        <v>52771</v>
      </c>
      <c r="G9329" s="121">
        <v>5928</v>
      </c>
      <c r="H9329" s="119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19">
        <v>57804</v>
      </c>
      <c r="B9330" s="120" t="s">
        <v>205</v>
      </c>
      <c r="C9330" s="120" t="s">
        <v>210</v>
      </c>
      <c r="D9330" s="120" t="s">
        <v>68</v>
      </c>
      <c r="E9330" s="120" t="s">
        <v>70</v>
      </c>
      <c r="F9330" s="121">
        <v>69</v>
      </c>
      <c r="G9330" s="121">
        <v>15.03</v>
      </c>
      <c r="H9330" s="119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19">
        <v>57804</v>
      </c>
      <c r="B9331" s="120" t="s">
        <v>205</v>
      </c>
      <c r="C9331" s="120" t="s">
        <v>210</v>
      </c>
      <c r="D9331" s="120" t="s">
        <v>68</v>
      </c>
      <c r="E9331" s="120" t="s">
        <v>38</v>
      </c>
      <c r="F9331" s="121">
        <v>4911</v>
      </c>
      <c r="G9331" s="121">
        <v>1061.183</v>
      </c>
      <c r="H9331" s="119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19">
        <v>57804</v>
      </c>
      <c r="B9332" s="120" t="s">
        <v>205</v>
      </c>
      <c r="C9332" s="120" t="s">
        <v>210</v>
      </c>
      <c r="D9332" s="120" t="s">
        <v>68</v>
      </c>
      <c r="E9332" s="120" t="s">
        <v>152</v>
      </c>
      <c r="F9332" s="121">
        <v>0</v>
      </c>
      <c r="G9332" s="121">
        <v>0</v>
      </c>
      <c r="H9332" s="119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19">
        <v>57804</v>
      </c>
      <c r="B9333" s="120" t="s">
        <v>205</v>
      </c>
      <c r="C9333" s="120" t="s">
        <v>210</v>
      </c>
      <c r="D9333" s="120" t="s">
        <v>68</v>
      </c>
      <c r="E9333" s="120" t="s">
        <v>176</v>
      </c>
      <c r="F9333" s="121">
        <v>10733</v>
      </c>
      <c r="G9333" s="121">
        <v>2318.787</v>
      </c>
      <c r="H9333" s="119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19">
        <v>57805</v>
      </c>
      <c r="B9334" s="120" t="s">
        <v>201</v>
      </c>
      <c r="C9334" s="120" t="s">
        <v>207</v>
      </c>
      <c r="D9334" s="120" t="s">
        <v>101</v>
      </c>
      <c r="E9334" s="120" t="s">
        <v>92</v>
      </c>
      <c r="F9334" s="121">
        <v>24295</v>
      </c>
      <c r="G9334" s="121">
        <v>2729</v>
      </c>
      <c r="H9334" s="119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19">
        <v>57807</v>
      </c>
      <c r="B9335" s="120" t="s">
        <v>201</v>
      </c>
      <c r="C9335" s="120" t="s">
        <v>206</v>
      </c>
      <c r="D9335" s="120" t="s">
        <v>67</v>
      </c>
      <c r="E9335" s="120" t="s">
        <v>38</v>
      </c>
      <c r="F9335" s="121">
        <v>4556</v>
      </c>
      <c r="G9335" s="121">
        <v>397</v>
      </c>
      <c r="H9335" s="119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19">
        <v>57807</v>
      </c>
      <c r="B9336" s="120" t="s">
        <v>201</v>
      </c>
      <c r="C9336" s="120" t="s">
        <v>206</v>
      </c>
      <c r="D9336" s="120" t="s">
        <v>67</v>
      </c>
      <c r="E9336" s="120" t="s">
        <v>130</v>
      </c>
      <c r="F9336" s="121">
        <v>0</v>
      </c>
      <c r="G9336" s="121">
        <v>0</v>
      </c>
      <c r="H9336" s="119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19">
        <v>57808</v>
      </c>
      <c r="B9337" s="120" t="s">
        <v>201</v>
      </c>
      <c r="C9337" s="120" t="s">
        <v>206</v>
      </c>
      <c r="D9337" s="120" t="s">
        <v>67</v>
      </c>
      <c r="E9337" s="120" t="s">
        <v>38</v>
      </c>
      <c r="F9337" s="121">
        <v>53278</v>
      </c>
      <c r="G9337" s="121">
        <v>5929</v>
      </c>
      <c r="H9337" s="119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19">
        <v>57809</v>
      </c>
      <c r="B9338" s="120" t="s">
        <v>201</v>
      </c>
      <c r="C9338" s="120" t="s">
        <v>206</v>
      </c>
      <c r="D9338" s="120" t="s">
        <v>67</v>
      </c>
      <c r="E9338" s="120" t="s">
        <v>38</v>
      </c>
      <c r="F9338" s="121">
        <v>54416</v>
      </c>
      <c r="G9338" s="121">
        <v>635</v>
      </c>
      <c r="H9338" s="119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19">
        <v>57811</v>
      </c>
      <c r="B9339" s="120" t="s">
        <v>201</v>
      </c>
      <c r="C9339" s="120" t="s">
        <v>206</v>
      </c>
      <c r="D9339" s="120" t="s">
        <v>67</v>
      </c>
      <c r="E9339" s="120" t="s">
        <v>38</v>
      </c>
      <c r="F9339" s="121">
        <v>74638</v>
      </c>
      <c r="G9339" s="121">
        <v>8338</v>
      </c>
      <c r="H9339" s="119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19">
        <v>57813</v>
      </c>
      <c r="B9340" s="120" t="s">
        <v>201</v>
      </c>
      <c r="C9340" s="120" t="s">
        <v>206</v>
      </c>
      <c r="D9340" s="120" t="s">
        <v>128</v>
      </c>
      <c r="E9340" s="120" t="s">
        <v>180</v>
      </c>
      <c r="F9340" s="121">
        <v>68183</v>
      </c>
      <c r="G9340" s="121">
        <v>7659</v>
      </c>
      <c r="H9340" s="119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19">
        <v>57815</v>
      </c>
      <c r="B9341" s="120" t="s">
        <v>201</v>
      </c>
      <c r="C9341" s="120" t="s">
        <v>207</v>
      </c>
      <c r="D9341" s="120" t="s">
        <v>101</v>
      </c>
      <c r="E9341" s="120" t="s">
        <v>92</v>
      </c>
      <c r="F9341" s="121">
        <v>61567</v>
      </c>
      <c r="G9341" s="121">
        <v>6916</v>
      </c>
      <c r="H9341" s="119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19">
        <v>57816</v>
      </c>
      <c r="B9342" s="120" t="s">
        <v>201</v>
      </c>
      <c r="C9342" s="120" t="s">
        <v>206</v>
      </c>
      <c r="D9342" s="120" t="s">
        <v>101</v>
      </c>
      <c r="E9342" s="120" t="s">
        <v>92</v>
      </c>
      <c r="F9342" s="121">
        <v>107385</v>
      </c>
      <c r="G9342" s="121">
        <v>12063</v>
      </c>
      <c r="H9342" s="119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19">
        <v>57817</v>
      </c>
      <c r="B9343" s="120" t="s">
        <v>201</v>
      </c>
      <c r="C9343" s="120" t="s">
        <v>206</v>
      </c>
      <c r="D9343" s="120" t="s">
        <v>101</v>
      </c>
      <c r="E9343" s="120" t="s">
        <v>92</v>
      </c>
      <c r="F9343" s="121">
        <v>107761</v>
      </c>
      <c r="G9343" s="121">
        <v>12105</v>
      </c>
      <c r="H9343" s="119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19">
        <v>57818</v>
      </c>
      <c r="B9344" s="120" t="s">
        <v>201</v>
      </c>
      <c r="C9344" s="120" t="s">
        <v>206</v>
      </c>
      <c r="D9344" s="120" t="s">
        <v>101</v>
      </c>
      <c r="E9344" s="120" t="s">
        <v>92</v>
      </c>
      <c r="F9344" s="121">
        <v>106344</v>
      </c>
      <c r="G9344" s="121">
        <v>11946</v>
      </c>
      <c r="H9344" s="119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19">
        <v>57819</v>
      </c>
      <c r="B9345" s="120" t="s">
        <v>201</v>
      </c>
      <c r="C9345" s="120" t="s">
        <v>206</v>
      </c>
      <c r="D9345" s="120" t="s">
        <v>101</v>
      </c>
      <c r="E9345" s="120" t="s">
        <v>92</v>
      </c>
      <c r="F9345" s="121">
        <v>106851</v>
      </c>
      <c r="G9345" s="121">
        <v>12003</v>
      </c>
      <c r="H9345" s="119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19">
        <v>57820</v>
      </c>
      <c r="B9346" s="120" t="s">
        <v>201</v>
      </c>
      <c r="C9346" s="120" t="s">
        <v>206</v>
      </c>
      <c r="D9346" s="120" t="s">
        <v>101</v>
      </c>
      <c r="E9346" s="120" t="s">
        <v>92</v>
      </c>
      <c r="F9346" s="121">
        <v>108133</v>
      </c>
      <c r="G9346" s="121">
        <v>12147</v>
      </c>
      <c r="H9346" s="119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19">
        <v>57821</v>
      </c>
      <c r="B9347" s="120" t="s">
        <v>201</v>
      </c>
      <c r="C9347" s="120" t="s">
        <v>206</v>
      </c>
      <c r="D9347" s="120" t="s">
        <v>101</v>
      </c>
      <c r="E9347" s="120" t="s">
        <v>92</v>
      </c>
      <c r="F9347" s="121">
        <v>106067</v>
      </c>
      <c r="G9347" s="121">
        <v>11915</v>
      </c>
      <c r="H9347" s="119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19">
        <v>57822</v>
      </c>
      <c r="B9348" s="120" t="s">
        <v>205</v>
      </c>
      <c r="C9348" s="120" t="s">
        <v>208</v>
      </c>
      <c r="D9348" s="120" t="s">
        <v>68</v>
      </c>
      <c r="E9348" s="120" t="s">
        <v>54</v>
      </c>
      <c r="F9348" s="121">
        <v>0</v>
      </c>
      <c r="G9348" s="121">
        <v>0</v>
      </c>
      <c r="H9348" s="119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19">
        <v>57822</v>
      </c>
      <c r="B9349" s="120" t="s">
        <v>205</v>
      </c>
      <c r="C9349" s="120" t="s">
        <v>208</v>
      </c>
      <c r="D9349" s="120" t="s">
        <v>68</v>
      </c>
      <c r="E9349" s="120" t="s">
        <v>38</v>
      </c>
      <c r="F9349" s="121">
        <v>1061</v>
      </c>
      <c r="G9349" s="121">
        <v>239.609</v>
      </c>
      <c r="H9349" s="119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19">
        <v>57822</v>
      </c>
      <c r="B9350" s="120" t="s">
        <v>205</v>
      </c>
      <c r="C9350" s="120" t="s">
        <v>208</v>
      </c>
      <c r="D9350" s="120" t="s">
        <v>68</v>
      </c>
      <c r="E9350" s="120" t="s">
        <v>140</v>
      </c>
      <c r="F9350" s="121">
        <v>1371215</v>
      </c>
      <c r="G9350" s="121">
        <v>309447.39</v>
      </c>
      <c r="H9350" s="119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19">
        <v>57823</v>
      </c>
      <c r="B9351" s="120" t="s">
        <v>201</v>
      </c>
      <c r="C9351" s="120" t="s">
        <v>206</v>
      </c>
      <c r="D9351" s="120" t="s">
        <v>128</v>
      </c>
      <c r="E9351" s="120" t="s">
        <v>180</v>
      </c>
      <c r="F9351" s="121">
        <v>38591</v>
      </c>
      <c r="G9351" s="121">
        <v>4335</v>
      </c>
      <c r="H9351" s="119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19">
        <v>57824</v>
      </c>
      <c r="B9352" s="120" t="s">
        <v>201</v>
      </c>
      <c r="C9352" s="120" t="s">
        <v>206</v>
      </c>
      <c r="D9352" s="120" t="s">
        <v>79</v>
      </c>
      <c r="E9352" s="120" t="s">
        <v>90</v>
      </c>
      <c r="F9352" s="121">
        <v>57755</v>
      </c>
      <c r="G9352" s="121">
        <v>5626</v>
      </c>
      <c r="H9352" s="119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19">
        <v>57827</v>
      </c>
      <c r="B9353" s="120" t="s">
        <v>201</v>
      </c>
      <c r="C9353" s="120" t="s">
        <v>207</v>
      </c>
      <c r="D9353" s="120" t="s">
        <v>101</v>
      </c>
      <c r="E9353" s="120" t="s">
        <v>92</v>
      </c>
      <c r="F9353" s="121">
        <v>14190</v>
      </c>
      <c r="G9353" s="121">
        <v>1594</v>
      </c>
      <c r="H9353" s="119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19">
        <v>57828</v>
      </c>
      <c r="B9354" s="120" t="s">
        <v>201</v>
      </c>
      <c r="C9354" s="120" t="s">
        <v>206</v>
      </c>
      <c r="D9354" s="120" t="s">
        <v>79</v>
      </c>
      <c r="E9354" s="120" t="s">
        <v>90</v>
      </c>
      <c r="F9354" s="121">
        <v>255166</v>
      </c>
      <c r="G9354" s="121">
        <v>19960</v>
      </c>
      <c r="H9354" s="119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19">
        <v>57829</v>
      </c>
      <c r="B9355" s="120" t="s">
        <v>201</v>
      </c>
      <c r="C9355" s="120" t="s">
        <v>206</v>
      </c>
      <c r="D9355" s="120" t="s">
        <v>79</v>
      </c>
      <c r="E9355" s="120" t="s">
        <v>90</v>
      </c>
      <c r="F9355" s="121">
        <v>159066</v>
      </c>
      <c r="G9355" s="121">
        <v>9396</v>
      </c>
      <c r="H9355" s="119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19">
        <v>57830</v>
      </c>
      <c r="B9356" s="120" t="s">
        <v>201</v>
      </c>
      <c r="C9356" s="120" t="s">
        <v>206</v>
      </c>
      <c r="D9356" s="120" t="s">
        <v>128</v>
      </c>
      <c r="E9356" s="120" t="s">
        <v>180</v>
      </c>
      <c r="F9356" s="121">
        <v>1481630</v>
      </c>
      <c r="G9356" s="121">
        <v>166438</v>
      </c>
      <c r="H9356" s="119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19">
        <v>57832</v>
      </c>
      <c r="B9357" s="120" t="s">
        <v>201</v>
      </c>
      <c r="C9357" s="120" t="s">
        <v>206</v>
      </c>
      <c r="D9357" s="120" t="s">
        <v>128</v>
      </c>
      <c r="E9357" s="120" t="s">
        <v>180</v>
      </c>
      <c r="F9357" s="121">
        <v>1142580</v>
      </c>
      <c r="G9357" s="121">
        <v>128351</v>
      </c>
      <c r="H9357" s="119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19">
        <v>57833</v>
      </c>
      <c r="B9358" s="120" t="s">
        <v>201</v>
      </c>
      <c r="C9358" s="120" t="s">
        <v>206</v>
      </c>
      <c r="D9358" s="120" t="s">
        <v>128</v>
      </c>
      <c r="E9358" s="120" t="s">
        <v>180</v>
      </c>
      <c r="F9358" s="121">
        <v>2351160</v>
      </c>
      <c r="G9358" s="121">
        <v>264116</v>
      </c>
      <c r="H9358" s="119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19">
        <v>57834</v>
      </c>
      <c r="B9359" s="120" t="s">
        <v>201</v>
      </c>
      <c r="C9359" s="120" t="s">
        <v>206</v>
      </c>
      <c r="D9359" s="120" t="s">
        <v>128</v>
      </c>
      <c r="E9359" s="120" t="s">
        <v>180</v>
      </c>
      <c r="F9359" s="121">
        <v>2451031</v>
      </c>
      <c r="G9359" s="121">
        <v>275335</v>
      </c>
      <c r="H9359" s="119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19">
        <v>57835</v>
      </c>
      <c r="B9360" s="120" t="s">
        <v>201</v>
      </c>
      <c r="C9360" s="120" t="s">
        <v>206</v>
      </c>
      <c r="D9360" s="120" t="s">
        <v>128</v>
      </c>
      <c r="E9360" s="120" t="s">
        <v>180</v>
      </c>
      <c r="F9360" s="121">
        <v>2110816</v>
      </c>
      <c r="G9360" s="121">
        <v>237117</v>
      </c>
      <c r="H9360" s="119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19">
        <v>57837</v>
      </c>
      <c r="B9361" s="120" t="s">
        <v>201</v>
      </c>
      <c r="C9361" s="120" t="s">
        <v>206</v>
      </c>
      <c r="D9361" s="120" t="s">
        <v>128</v>
      </c>
      <c r="E9361" s="120" t="s">
        <v>180</v>
      </c>
      <c r="F9361" s="121">
        <v>1813773</v>
      </c>
      <c r="G9361" s="121">
        <v>203749</v>
      </c>
      <c r="H9361" s="119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19">
        <v>57839</v>
      </c>
      <c r="B9362" s="120" t="s">
        <v>201</v>
      </c>
      <c r="C9362" s="120" t="s">
        <v>206</v>
      </c>
      <c r="D9362" s="120" t="s">
        <v>39</v>
      </c>
      <c r="E9362" s="120" t="s">
        <v>38</v>
      </c>
      <c r="F9362" s="121">
        <v>3489491</v>
      </c>
      <c r="G9362" s="121">
        <v>1906924.9</v>
      </c>
      <c r="H9362" s="119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19">
        <v>57839</v>
      </c>
      <c r="B9363" s="120" t="s">
        <v>201</v>
      </c>
      <c r="C9363" s="120" t="s">
        <v>206</v>
      </c>
      <c r="D9363" s="120" t="s">
        <v>61</v>
      </c>
      <c r="E9363" s="120" t="s">
        <v>38</v>
      </c>
      <c r="F9363" s="121">
        <v>30838300</v>
      </c>
      <c r="G9363" s="121">
        <v>3143669.3</v>
      </c>
      <c r="H9363" s="119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19">
        <v>57840</v>
      </c>
      <c r="B9364" s="120" t="s">
        <v>201</v>
      </c>
      <c r="C9364" s="120" t="s">
        <v>206</v>
      </c>
      <c r="D9364" s="120" t="s">
        <v>101</v>
      </c>
      <c r="E9364" s="120" t="s">
        <v>92</v>
      </c>
      <c r="F9364" s="121">
        <v>12837</v>
      </c>
      <c r="G9364" s="121">
        <v>1442</v>
      </c>
      <c r="H9364" s="119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19">
        <v>57841</v>
      </c>
      <c r="B9365" s="120" t="s">
        <v>201</v>
      </c>
      <c r="C9365" s="120" t="s">
        <v>206</v>
      </c>
      <c r="D9365" s="120" t="s">
        <v>101</v>
      </c>
      <c r="E9365" s="120" t="s">
        <v>92</v>
      </c>
      <c r="F9365" s="121">
        <v>10824</v>
      </c>
      <c r="G9365" s="121">
        <v>1216</v>
      </c>
      <c r="H9365" s="119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19">
        <v>57842</v>
      </c>
      <c r="B9366" s="120" t="s">
        <v>201</v>
      </c>
      <c r="C9366" s="120" t="s">
        <v>202</v>
      </c>
      <c r="D9366" s="120" t="s">
        <v>73</v>
      </c>
      <c r="E9366" s="120" t="s">
        <v>38</v>
      </c>
      <c r="F9366" s="121">
        <v>914927</v>
      </c>
      <c r="G9366" s="121">
        <v>77628</v>
      </c>
      <c r="H9366" s="119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19">
        <v>57842</v>
      </c>
      <c r="B9367" s="120" t="s">
        <v>201</v>
      </c>
      <c r="C9367" s="120" t="s">
        <v>202</v>
      </c>
      <c r="D9367" s="120" t="s">
        <v>73</v>
      </c>
      <c r="E9367" s="120" t="s">
        <v>142</v>
      </c>
      <c r="F9367" s="121">
        <v>0</v>
      </c>
      <c r="G9367" s="121">
        <v>0</v>
      </c>
      <c r="H9367" s="119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19">
        <v>57842</v>
      </c>
      <c r="B9368" s="120" t="s">
        <v>201</v>
      </c>
      <c r="C9368" s="120" t="s">
        <v>202</v>
      </c>
      <c r="D9368" s="120" t="s">
        <v>73</v>
      </c>
      <c r="E9368" s="120" t="s">
        <v>144</v>
      </c>
      <c r="F9368" s="121">
        <v>0</v>
      </c>
      <c r="G9368" s="121">
        <v>0</v>
      </c>
      <c r="H9368" s="119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19">
        <v>57842</v>
      </c>
      <c r="B9369" s="120" t="s">
        <v>201</v>
      </c>
      <c r="C9369" s="120" t="s">
        <v>202</v>
      </c>
      <c r="D9369" s="120" t="s">
        <v>73</v>
      </c>
      <c r="E9369" s="120" t="s">
        <v>156</v>
      </c>
      <c r="F9369" s="121">
        <v>0</v>
      </c>
      <c r="G9369" s="121">
        <v>0</v>
      </c>
      <c r="H9369" s="119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19">
        <v>57843</v>
      </c>
      <c r="B9370" s="120" t="s">
        <v>201</v>
      </c>
      <c r="C9370" s="120" t="s">
        <v>206</v>
      </c>
      <c r="D9370" s="120" t="s">
        <v>79</v>
      </c>
      <c r="E9370" s="120" t="s">
        <v>90</v>
      </c>
      <c r="F9370" s="121">
        <v>54296</v>
      </c>
      <c r="G9370" s="121">
        <v>4901</v>
      </c>
      <c r="H9370" s="119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19">
        <v>57844</v>
      </c>
      <c r="B9371" s="120" t="s">
        <v>201</v>
      </c>
      <c r="C9371" s="120" t="s">
        <v>202</v>
      </c>
      <c r="D9371" s="120" t="s">
        <v>128</v>
      </c>
      <c r="E9371" s="120" t="s">
        <v>180</v>
      </c>
      <c r="F9371" s="121">
        <v>2696228</v>
      </c>
      <c r="G9371" s="121">
        <v>302879</v>
      </c>
      <c r="H9371" s="119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19">
        <v>57845</v>
      </c>
      <c r="B9372" s="120" t="s">
        <v>201</v>
      </c>
      <c r="C9372" s="120" t="s">
        <v>206</v>
      </c>
      <c r="D9372" s="120" t="s">
        <v>79</v>
      </c>
      <c r="E9372" s="120" t="s">
        <v>90</v>
      </c>
      <c r="F9372" s="121">
        <v>171491</v>
      </c>
      <c r="G9372" s="121">
        <v>14131</v>
      </c>
      <c r="H9372" s="119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19">
        <v>57846</v>
      </c>
      <c r="B9373" s="120" t="s">
        <v>201</v>
      </c>
      <c r="C9373" s="120" t="s">
        <v>206</v>
      </c>
      <c r="D9373" s="120" t="s">
        <v>79</v>
      </c>
      <c r="E9373" s="120" t="s">
        <v>90</v>
      </c>
      <c r="F9373" s="121">
        <v>217101</v>
      </c>
      <c r="G9373" s="121">
        <v>17820</v>
      </c>
      <c r="H9373" s="119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19">
        <v>57848</v>
      </c>
      <c r="B9374" s="120" t="s">
        <v>201</v>
      </c>
      <c r="C9374" s="120" t="s">
        <v>206</v>
      </c>
      <c r="D9374" s="120" t="s">
        <v>101</v>
      </c>
      <c r="E9374" s="120" t="s">
        <v>92</v>
      </c>
      <c r="F9374" s="121">
        <v>11823</v>
      </c>
      <c r="G9374" s="121">
        <v>1328</v>
      </c>
      <c r="H9374" s="119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19">
        <v>57849</v>
      </c>
      <c r="B9375" s="120" t="s">
        <v>201</v>
      </c>
      <c r="C9375" s="120" t="s">
        <v>206</v>
      </c>
      <c r="D9375" s="120" t="s">
        <v>101</v>
      </c>
      <c r="E9375" s="120" t="s">
        <v>92</v>
      </c>
      <c r="F9375" s="121">
        <v>56349</v>
      </c>
      <c r="G9375" s="121">
        <v>6330</v>
      </c>
      <c r="H9375" s="119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19">
        <v>57850</v>
      </c>
      <c r="B9376" s="120" t="s">
        <v>201</v>
      </c>
      <c r="C9376" s="120" t="s">
        <v>206</v>
      </c>
      <c r="D9376" s="120" t="s">
        <v>101</v>
      </c>
      <c r="E9376" s="120" t="s">
        <v>92</v>
      </c>
      <c r="F9376" s="121">
        <v>19228</v>
      </c>
      <c r="G9376" s="121">
        <v>2160</v>
      </c>
      <c r="H9376" s="119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19">
        <v>57851</v>
      </c>
      <c r="B9377" s="120" t="s">
        <v>201</v>
      </c>
      <c r="C9377" s="120" t="s">
        <v>202</v>
      </c>
      <c r="D9377" s="120" t="s">
        <v>128</v>
      </c>
      <c r="E9377" s="120" t="s">
        <v>180</v>
      </c>
      <c r="F9377" s="121">
        <v>2240198</v>
      </c>
      <c r="G9377" s="121">
        <v>251651</v>
      </c>
      <c r="H9377" s="119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19">
        <v>57852</v>
      </c>
      <c r="B9378" s="120" t="s">
        <v>201</v>
      </c>
      <c r="C9378" s="120" t="s">
        <v>202</v>
      </c>
      <c r="D9378" s="120" t="s">
        <v>128</v>
      </c>
      <c r="E9378" s="120" t="s">
        <v>180</v>
      </c>
      <c r="F9378" s="121">
        <v>992313</v>
      </c>
      <c r="G9378" s="121">
        <v>111471</v>
      </c>
      <c r="H9378" s="119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19">
        <v>57853</v>
      </c>
      <c r="B9379" s="120" t="s">
        <v>201</v>
      </c>
      <c r="C9379" s="120" t="s">
        <v>202</v>
      </c>
      <c r="D9379" s="120" t="s">
        <v>128</v>
      </c>
      <c r="E9379" s="120" t="s">
        <v>180</v>
      </c>
      <c r="F9379" s="121">
        <v>458114</v>
      </c>
      <c r="G9379" s="121">
        <v>51462</v>
      </c>
      <c r="H9379" s="119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19">
        <v>57854</v>
      </c>
      <c r="B9380" s="120" t="s">
        <v>201</v>
      </c>
      <c r="C9380" s="120" t="s">
        <v>207</v>
      </c>
      <c r="D9380" s="120" t="s">
        <v>116</v>
      </c>
      <c r="E9380" s="120" t="s">
        <v>170</v>
      </c>
      <c r="F9380" s="121">
        <v>0</v>
      </c>
      <c r="G9380" s="121">
        <v>0</v>
      </c>
      <c r="H9380" s="119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19">
        <v>57854</v>
      </c>
      <c r="B9381" s="120" t="s">
        <v>201</v>
      </c>
      <c r="C9381" s="120" t="s">
        <v>207</v>
      </c>
      <c r="D9381" s="120" t="s">
        <v>57</v>
      </c>
      <c r="E9381" s="120" t="s">
        <v>170</v>
      </c>
      <c r="F9381" s="121">
        <v>0</v>
      </c>
      <c r="G9381" s="121">
        <v>0</v>
      </c>
      <c r="H9381" s="119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19">
        <v>57855</v>
      </c>
      <c r="B9382" s="120" t="s">
        <v>201</v>
      </c>
      <c r="C9382" s="120" t="s">
        <v>202</v>
      </c>
      <c r="D9382" s="120" t="s">
        <v>128</v>
      </c>
      <c r="E9382" s="120" t="s">
        <v>180</v>
      </c>
      <c r="F9382" s="121">
        <v>34728</v>
      </c>
      <c r="G9382" s="121">
        <v>3901</v>
      </c>
      <c r="H9382" s="119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19">
        <v>57856</v>
      </c>
      <c r="B9383" s="120" t="s">
        <v>201</v>
      </c>
      <c r="C9383" s="120" t="s">
        <v>207</v>
      </c>
      <c r="D9383" s="120" t="s">
        <v>101</v>
      </c>
      <c r="E9383" s="120" t="s">
        <v>92</v>
      </c>
      <c r="F9383" s="121">
        <v>34727</v>
      </c>
      <c r="G9383" s="121">
        <v>3901</v>
      </c>
      <c r="H9383" s="119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19">
        <v>57858</v>
      </c>
      <c r="B9384" s="120" t="s">
        <v>201</v>
      </c>
      <c r="C9384" s="120" t="s">
        <v>206</v>
      </c>
      <c r="D9384" s="120" t="s">
        <v>128</v>
      </c>
      <c r="E9384" s="120" t="s">
        <v>180</v>
      </c>
      <c r="F9384" s="121">
        <v>5844987</v>
      </c>
      <c r="G9384" s="121">
        <v>656592.53</v>
      </c>
      <c r="H9384" s="119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19">
        <v>57859</v>
      </c>
      <c r="B9385" s="120" t="s">
        <v>201</v>
      </c>
      <c r="C9385" s="120" t="s">
        <v>206</v>
      </c>
      <c r="D9385" s="120" t="s">
        <v>101</v>
      </c>
      <c r="E9385" s="120" t="s">
        <v>92</v>
      </c>
      <c r="F9385" s="121">
        <v>5338708</v>
      </c>
      <c r="G9385" s="121">
        <v>599720</v>
      </c>
      <c r="H9385" s="119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19">
        <v>57860</v>
      </c>
      <c r="B9386" s="120" t="s">
        <v>201</v>
      </c>
      <c r="C9386" s="120" t="s">
        <v>202</v>
      </c>
      <c r="D9386" s="120" t="s">
        <v>101</v>
      </c>
      <c r="E9386" s="120" t="s">
        <v>92</v>
      </c>
      <c r="F9386" s="121">
        <v>24703</v>
      </c>
      <c r="G9386" s="121">
        <v>2775</v>
      </c>
      <c r="H9386" s="119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19">
        <v>57862</v>
      </c>
      <c r="B9387" s="120" t="s">
        <v>201</v>
      </c>
      <c r="C9387" s="120" t="s">
        <v>206</v>
      </c>
      <c r="D9387" s="120" t="s">
        <v>128</v>
      </c>
      <c r="E9387" s="120" t="s">
        <v>180</v>
      </c>
      <c r="F9387" s="121">
        <v>4312522</v>
      </c>
      <c r="G9387" s="121">
        <v>484444</v>
      </c>
      <c r="H9387" s="119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19">
        <v>57863</v>
      </c>
      <c r="B9388" s="120" t="s">
        <v>201</v>
      </c>
      <c r="C9388" s="120" t="s">
        <v>206</v>
      </c>
      <c r="D9388" s="120" t="s">
        <v>101</v>
      </c>
      <c r="E9388" s="120" t="s">
        <v>92</v>
      </c>
      <c r="F9388" s="121">
        <v>27650</v>
      </c>
      <c r="G9388" s="121">
        <v>3106</v>
      </c>
      <c r="H9388" s="119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19">
        <v>57864</v>
      </c>
      <c r="B9389" s="120" t="s">
        <v>201</v>
      </c>
      <c r="C9389" s="120" t="s">
        <v>206</v>
      </c>
      <c r="D9389" s="120" t="s">
        <v>101</v>
      </c>
      <c r="E9389" s="120" t="s">
        <v>92</v>
      </c>
      <c r="F9389" s="121">
        <v>11572</v>
      </c>
      <c r="G9389" s="121">
        <v>1300</v>
      </c>
      <c r="H9389" s="119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19">
        <v>57865</v>
      </c>
      <c r="B9390" s="120" t="s">
        <v>201</v>
      </c>
      <c r="C9390" s="120" t="s">
        <v>202</v>
      </c>
      <c r="D9390" s="120" t="s">
        <v>79</v>
      </c>
      <c r="E9390" s="120" t="s">
        <v>38</v>
      </c>
      <c r="F9390" s="121">
        <v>3166703</v>
      </c>
      <c r="G9390" s="121">
        <v>367178</v>
      </c>
      <c r="H9390" s="119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19">
        <v>57866</v>
      </c>
      <c r="B9391" s="120" t="s">
        <v>201</v>
      </c>
      <c r="C9391" s="120" t="s">
        <v>202</v>
      </c>
      <c r="D9391" s="120" t="s">
        <v>128</v>
      </c>
      <c r="E9391" s="120" t="s">
        <v>180</v>
      </c>
      <c r="F9391" s="121">
        <v>2274613</v>
      </c>
      <c r="G9391" s="121">
        <v>255517</v>
      </c>
      <c r="H9391" s="119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19">
        <v>57867</v>
      </c>
      <c r="B9392" s="120" t="s">
        <v>201</v>
      </c>
      <c r="C9392" s="120" t="s">
        <v>206</v>
      </c>
      <c r="D9392" s="120" t="s">
        <v>128</v>
      </c>
      <c r="E9392" s="120" t="s">
        <v>180</v>
      </c>
      <c r="F9392" s="121">
        <v>1149452</v>
      </c>
      <c r="G9392" s="121">
        <v>129123</v>
      </c>
      <c r="H9392" s="119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19">
        <v>57868</v>
      </c>
      <c r="B9393" s="120" t="s">
        <v>201</v>
      </c>
      <c r="C9393" s="120" t="s">
        <v>206</v>
      </c>
      <c r="D9393" s="120" t="s">
        <v>101</v>
      </c>
      <c r="E9393" s="120" t="s">
        <v>92</v>
      </c>
      <c r="F9393" s="121">
        <v>19816</v>
      </c>
      <c r="G9393" s="121">
        <v>2226</v>
      </c>
      <c r="H9393" s="119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19">
        <v>57870</v>
      </c>
      <c r="B9394" s="120" t="s">
        <v>201</v>
      </c>
      <c r="C9394" s="120" t="s">
        <v>207</v>
      </c>
      <c r="D9394" s="120" t="s">
        <v>101</v>
      </c>
      <c r="E9394" s="120" t="s">
        <v>92</v>
      </c>
      <c r="F9394" s="121">
        <v>9943</v>
      </c>
      <c r="G9394" s="121">
        <v>1117</v>
      </c>
      <c r="H9394" s="119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19">
        <v>57872</v>
      </c>
      <c r="B9395" s="120" t="s">
        <v>201</v>
      </c>
      <c r="C9395" s="120" t="s">
        <v>202</v>
      </c>
      <c r="D9395" s="120" t="s">
        <v>79</v>
      </c>
      <c r="E9395" s="120" t="s">
        <v>38</v>
      </c>
      <c r="F9395" s="121">
        <v>461192</v>
      </c>
      <c r="G9395" s="121">
        <v>48095</v>
      </c>
      <c r="H9395" s="119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19">
        <v>57873</v>
      </c>
      <c r="B9396" s="120" t="s">
        <v>201</v>
      </c>
      <c r="C9396" s="120" t="s">
        <v>202</v>
      </c>
      <c r="D9396" s="120" t="s">
        <v>128</v>
      </c>
      <c r="E9396" s="120" t="s">
        <v>180</v>
      </c>
      <c r="F9396" s="121">
        <v>5638529</v>
      </c>
      <c r="G9396" s="121">
        <v>633400</v>
      </c>
      <c r="H9396" s="119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19">
        <v>57874</v>
      </c>
      <c r="B9397" s="120" t="s">
        <v>201</v>
      </c>
      <c r="C9397" s="120" t="s">
        <v>202</v>
      </c>
      <c r="D9397" s="120" t="s">
        <v>128</v>
      </c>
      <c r="E9397" s="120" t="s">
        <v>180</v>
      </c>
      <c r="F9397" s="121">
        <v>3425535</v>
      </c>
      <c r="G9397" s="121">
        <v>384805</v>
      </c>
      <c r="H9397" s="119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19">
        <v>57875</v>
      </c>
      <c r="B9398" s="120" t="s">
        <v>201</v>
      </c>
      <c r="C9398" s="120" t="s">
        <v>202</v>
      </c>
      <c r="D9398" s="120" t="s">
        <v>128</v>
      </c>
      <c r="E9398" s="120" t="s">
        <v>180</v>
      </c>
      <c r="F9398" s="121">
        <v>2714505</v>
      </c>
      <c r="G9398" s="121">
        <v>304932</v>
      </c>
      <c r="H9398" s="119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19">
        <v>57876</v>
      </c>
      <c r="B9399" s="120" t="s">
        <v>201</v>
      </c>
      <c r="C9399" s="120" t="s">
        <v>206</v>
      </c>
      <c r="D9399" s="120" t="s">
        <v>79</v>
      </c>
      <c r="E9399" s="120" t="s">
        <v>90</v>
      </c>
      <c r="F9399" s="121">
        <v>117449</v>
      </c>
      <c r="G9399" s="121">
        <v>10034</v>
      </c>
      <c r="H9399" s="119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19">
        <v>57879</v>
      </c>
      <c r="B9400" s="120" t="s">
        <v>201</v>
      </c>
      <c r="C9400" s="120" t="s">
        <v>206</v>
      </c>
      <c r="D9400" s="120" t="s">
        <v>101</v>
      </c>
      <c r="E9400" s="120" t="s">
        <v>92</v>
      </c>
      <c r="F9400" s="121">
        <v>14297</v>
      </c>
      <c r="G9400" s="121">
        <v>1606</v>
      </c>
      <c r="H9400" s="119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19">
        <v>57880</v>
      </c>
      <c r="B9401" s="120" t="s">
        <v>201</v>
      </c>
      <c r="C9401" s="120" t="s">
        <v>206</v>
      </c>
      <c r="D9401" s="120" t="s">
        <v>128</v>
      </c>
      <c r="E9401" s="120" t="s">
        <v>180</v>
      </c>
      <c r="F9401" s="121">
        <v>24426</v>
      </c>
      <c r="G9401" s="121">
        <v>2744</v>
      </c>
      <c r="H9401" s="119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19">
        <v>57881</v>
      </c>
      <c r="B9402" s="120" t="s">
        <v>201</v>
      </c>
      <c r="C9402" s="120" t="s">
        <v>202</v>
      </c>
      <c r="D9402" s="120" t="s">
        <v>73</v>
      </c>
      <c r="E9402" s="120" t="s">
        <v>38</v>
      </c>
      <c r="F9402" s="121">
        <v>2978630</v>
      </c>
      <c r="G9402" s="121">
        <v>273534</v>
      </c>
      <c r="H9402" s="119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19">
        <v>57881</v>
      </c>
      <c r="B9403" s="120" t="s">
        <v>201</v>
      </c>
      <c r="C9403" s="120" t="s">
        <v>202</v>
      </c>
      <c r="D9403" s="120" t="s">
        <v>79</v>
      </c>
      <c r="E9403" s="120" t="s">
        <v>38</v>
      </c>
      <c r="F9403" s="121">
        <v>2267892</v>
      </c>
      <c r="G9403" s="121">
        <v>233390</v>
      </c>
      <c r="H9403" s="119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19">
        <v>57882</v>
      </c>
      <c r="B9404" s="120" t="s">
        <v>201</v>
      </c>
      <c r="C9404" s="120" t="s">
        <v>202</v>
      </c>
      <c r="D9404" s="120" t="s">
        <v>101</v>
      </c>
      <c r="E9404" s="120" t="s">
        <v>92</v>
      </c>
      <c r="F9404" s="121">
        <v>17662</v>
      </c>
      <c r="G9404" s="121">
        <v>1984</v>
      </c>
      <c r="H9404" s="119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19">
        <v>57883</v>
      </c>
      <c r="B9405" s="120" t="s">
        <v>201</v>
      </c>
      <c r="C9405" s="120" t="s">
        <v>206</v>
      </c>
      <c r="D9405" s="120" t="s">
        <v>101</v>
      </c>
      <c r="E9405" s="120" t="s">
        <v>92</v>
      </c>
      <c r="F9405" s="121">
        <v>423904</v>
      </c>
      <c r="G9405" s="121">
        <v>47619</v>
      </c>
      <c r="H9405" s="119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19">
        <v>57884</v>
      </c>
      <c r="B9406" s="120" t="s">
        <v>201</v>
      </c>
      <c r="C9406" s="120" t="s">
        <v>211</v>
      </c>
      <c r="D9406" s="120" t="s">
        <v>73</v>
      </c>
      <c r="E9406" s="120" t="s">
        <v>38</v>
      </c>
      <c r="F9406" s="121">
        <v>1226597</v>
      </c>
      <c r="G9406" s="121">
        <v>106058</v>
      </c>
      <c r="H9406" s="119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19">
        <v>57884</v>
      </c>
      <c r="B9407" s="120" t="s">
        <v>201</v>
      </c>
      <c r="C9407" s="120" t="s">
        <v>211</v>
      </c>
      <c r="D9407" s="120" t="s">
        <v>79</v>
      </c>
      <c r="E9407" s="120" t="s">
        <v>38</v>
      </c>
      <c r="F9407" s="121">
        <v>559480</v>
      </c>
      <c r="G9407" s="121">
        <v>59285</v>
      </c>
      <c r="H9407" s="119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19">
        <v>57884</v>
      </c>
      <c r="B9408" s="120" t="s">
        <v>201</v>
      </c>
      <c r="C9408" s="120" t="s">
        <v>211</v>
      </c>
      <c r="D9408" s="120" t="s">
        <v>79</v>
      </c>
      <c r="E9408" s="120" t="s">
        <v>140</v>
      </c>
      <c r="F9408" s="121">
        <v>0</v>
      </c>
      <c r="G9408" s="121">
        <v>0</v>
      </c>
      <c r="H9408" s="119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19">
        <v>57885</v>
      </c>
      <c r="B9409" s="120" t="s">
        <v>201</v>
      </c>
      <c r="C9409" s="120" t="s">
        <v>202</v>
      </c>
      <c r="D9409" s="120" t="s">
        <v>79</v>
      </c>
      <c r="E9409" s="120" t="s">
        <v>90</v>
      </c>
      <c r="F9409" s="121">
        <v>102393</v>
      </c>
      <c r="G9409" s="121">
        <v>8948</v>
      </c>
      <c r="H9409" s="119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19">
        <v>57886</v>
      </c>
      <c r="B9410" s="120" t="s">
        <v>201</v>
      </c>
      <c r="C9410" s="120" t="s">
        <v>202</v>
      </c>
      <c r="D9410" s="120" t="s">
        <v>79</v>
      </c>
      <c r="E9410" s="120" t="s">
        <v>70</v>
      </c>
      <c r="F9410" s="121">
        <v>222</v>
      </c>
      <c r="G9410" s="121">
        <v>27</v>
      </c>
      <c r="H9410" s="119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19">
        <v>57887</v>
      </c>
      <c r="B9411" s="120" t="s">
        <v>201</v>
      </c>
      <c r="C9411" s="120" t="s">
        <v>206</v>
      </c>
      <c r="D9411" s="120" t="s">
        <v>128</v>
      </c>
      <c r="E9411" s="120" t="s">
        <v>180</v>
      </c>
      <c r="F9411" s="121">
        <v>824718</v>
      </c>
      <c r="G9411" s="121">
        <v>92644</v>
      </c>
      <c r="H9411" s="119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19">
        <v>57888</v>
      </c>
      <c r="B9412" s="120" t="s">
        <v>201</v>
      </c>
      <c r="C9412" s="120" t="s">
        <v>206</v>
      </c>
      <c r="D9412" s="120" t="s">
        <v>128</v>
      </c>
      <c r="E9412" s="120" t="s">
        <v>180</v>
      </c>
      <c r="F9412" s="121">
        <v>1769975</v>
      </c>
      <c r="G9412" s="121">
        <v>198829</v>
      </c>
      <c r="H9412" s="119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19">
        <v>57889</v>
      </c>
      <c r="B9413" s="120" t="s">
        <v>201</v>
      </c>
      <c r="C9413" s="120" t="s">
        <v>206</v>
      </c>
      <c r="D9413" s="120" t="s">
        <v>128</v>
      </c>
      <c r="E9413" s="120" t="s">
        <v>180</v>
      </c>
      <c r="F9413" s="121">
        <v>406796</v>
      </c>
      <c r="G9413" s="121">
        <v>45697</v>
      </c>
      <c r="H9413" s="119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19">
        <v>57890</v>
      </c>
      <c r="B9414" s="120" t="s">
        <v>201</v>
      </c>
      <c r="C9414" s="120" t="s">
        <v>202</v>
      </c>
      <c r="D9414" s="120" t="s">
        <v>128</v>
      </c>
      <c r="E9414" s="120" t="s">
        <v>180</v>
      </c>
      <c r="F9414" s="121">
        <v>1447821</v>
      </c>
      <c r="G9414" s="121">
        <v>162640</v>
      </c>
      <c r="H9414" s="119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19">
        <v>57891</v>
      </c>
      <c r="B9415" s="120" t="s">
        <v>201</v>
      </c>
      <c r="C9415" s="120" t="s">
        <v>202</v>
      </c>
      <c r="D9415" s="120" t="s">
        <v>101</v>
      </c>
      <c r="E9415" s="120" t="s">
        <v>92</v>
      </c>
      <c r="F9415" s="121">
        <v>383524</v>
      </c>
      <c r="G9415" s="121">
        <v>43083</v>
      </c>
      <c r="H9415" s="119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19">
        <v>57892</v>
      </c>
      <c r="B9416" s="120" t="s">
        <v>201</v>
      </c>
      <c r="C9416" s="120" t="s">
        <v>202</v>
      </c>
      <c r="D9416" s="120" t="s">
        <v>101</v>
      </c>
      <c r="E9416" s="120" t="s">
        <v>92</v>
      </c>
      <c r="F9416" s="121">
        <v>295857</v>
      </c>
      <c r="G9416" s="121">
        <v>33235</v>
      </c>
      <c r="H9416" s="119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19">
        <v>57893</v>
      </c>
      <c r="B9417" s="120" t="s">
        <v>201</v>
      </c>
      <c r="C9417" s="120" t="s">
        <v>202</v>
      </c>
      <c r="D9417" s="120" t="s">
        <v>79</v>
      </c>
      <c r="E9417" s="120" t="s">
        <v>90</v>
      </c>
      <c r="F9417" s="121">
        <v>45280</v>
      </c>
      <c r="G9417" s="121">
        <v>3649.542</v>
      </c>
      <c r="H9417" s="119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19">
        <v>57893</v>
      </c>
      <c r="B9418" s="120" t="s">
        <v>201</v>
      </c>
      <c r="C9418" s="120" t="s">
        <v>202</v>
      </c>
      <c r="D9418" s="120" t="s">
        <v>79</v>
      </c>
      <c r="E9418" s="120" t="s">
        <v>38</v>
      </c>
      <c r="F9418" s="121">
        <v>30712</v>
      </c>
      <c r="G9418" s="121">
        <v>2476.398</v>
      </c>
      <c r="H9418" s="119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19">
        <v>57895</v>
      </c>
      <c r="B9419" s="120" t="s">
        <v>201</v>
      </c>
      <c r="C9419" s="120" t="s">
        <v>207</v>
      </c>
      <c r="D9419" s="120" t="s">
        <v>101</v>
      </c>
      <c r="E9419" s="120" t="s">
        <v>92</v>
      </c>
      <c r="F9419" s="121">
        <v>13861</v>
      </c>
      <c r="G9419" s="121">
        <v>1557</v>
      </c>
      <c r="H9419" s="119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19">
        <v>57896</v>
      </c>
      <c r="B9420" s="120" t="s">
        <v>201</v>
      </c>
      <c r="C9420" s="120" t="s">
        <v>206</v>
      </c>
      <c r="D9420" s="120" t="s">
        <v>73</v>
      </c>
      <c r="E9420" s="120" t="s">
        <v>70</v>
      </c>
      <c r="F9420" s="121">
        <v>0</v>
      </c>
      <c r="G9420" s="121">
        <v>0</v>
      </c>
      <c r="H9420" s="119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19">
        <v>57896</v>
      </c>
      <c r="B9421" s="120" t="s">
        <v>201</v>
      </c>
      <c r="C9421" s="120" t="s">
        <v>206</v>
      </c>
      <c r="D9421" s="120" t="s">
        <v>73</v>
      </c>
      <c r="E9421" s="120" t="s">
        <v>90</v>
      </c>
      <c r="F9421" s="121">
        <v>906841</v>
      </c>
      <c r="G9421" s="121">
        <v>58215</v>
      </c>
      <c r="H9421" s="119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19">
        <v>57897</v>
      </c>
      <c r="B9422" s="120" t="s">
        <v>201</v>
      </c>
      <c r="C9422" s="120" t="s">
        <v>206</v>
      </c>
      <c r="D9422" s="120" t="s">
        <v>79</v>
      </c>
      <c r="E9422" s="120" t="s">
        <v>90</v>
      </c>
      <c r="F9422" s="121">
        <v>433403</v>
      </c>
      <c r="G9422" s="121">
        <v>32868</v>
      </c>
      <c r="H9422" s="119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19">
        <v>57897</v>
      </c>
      <c r="B9423" s="120" t="s">
        <v>201</v>
      </c>
      <c r="C9423" s="120" t="s">
        <v>206</v>
      </c>
      <c r="D9423" s="120" t="s">
        <v>79</v>
      </c>
      <c r="E9423" s="120" t="s">
        <v>38</v>
      </c>
      <c r="F9423" s="121">
        <v>0</v>
      </c>
      <c r="G9423" s="121">
        <v>0</v>
      </c>
      <c r="H9423" s="119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19">
        <v>57898</v>
      </c>
      <c r="B9424" s="120" t="s">
        <v>201</v>
      </c>
      <c r="C9424" s="120" t="s">
        <v>206</v>
      </c>
      <c r="D9424" s="120" t="s">
        <v>68</v>
      </c>
      <c r="E9424" s="120" t="s">
        <v>105</v>
      </c>
      <c r="F9424" s="121">
        <v>3997968</v>
      </c>
      <c r="G9424" s="121">
        <v>239007.5</v>
      </c>
      <c r="H9424" s="119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19">
        <v>57898</v>
      </c>
      <c r="B9425" s="120" t="s">
        <v>201</v>
      </c>
      <c r="C9425" s="120" t="s">
        <v>206</v>
      </c>
      <c r="D9425" s="120" t="s">
        <v>68</v>
      </c>
      <c r="E9425" s="120" t="s">
        <v>110</v>
      </c>
      <c r="F9425" s="121">
        <v>4886306</v>
      </c>
      <c r="G9425" s="121">
        <v>292114.27</v>
      </c>
      <c r="H9425" s="119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19">
        <v>57898</v>
      </c>
      <c r="B9426" s="120" t="s">
        <v>201</v>
      </c>
      <c r="C9426" s="120" t="s">
        <v>206</v>
      </c>
      <c r="D9426" s="120" t="s">
        <v>68</v>
      </c>
      <c r="E9426" s="120" t="s">
        <v>38</v>
      </c>
      <c r="F9426" s="121">
        <v>65470</v>
      </c>
      <c r="G9426" s="121">
        <v>3783.232</v>
      </c>
      <c r="H9426" s="119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19">
        <v>57899</v>
      </c>
      <c r="B9427" s="120" t="s">
        <v>201</v>
      </c>
      <c r="C9427" s="120" t="s">
        <v>202</v>
      </c>
      <c r="D9427" s="120" t="s">
        <v>79</v>
      </c>
      <c r="E9427" s="120" t="s">
        <v>70</v>
      </c>
      <c r="F9427" s="121">
        <v>218</v>
      </c>
      <c r="G9427" s="121">
        <v>19.155</v>
      </c>
      <c r="H9427" s="119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19">
        <v>57899</v>
      </c>
      <c r="B9428" s="120" t="s">
        <v>201</v>
      </c>
      <c r="C9428" s="120" t="s">
        <v>202</v>
      </c>
      <c r="D9428" s="120" t="s">
        <v>79</v>
      </c>
      <c r="E9428" s="120" t="s">
        <v>38</v>
      </c>
      <c r="F9428" s="121">
        <v>32049</v>
      </c>
      <c r="G9428" s="121">
        <v>2828.845</v>
      </c>
      <c r="H9428" s="119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19">
        <v>57900</v>
      </c>
      <c r="B9429" s="120" t="s">
        <v>201</v>
      </c>
      <c r="C9429" s="120" t="s">
        <v>202</v>
      </c>
      <c r="D9429" s="120" t="s">
        <v>101</v>
      </c>
      <c r="E9429" s="120" t="s">
        <v>92</v>
      </c>
      <c r="F9429" s="121">
        <v>53563</v>
      </c>
      <c r="G9429" s="121">
        <v>6017</v>
      </c>
      <c r="H9429" s="119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19">
        <v>57901</v>
      </c>
      <c r="B9430" s="120" t="s">
        <v>201</v>
      </c>
      <c r="C9430" s="120" t="s">
        <v>206</v>
      </c>
      <c r="D9430" s="120" t="s">
        <v>39</v>
      </c>
      <c r="E9430" s="120" t="s">
        <v>38</v>
      </c>
      <c r="F9430" s="121">
        <v>0</v>
      </c>
      <c r="G9430" s="121">
        <v>139680</v>
      </c>
      <c r="H9430" s="119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19">
        <v>57901</v>
      </c>
      <c r="B9431" s="120" t="s">
        <v>201</v>
      </c>
      <c r="C9431" s="120" t="s">
        <v>206</v>
      </c>
      <c r="D9431" s="120" t="s">
        <v>61</v>
      </c>
      <c r="E9431" s="120" t="s">
        <v>38</v>
      </c>
      <c r="F9431" s="121">
        <v>4616602</v>
      </c>
      <c r="G9431" s="121">
        <v>376946</v>
      </c>
      <c r="H9431" s="119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19">
        <v>57902</v>
      </c>
      <c r="B9432" s="120" t="s">
        <v>201</v>
      </c>
      <c r="C9432" s="120" t="s">
        <v>202</v>
      </c>
      <c r="D9432" s="120" t="s">
        <v>79</v>
      </c>
      <c r="E9432" s="120" t="s">
        <v>90</v>
      </c>
      <c r="F9432" s="121">
        <v>166083</v>
      </c>
      <c r="G9432" s="121">
        <v>15424</v>
      </c>
      <c r="H9432" s="119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19">
        <v>57903</v>
      </c>
      <c r="B9433" s="120" t="s">
        <v>201</v>
      </c>
      <c r="C9433" s="120" t="s">
        <v>202</v>
      </c>
      <c r="D9433" s="120" t="s">
        <v>79</v>
      </c>
      <c r="E9433" s="120" t="s">
        <v>90</v>
      </c>
      <c r="F9433" s="121">
        <v>40086</v>
      </c>
      <c r="G9433" s="121">
        <v>4074</v>
      </c>
      <c r="H9433" s="119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19">
        <v>57908</v>
      </c>
      <c r="B9434" s="120" t="s">
        <v>205</v>
      </c>
      <c r="C9434" s="120" t="s">
        <v>210</v>
      </c>
      <c r="D9434" s="120" t="s">
        <v>39</v>
      </c>
      <c r="E9434" s="120" t="s">
        <v>70</v>
      </c>
      <c r="F9434" s="121">
        <v>0</v>
      </c>
      <c r="G9434" s="121">
        <v>1.236</v>
      </c>
      <c r="H9434" s="119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19">
        <v>57908</v>
      </c>
      <c r="B9435" s="120" t="s">
        <v>205</v>
      </c>
      <c r="C9435" s="120" t="s">
        <v>210</v>
      </c>
      <c r="D9435" s="120" t="s">
        <v>39</v>
      </c>
      <c r="E9435" s="120" t="s">
        <v>38</v>
      </c>
      <c r="F9435" s="121">
        <v>120569</v>
      </c>
      <c r="G9435" s="121">
        <v>22279.664</v>
      </c>
      <c r="H9435" s="119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19">
        <v>57908</v>
      </c>
      <c r="B9436" s="120" t="s">
        <v>205</v>
      </c>
      <c r="C9436" s="120" t="s">
        <v>210</v>
      </c>
      <c r="D9436" s="120" t="s">
        <v>61</v>
      </c>
      <c r="E9436" s="120" t="s">
        <v>70</v>
      </c>
      <c r="F9436" s="121">
        <v>172</v>
      </c>
      <c r="G9436" s="121">
        <v>30.587</v>
      </c>
      <c r="H9436" s="119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19">
        <v>57908</v>
      </c>
      <c r="B9437" s="120" t="s">
        <v>205</v>
      </c>
      <c r="C9437" s="120" t="s">
        <v>210</v>
      </c>
      <c r="D9437" s="120" t="s">
        <v>61</v>
      </c>
      <c r="E9437" s="120" t="s">
        <v>38</v>
      </c>
      <c r="F9437" s="121">
        <v>956874</v>
      </c>
      <c r="G9437" s="121">
        <v>176819.81</v>
      </c>
      <c r="H9437" s="119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19">
        <v>57908</v>
      </c>
      <c r="B9438" s="120" t="s">
        <v>205</v>
      </c>
      <c r="C9438" s="120" t="s">
        <v>210</v>
      </c>
      <c r="D9438" s="120" t="s">
        <v>79</v>
      </c>
      <c r="E9438" s="120" t="s">
        <v>70</v>
      </c>
      <c r="F9438" s="121">
        <v>604</v>
      </c>
      <c r="G9438" s="121">
        <v>112.7</v>
      </c>
      <c r="H9438" s="119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19">
        <v>57909</v>
      </c>
      <c r="B9439" s="120" t="s">
        <v>201</v>
      </c>
      <c r="C9439" s="120" t="s">
        <v>206</v>
      </c>
      <c r="D9439" s="120" t="s">
        <v>68</v>
      </c>
      <c r="E9439" s="120" t="s">
        <v>134</v>
      </c>
      <c r="F9439" s="121">
        <v>5075</v>
      </c>
      <c r="G9439" s="121">
        <v>405.58</v>
      </c>
      <c r="H9439" s="119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19">
        <v>57909</v>
      </c>
      <c r="B9440" s="120" t="s">
        <v>201</v>
      </c>
      <c r="C9440" s="120" t="s">
        <v>206</v>
      </c>
      <c r="D9440" s="120" t="s">
        <v>68</v>
      </c>
      <c r="E9440" s="120" t="s">
        <v>176</v>
      </c>
      <c r="F9440" s="121">
        <v>5219834</v>
      </c>
      <c r="G9440" s="121">
        <v>418583.42</v>
      </c>
      <c r="H9440" s="119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19">
        <v>57910</v>
      </c>
      <c r="B9441" s="120" t="s">
        <v>201</v>
      </c>
      <c r="C9441" s="120" t="s">
        <v>202</v>
      </c>
      <c r="D9441" s="120" t="s">
        <v>79</v>
      </c>
      <c r="E9441" s="120" t="s">
        <v>70</v>
      </c>
      <c r="F9441" s="121">
        <v>676</v>
      </c>
      <c r="G9441" s="121">
        <v>-224</v>
      </c>
      <c r="H9441" s="119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19">
        <v>57911</v>
      </c>
      <c r="B9442" s="120" t="s">
        <v>201</v>
      </c>
      <c r="C9442" s="120" t="s">
        <v>206</v>
      </c>
      <c r="D9442" s="120" t="s">
        <v>79</v>
      </c>
      <c r="E9442" s="120" t="s">
        <v>90</v>
      </c>
      <c r="F9442" s="121">
        <v>64990</v>
      </c>
      <c r="G9442" s="121">
        <v>6125</v>
      </c>
      <c r="H9442" s="119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19">
        <v>57912</v>
      </c>
      <c r="B9443" s="120" t="s">
        <v>201</v>
      </c>
      <c r="C9443" s="120" t="s">
        <v>206</v>
      </c>
      <c r="D9443" s="120" t="s">
        <v>101</v>
      </c>
      <c r="E9443" s="120" t="s">
        <v>92</v>
      </c>
      <c r="F9443" s="121">
        <v>270514</v>
      </c>
      <c r="G9443" s="121">
        <v>30388</v>
      </c>
      <c r="H9443" s="119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19">
        <v>57913</v>
      </c>
      <c r="B9444" s="120" t="s">
        <v>201</v>
      </c>
      <c r="C9444" s="120" t="s">
        <v>206</v>
      </c>
      <c r="D9444" s="120" t="s">
        <v>128</v>
      </c>
      <c r="E9444" s="120" t="s">
        <v>180</v>
      </c>
      <c r="F9444" s="121">
        <v>3516896</v>
      </c>
      <c r="G9444" s="121">
        <v>395068</v>
      </c>
      <c r="H9444" s="119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19">
        <v>57914</v>
      </c>
      <c r="B9445" s="120" t="s">
        <v>205</v>
      </c>
      <c r="C9445" s="120" t="s">
        <v>209</v>
      </c>
      <c r="D9445" s="120" t="s">
        <v>68</v>
      </c>
      <c r="E9445" s="120" t="s">
        <v>95</v>
      </c>
      <c r="F9445" s="121">
        <v>23190</v>
      </c>
      <c r="G9445" s="121">
        <v>4078.14</v>
      </c>
      <c r="H9445" s="119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19">
        <v>57914</v>
      </c>
      <c r="B9446" s="120" t="s">
        <v>205</v>
      </c>
      <c r="C9446" s="120" t="s">
        <v>209</v>
      </c>
      <c r="D9446" s="120" t="s">
        <v>68</v>
      </c>
      <c r="E9446" s="120" t="s">
        <v>38</v>
      </c>
      <c r="F9446" s="121">
        <v>17537</v>
      </c>
      <c r="G9446" s="121">
        <v>3083.86</v>
      </c>
      <c r="H9446" s="119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19">
        <v>57914</v>
      </c>
      <c r="B9447" s="120" t="s">
        <v>205</v>
      </c>
      <c r="C9447" s="120" t="s">
        <v>209</v>
      </c>
      <c r="D9447" s="120" t="s">
        <v>68</v>
      </c>
      <c r="E9447" s="120" t="s">
        <v>146</v>
      </c>
      <c r="F9447" s="121">
        <v>0</v>
      </c>
      <c r="G9447" s="121">
        <v>0</v>
      </c>
      <c r="H9447" s="119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19">
        <v>57914</v>
      </c>
      <c r="B9448" s="120" t="s">
        <v>205</v>
      </c>
      <c r="C9448" s="120" t="s">
        <v>209</v>
      </c>
      <c r="D9448" s="120" t="s">
        <v>68</v>
      </c>
      <c r="E9448" s="120" t="s">
        <v>176</v>
      </c>
      <c r="F9448" s="121">
        <v>0</v>
      </c>
      <c r="G9448" s="121">
        <v>0</v>
      </c>
      <c r="H9448" s="119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19">
        <v>57915</v>
      </c>
      <c r="B9449" s="120" t="s">
        <v>205</v>
      </c>
      <c r="C9449" s="120" t="s">
        <v>209</v>
      </c>
      <c r="D9449" s="120" t="s">
        <v>68</v>
      </c>
      <c r="E9449" s="120" t="s">
        <v>38</v>
      </c>
      <c r="F9449" s="121">
        <v>339508</v>
      </c>
      <c r="G9449" s="121">
        <v>78608.365</v>
      </c>
      <c r="H9449" s="119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19">
        <v>57915</v>
      </c>
      <c r="B9450" s="120" t="s">
        <v>205</v>
      </c>
      <c r="C9450" s="120" t="s">
        <v>209</v>
      </c>
      <c r="D9450" s="120" t="s">
        <v>68</v>
      </c>
      <c r="E9450" s="120" t="s">
        <v>162</v>
      </c>
      <c r="F9450" s="121">
        <v>897645</v>
      </c>
      <c r="G9450" s="121">
        <v>207836.64</v>
      </c>
      <c r="H9450" s="119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19">
        <v>57916</v>
      </c>
      <c r="B9451" s="120" t="s">
        <v>205</v>
      </c>
      <c r="C9451" s="120" t="s">
        <v>209</v>
      </c>
      <c r="D9451" s="120" t="s">
        <v>68</v>
      </c>
      <c r="E9451" s="120" t="s">
        <v>54</v>
      </c>
      <c r="F9451" s="121">
        <v>0</v>
      </c>
      <c r="G9451" s="121">
        <v>0</v>
      </c>
      <c r="H9451" s="119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19">
        <v>57916</v>
      </c>
      <c r="B9452" s="120" t="s">
        <v>205</v>
      </c>
      <c r="C9452" s="120" t="s">
        <v>209</v>
      </c>
      <c r="D9452" s="120" t="s">
        <v>68</v>
      </c>
      <c r="E9452" s="120" t="s">
        <v>38</v>
      </c>
      <c r="F9452" s="121">
        <v>100037</v>
      </c>
      <c r="G9452" s="121">
        <v>21898.72</v>
      </c>
      <c r="H9452" s="119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19">
        <v>57919</v>
      </c>
      <c r="B9453" s="120" t="s">
        <v>205</v>
      </c>
      <c r="C9453" s="120" t="s">
        <v>209</v>
      </c>
      <c r="D9453" s="120" t="s">
        <v>68</v>
      </c>
      <c r="E9453" s="120" t="s">
        <v>54</v>
      </c>
      <c r="F9453" s="121">
        <v>0</v>
      </c>
      <c r="G9453" s="121">
        <v>0</v>
      </c>
      <c r="H9453" s="119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19">
        <v>57919</v>
      </c>
      <c r="B9454" s="120" t="s">
        <v>205</v>
      </c>
      <c r="C9454" s="120" t="s">
        <v>209</v>
      </c>
      <c r="D9454" s="120" t="s">
        <v>68</v>
      </c>
      <c r="E9454" s="120" t="s">
        <v>38</v>
      </c>
      <c r="F9454" s="121">
        <v>78985</v>
      </c>
      <c r="G9454" s="121">
        <v>15976.495</v>
      </c>
      <c r="H9454" s="119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19">
        <v>57919</v>
      </c>
      <c r="B9455" s="120" t="s">
        <v>205</v>
      </c>
      <c r="C9455" s="120" t="s">
        <v>209</v>
      </c>
      <c r="D9455" s="120" t="s">
        <v>68</v>
      </c>
      <c r="E9455" s="120" t="s">
        <v>176</v>
      </c>
      <c r="F9455" s="121">
        <v>445598</v>
      </c>
      <c r="G9455" s="121">
        <v>90115.505</v>
      </c>
      <c r="H9455" s="119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19">
        <v>57927</v>
      </c>
      <c r="B9456" s="120" t="s">
        <v>201</v>
      </c>
      <c r="C9456" s="120" t="s">
        <v>206</v>
      </c>
      <c r="D9456" s="120" t="s">
        <v>128</v>
      </c>
      <c r="E9456" s="120" t="s">
        <v>180</v>
      </c>
      <c r="F9456" s="121">
        <v>5409727</v>
      </c>
      <c r="G9456" s="121">
        <v>607698</v>
      </c>
      <c r="H9456" s="119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19">
        <v>57928</v>
      </c>
      <c r="B9457" s="120" t="s">
        <v>205</v>
      </c>
      <c r="C9457" s="120" t="s">
        <v>210</v>
      </c>
      <c r="D9457" s="120" t="s">
        <v>79</v>
      </c>
      <c r="E9457" s="120" t="s">
        <v>70</v>
      </c>
      <c r="F9457" s="121">
        <v>0</v>
      </c>
      <c r="G9457" s="121">
        <v>0</v>
      </c>
      <c r="H9457" s="119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19">
        <v>57928</v>
      </c>
      <c r="B9458" s="120" t="s">
        <v>205</v>
      </c>
      <c r="C9458" s="120" t="s">
        <v>210</v>
      </c>
      <c r="D9458" s="120" t="s">
        <v>68</v>
      </c>
      <c r="E9458" s="120" t="s">
        <v>54</v>
      </c>
      <c r="F9458" s="121">
        <v>68968</v>
      </c>
      <c r="G9458" s="121">
        <v>8126</v>
      </c>
      <c r="H9458" s="119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19">
        <v>57928</v>
      </c>
      <c r="B9459" s="120" t="s">
        <v>205</v>
      </c>
      <c r="C9459" s="120" t="s">
        <v>210</v>
      </c>
      <c r="D9459" s="120" t="s">
        <v>68</v>
      </c>
      <c r="E9459" s="120" t="s">
        <v>38</v>
      </c>
      <c r="F9459" s="121">
        <v>0</v>
      </c>
      <c r="G9459" s="121">
        <v>0</v>
      </c>
      <c r="H9459" s="119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19">
        <v>57929</v>
      </c>
      <c r="B9460" s="120" t="s">
        <v>201</v>
      </c>
      <c r="C9460" s="120" t="s">
        <v>207</v>
      </c>
      <c r="D9460" s="120" t="s">
        <v>79</v>
      </c>
      <c r="E9460" s="120" t="s">
        <v>70</v>
      </c>
      <c r="F9460" s="121">
        <v>2649</v>
      </c>
      <c r="G9460" s="121">
        <v>151.9</v>
      </c>
      <c r="H9460" s="119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19">
        <v>57929</v>
      </c>
      <c r="B9461" s="120" t="s">
        <v>201</v>
      </c>
      <c r="C9461" s="120" t="s">
        <v>207</v>
      </c>
      <c r="D9461" s="120" t="s">
        <v>79</v>
      </c>
      <c r="E9461" s="120" t="s">
        <v>134</v>
      </c>
      <c r="F9461" s="121">
        <v>0</v>
      </c>
      <c r="G9461" s="121">
        <v>0</v>
      </c>
      <c r="H9461" s="119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19">
        <v>57929</v>
      </c>
      <c r="B9462" s="120" t="s">
        <v>201</v>
      </c>
      <c r="C9462" s="120" t="s">
        <v>207</v>
      </c>
      <c r="D9462" s="120" t="s">
        <v>68</v>
      </c>
      <c r="E9462" s="120" t="s">
        <v>54</v>
      </c>
      <c r="F9462" s="121">
        <v>0</v>
      </c>
      <c r="G9462" s="121">
        <v>0</v>
      </c>
      <c r="H9462" s="119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19">
        <v>57929</v>
      </c>
      <c r="B9463" s="120" t="s">
        <v>201</v>
      </c>
      <c r="C9463" s="120" t="s">
        <v>207</v>
      </c>
      <c r="D9463" s="120" t="s">
        <v>68</v>
      </c>
      <c r="E9463" s="120" t="s">
        <v>70</v>
      </c>
      <c r="F9463" s="121">
        <v>0</v>
      </c>
      <c r="G9463" s="121">
        <v>0</v>
      </c>
      <c r="H9463" s="119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19">
        <v>57929</v>
      </c>
      <c r="B9464" s="120" t="s">
        <v>201</v>
      </c>
      <c r="C9464" s="120" t="s">
        <v>207</v>
      </c>
      <c r="D9464" s="120" t="s">
        <v>68</v>
      </c>
      <c r="E9464" s="120" t="s">
        <v>38</v>
      </c>
      <c r="F9464" s="121">
        <v>0</v>
      </c>
      <c r="G9464" s="121">
        <v>0</v>
      </c>
      <c r="H9464" s="119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19">
        <v>57931</v>
      </c>
      <c r="B9465" s="120" t="s">
        <v>201</v>
      </c>
      <c r="C9465" s="120" t="s">
        <v>206</v>
      </c>
      <c r="D9465" s="120" t="s">
        <v>101</v>
      </c>
      <c r="E9465" s="120" t="s">
        <v>92</v>
      </c>
      <c r="F9465" s="121">
        <v>35093</v>
      </c>
      <c r="G9465" s="121">
        <v>3942</v>
      </c>
      <c r="H9465" s="119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19">
        <v>57935</v>
      </c>
      <c r="B9466" s="120" t="s">
        <v>201</v>
      </c>
      <c r="C9466" s="120" t="s">
        <v>202</v>
      </c>
      <c r="D9466" s="120" t="s">
        <v>128</v>
      </c>
      <c r="E9466" s="120" t="s">
        <v>180</v>
      </c>
      <c r="F9466" s="121">
        <v>538002</v>
      </c>
      <c r="G9466" s="121">
        <v>60436</v>
      </c>
      <c r="H9466" s="119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19">
        <v>57937</v>
      </c>
      <c r="B9467" s="120" t="s">
        <v>201</v>
      </c>
      <c r="C9467" s="120" t="s">
        <v>211</v>
      </c>
      <c r="D9467" s="120" t="s">
        <v>68</v>
      </c>
      <c r="E9467" s="120" t="s">
        <v>162</v>
      </c>
      <c r="F9467" s="121">
        <v>2043137</v>
      </c>
      <c r="G9467" s="121">
        <v>27820</v>
      </c>
      <c r="H9467" s="119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19">
        <v>57938</v>
      </c>
      <c r="B9468" s="120" t="s">
        <v>205</v>
      </c>
      <c r="C9468" s="120" t="s">
        <v>209</v>
      </c>
      <c r="D9468" s="120" t="s">
        <v>68</v>
      </c>
      <c r="E9468" s="120" t="s">
        <v>38</v>
      </c>
      <c r="F9468" s="121">
        <v>0</v>
      </c>
      <c r="G9468" s="121">
        <v>0</v>
      </c>
      <c r="H9468" s="119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19">
        <v>57938</v>
      </c>
      <c r="B9469" s="120" t="s">
        <v>205</v>
      </c>
      <c r="C9469" s="120" t="s">
        <v>209</v>
      </c>
      <c r="D9469" s="120" t="s">
        <v>68</v>
      </c>
      <c r="E9469" s="120" t="s">
        <v>178</v>
      </c>
      <c r="F9469" s="121">
        <v>508037</v>
      </c>
      <c r="G9469" s="121">
        <v>57070</v>
      </c>
      <c r="H9469" s="119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19">
        <v>57939</v>
      </c>
      <c r="B9470" s="120" t="s">
        <v>201</v>
      </c>
      <c r="C9470" s="120" t="s">
        <v>206</v>
      </c>
      <c r="D9470" s="120" t="s">
        <v>101</v>
      </c>
      <c r="E9470" s="120" t="s">
        <v>92</v>
      </c>
      <c r="F9470" s="121">
        <v>23386</v>
      </c>
      <c r="G9470" s="121">
        <v>2627</v>
      </c>
      <c r="H9470" s="119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19">
        <v>57940</v>
      </c>
      <c r="B9471" s="120" t="s">
        <v>205</v>
      </c>
      <c r="C9471" s="120" t="s">
        <v>209</v>
      </c>
      <c r="D9471" s="120" t="s">
        <v>68</v>
      </c>
      <c r="E9471" s="120" t="s">
        <v>54</v>
      </c>
      <c r="F9471" s="121">
        <v>11577</v>
      </c>
      <c r="G9471" s="121">
        <v>2850.013</v>
      </c>
      <c r="H9471" s="119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19">
        <v>57940</v>
      </c>
      <c r="B9472" s="120" t="s">
        <v>205</v>
      </c>
      <c r="C9472" s="120" t="s">
        <v>209</v>
      </c>
      <c r="D9472" s="120" t="s">
        <v>68</v>
      </c>
      <c r="E9472" s="120" t="s">
        <v>70</v>
      </c>
      <c r="F9472" s="121">
        <v>85</v>
      </c>
      <c r="G9472" s="121">
        <v>20.987</v>
      </c>
      <c r="H9472" s="119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19">
        <v>57941</v>
      </c>
      <c r="B9473" s="120" t="s">
        <v>201</v>
      </c>
      <c r="C9473" s="120" t="s">
        <v>206</v>
      </c>
      <c r="D9473" s="120" t="s">
        <v>101</v>
      </c>
      <c r="E9473" s="120" t="s">
        <v>92</v>
      </c>
      <c r="F9473" s="121">
        <v>25032</v>
      </c>
      <c r="G9473" s="121">
        <v>2812</v>
      </c>
      <c r="H9473" s="119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19">
        <v>57942</v>
      </c>
      <c r="B9474" s="120" t="s">
        <v>201</v>
      </c>
      <c r="C9474" s="120" t="s">
        <v>206</v>
      </c>
      <c r="D9474" s="120" t="s">
        <v>101</v>
      </c>
      <c r="E9474" s="120" t="s">
        <v>92</v>
      </c>
      <c r="F9474" s="121">
        <v>17420</v>
      </c>
      <c r="G9474" s="121">
        <v>1957</v>
      </c>
      <c r="H9474" s="119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19">
        <v>57943</v>
      </c>
      <c r="B9475" s="120" t="s">
        <v>201</v>
      </c>
      <c r="C9475" s="120" t="s">
        <v>202</v>
      </c>
      <c r="D9475" s="120" t="s">
        <v>73</v>
      </c>
      <c r="E9475" s="120" t="s">
        <v>38</v>
      </c>
      <c r="F9475" s="121">
        <v>8527239</v>
      </c>
      <c r="G9475" s="121">
        <v>861914</v>
      </c>
      <c r="H9475" s="119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19">
        <v>57945</v>
      </c>
      <c r="B9476" s="120" t="s">
        <v>201</v>
      </c>
      <c r="C9476" s="120" t="s">
        <v>202</v>
      </c>
      <c r="D9476" s="120" t="s">
        <v>79</v>
      </c>
      <c r="E9476" s="120" t="s">
        <v>90</v>
      </c>
      <c r="F9476" s="121">
        <v>53291</v>
      </c>
      <c r="G9476" s="121">
        <v>4241</v>
      </c>
      <c r="H9476" s="119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19">
        <v>57946</v>
      </c>
      <c r="B9477" s="120" t="s">
        <v>201</v>
      </c>
      <c r="C9477" s="120" t="s">
        <v>202</v>
      </c>
      <c r="D9477" s="120" t="s">
        <v>73</v>
      </c>
      <c r="E9477" s="120" t="s">
        <v>38</v>
      </c>
      <c r="F9477" s="121">
        <v>58230</v>
      </c>
      <c r="G9477" s="121">
        <v>4677</v>
      </c>
      <c r="H9477" s="119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19">
        <v>57947</v>
      </c>
      <c r="B9478" s="120" t="s">
        <v>201</v>
      </c>
      <c r="C9478" s="120" t="s">
        <v>206</v>
      </c>
      <c r="D9478" s="120" t="s">
        <v>128</v>
      </c>
      <c r="E9478" s="120" t="s">
        <v>180</v>
      </c>
      <c r="F9478" s="121">
        <v>1177664</v>
      </c>
      <c r="G9478" s="121">
        <v>132292</v>
      </c>
      <c r="H9478" s="119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19">
        <v>57948</v>
      </c>
      <c r="B9479" s="120" t="s">
        <v>201</v>
      </c>
      <c r="C9479" s="120" t="s">
        <v>206</v>
      </c>
      <c r="D9479" s="120" t="s">
        <v>101</v>
      </c>
      <c r="E9479" s="120" t="s">
        <v>92</v>
      </c>
      <c r="F9479" s="121">
        <v>130201</v>
      </c>
      <c r="G9479" s="121">
        <v>14626</v>
      </c>
      <c r="H9479" s="119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19">
        <v>57949</v>
      </c>
      <c r="B9480" s="120" t="s">
        <v>205</v>
      </c>
      <c r="C9480" s="120" t="s">
        <v>209</v>
      </c>
      <c r="D9480" s="120" t="s">
        <v>68</v>
      </c>
      <c r="E9480" s="120" t="s">
        <v>54</v>
      </c>
      <c r="F9480" s="121">
        <v>5432</v>
      </c>
      <c r="G9480" s="121">
        <v>477.627</v>
      </c>
      <c r="H9480" s="119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19">
        <v>57949</v>
      </c>
      <c r="B9481" s="120" t="s">
        <v>205</v>
      </c>
      <c r="C9481" s="120" t="s">
        <v>209</v>
      </c>
      <c r="D9481" s="120" t="s">
        <v>68</v>
      </c>
      <c r="E9481" s="120" t="s">
        <v>38</v>
      </c>
      <c r="F9481" s="121">
        <v>2256</v>
      </c>
      <c r="G9481" s="121">
        <v>198.373</v>
      </c>
      <c r="H9481" s="119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19">
        <v>57950</v>
      </c>
      <c r="B9482" s="120" t="s">
        <v>205</v>
      </c>
      <c r="C9482" s="120" t="s">
        <v>209</v>
      </c>
      <c r="D9482" s="120" t="s">
        <v>68</v>
      </c>
      <c r="E9482" s="120" t="s">
        <v>54</v>
      </c>
      <c r="F9482" s="121">
        <v>0</v>
      </c>
      <c r="G9482" s="121">
        <v>0</v>
      </c>
      <c r="H9482" s="119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19">
        <v>57950</v>
      </c>
      <c r="B9483" s="120" t="s">
        <v>205</v>
      </c>
      <c r="C9483" s="120" t="s">
        <v>209</v>
      </c>
      <c r="D9483" s="120" t="s">
        <v>68</v>
      </c>
      <c r="E9483" s="120" t="s">
        <v>38</v>
      </c>
      <c r="F9483" s="121">
        <v>239</v>
      </c>
      <c r="G9483" s="121">
        <v>21</v>
      </c>
      <c r="H9483" s="119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19">
        <v>57951</v>
      </c>
      <c r="B9484" s="120" t="s">
        <v>201</v>
      </c>
      <c r="C9484" s="120" t="s">
        <v>206</v>
      </c>
      <c r="D9484" s="120" t="s">
        <v>101</v>
      </c>
      <c r="E9484" s="120" t="s">
        <v>92</v>
      </c>
      <c r="F9484" s="121">
        <v>14991</v>
      </c>
      <c r="G9484" s="121">
        <v>1683.99</v>
      </c>
      <c r="H9484" s="119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19">
        <v>57952</v>
      </c>
      <c r="B9485" s="120" t="s">
        <v>201</v>
      </c>
      <c r="C9485" s="120" t="s">
        <v>211</v>
      </c>
      <c r="D9485" s="120" t="s">
        <v>79</v>
      </c>
      <c r="E9485" s="120" t="s">
        <v>38</v>
      </c>
      <c r="F9485" s="121">
        <v>352625</v>
      </c>
      <c r="G9485" s="121">
        <v>25255.58</v>
      </c>
      <c r="H9485" s="119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19">
        <v>57953</v>
      </c>
      <c r="B9486" s="120" t="s">
        <v>205</v>
      </c>
      <c r="C9486" s="120" t="s">
        <v>209</v>
      </c>
      <c r="D9486" s="120" t="s">
        <v>39</v>
      </c>
      <c r="E9486" s="120" t="s">
        <v>38</v>
      </c>
      <c r="F9486" s="121">
        <v>0</v>
      </c>
      <c r="G9486" s="121">
        <v>0</v>
      </c>
      <c r="H9486" s="119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19">
        <v>57953</v>
      </c>
      <c r="B9487" s="120" t="s">
        <v>205</v>
      </c>
      <c r="C9487" s="120" t="s">
        <v>209</v>
      </c>
      <c r="D9487" s="120" t="s">
        <v>61</v>
      </c>
      <c r="E9487" s="120" t="s">
        <v>38</v>
      </c>
      <c r="F9487" s="121">
        <v>491840</v>
      </c>
      <c r="G9487" s="121">
        <v>123969</v>
      </c>
      <c r="H9487" s="119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19">
        <v>57953</v>
      </c>
      <c r="B9488" s="120" t="s">
        <v>205</v>
      </c>
      <c r="C9488" s="120" t="s">
        <v>209</v>
      </c>
      <c r="D9488" s="120" t="s">
        <v>68</v>
      </c>
      <c r="E9488" s="120" t="s">
        <v>54</v>
      </c>
      <c r="F9488" s="121">
        <v>86680</v>
      </c>
      <c r="G9488" s="121">
        <v>21848.157</v>
      </c>
      <c r="H9488" s="119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19">
        <v>57953</v>
      </c>
      <c r="B9489" s="120" t="s">
        <v>205</v>
      </c>
      <c r="C9489" s="120" t="s">
        <v>209</v>
      </c>
      <c r="D9489" s="120" t="s">
        <v>68</v>
      </c>
      <c r="E9489" s="120" t="s">
        <v>144</v>
      </c>
      <c r="F9489" s="121">
        <v>288385</v>
      </c>
      <c r="G9489" s="121">
        <v>72687.843</v>
      </c>
      <c r="H9489" s="119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19">
        <v>57953</v>
      </c>
      <c r="B9490" s="120" t="s">
        <v>205</v>
      </c>
      <c r="C9490" s="120" t="s">
        <v>209</v>
      </c>
      <c r="D9490" s="120" t="s">
        <v>68</v>
      </c>
      <c r="E9490" s="120" t="s">
        <v>162</v>
      </c>
      <c r="F9490" s="121">
        <v>0</v>
      </c>
      <c r="G9490" s="121">
        <v>0</v>
      </c>
      <c r="H9490" s="119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19">
        <v>57956</v>
      </c>
      <c r="B9491" s="120" t="s">
        <v>201</v>
      </c>
      <c r="C9491" s="120" t="s">
        <v>206</v>
      </c>
      <c r="D9491" s="120" t="s">
        <v>128</v>
      </c>
      <c r="E9491" s="120" t="s">
        <v>180</v>
      </c>
      <c r="F9491" s="121">
        <v>3125324</v>
      </c>
      <c r="G9491" s="121">
        <v>351081</v>
      </c>
      <c r="H9491" s="119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19">
        <v>57959</v>
      </c>
      <c r="B9492" s="120" t="s">
        <v>201</v>
      </c>
      <c r="C9492" s="120" t="s">
        <v>206</v>
      </c>
      <c r="D9492" s="120" t="s">
        <v>101</v>
      </c>
      <c r="E9492" s="120" t="s">
        <v>92</v>
      </c>
      <c r="F9492" s="121">
        <v>137786</v>
      </c>
      <c r="G9492" s="121">
        <v>15478</v>
      </c>
      <c r="H9492" s="119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19">
        <v>57962</v>
      </c>
      <c r="B9493" s="120" t="s">
        <v>201</v>
      </c>
      <c r="C9493" s="120" t="s">
        <v>206</v>
      </c>
      <c r="D9493" s="120" t="s">
        <v>128</v>
      </c>
      <c r="E9493" s="120" t="s">
        <v>180</v>
      </c>
      <c r="F9493" s="121">
        <v>2198411</v>
      </c>
      <c r="G9493" s="121">
        <v>246957</v>
      </c>
      <c r="H9493" s="119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19">
        <v>57963</v>
      </c>
      <c r="B9494" s="120" t="s">
        <v>201</v>
      </c>
      <c r="C9494" s="120" t="s">
        <v>206</v>
      </c>
      <c r="D9494" s="120" t="s">
        <v>128</v>
      </c>
      <c r="E9494" s="120" t="s">
        <v>180</v>
      </c>
      <c r="F9494" s="121">
        <v>117438</v>
      </c>
      <c r="G9494" s="121">
        <v>13192</v>
      </c>
      <c r="H9494" s="119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19">
        <v>57964</v>
      </c>
      <c r="B9495" s="120" t="s">
        <v>201</v>
      </c>
      <c r="C9495" s="120" t="s">
        <v>206</v>
      </c>
      <c r="D9495" s="120" t="s">
        <v>128</v>
      </c>
      <c r="E9495" s="120" t="s">
        <v>180</v>
      </c>
      <c r="F9495" s="121">
        <v>3078470</v>
      </c>
      <c r="G9495" s="121">
        <v>345818</v>
      </c>
      <c r="H9495" s="119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19">
        <v>57965</v>
      </c>
      <c r="B9496" s="120" t="s">
        <v>201</v>
      </c>
      <c r="C9496" s="120" t="s">
        <v>206</v>
      </c>
      <c r="D9496" s="120" t="s">
        <v>128</v>
      </c>
      <c r="E9496" s="120" t="s">
        <v>180</v>
      </c>
      <c r="F9496" s="121">
        <v>139565</v>
      </c>
      <c r="G9496" s="121">
        <v>15678</v>
      </c>
      <c r="H9496" s="119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19">
        <v>57966</v>
      </c>
      <c r="B9497" s="120" t="s">
        <v>205</v>
      </c>
      <c r="C9497" s="120" t="s">
        <v>210</v>
      </c>
      <c r="D9497" s="120" t="s">
        <v>68</v>
      </c>
      <c r="E9497" s="120" t="s">
        <v>70</v>
      </c>
      <c r="F9497" s="121">
        <v>673</v>
      </c>
      <c r="G9497" s="121">
        <v>16.66</v>
      </c>
      <c r="H9497" s="119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19">
        <v>57966</v>
      </c>
      <c r="B9498" s="120" t="s">
        <v>205</v>
      </c>
      <c r="C9498" s="120" t="s">
        <v>210</v>
      </c>
      <c r="D9498" s="120" t="s">
        <v>68</v>
      </c>
      <c r="E9498" s="120" t="s">
        <v>38</v>
      </c>
      <c r="F9498" s="121">
        <v>25075</v>
      </c>
      <c r="G9498" s="121">
        <v>549.508</v>
      </c>
      <c r="H9498" s="119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19">
        <v>57966</v>
      </c>
      <c r="B9499" s="120" t="s">
        <v>205</v>
      </c>
      <c r="C9499" s="120" t="s">
        <v>210</v>
      </c>
      <c r="D9499" s="120" t="s">
        <v>68</v>
      </c>
      <c r="E9499" s="120" t="s">
        <v>162</v>
      </c>
      <c r="F9499" s="121">
        <v>2048</v>
      </c>
      <c r="G9499" s="121">
        <v>47.832</v>
      </c>
      <c r="H9499" s="119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19">
        <v>57967</v>
      </c>
      <c r="B9500" s="120" t="s">
        <v>205</v>
      </c>
      <c r="C9500" s="120" t="s">
        <v>209</v>
      </c>
      <c r="D9500" s="120" t="s">
        <v>68</v>
      </c>
      <c r="E9500" s="120" t="s">
        <v>38</v>
      </c>
      <c r="F9500" s="121">
        <v>16741</v>
      </c>
      <c r="G9500" s="121">
        <v>1472</v>
      </c>
      <c r="H9500" s="119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19">
        <v>57967</v>
      </c>
      <c r="B9501" s="120" t="s">
        <v>205</v>
      </c>
      <c r="C9501" s="120" t="s">
        <v>209</v>
      </c>
      <c r="D9501" s="120" t="s">
        <v>68</v>
      </c>
      <c r="E9501" s="120" t="s">
        <v>162</v>
      </c>
      <c r="F9501" s="121">
        <v>0</v>
      </c>
      <c r="G9501" s="121">
        <v>0</v>
      </c>
      <c r="H9501" s="119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19">
        <v>57968</v>
      </c>
      <c r="B9502" s="120" t="s">
        <v>201</v>
      </c>
      <c r="C9502" s="120" t="s">
        <v>206</v>
      </c>
      <c r="D9502" s="120" t="s">
        <v>128</v>
      </c>
      <c r="E9502" s="120" t="s">
        <v>180</v>
      </c>
      <c r="F9502" s="121">
        <v>89530</v>
      </c>
      <c r="G9502" s="121">
        <v>10057</v>
      </c>
      <c r="H9502" s="119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19">
        <v>57969</v>
      </c>
      <c r="B9503" s="120" t="s">
        <v>205</v>
      </c>
      <c r="C9503" s="120" t="s">
        <v>209</v>
      </c>
      <c r="D9503" s="120" t="s">
        <v>68</v>
      </c>
      <c r="E9503" s="120" t="s">
        <v>176</v>
      </c>
      <c r="F9503" s="121">
        <v>81801</v>
      </c>
      <c r="G9503" s="121">
        <v>16782</v>
      </c>
      <c r="H9503" s="119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19">
        <v>57970</v>
      </c>
      <c r="B9504" s="120" t="s">
        <v>201</v>
      </c>
      <c r="C9504" s="120" t="s">
        <v>207</v>
      </c>
      <c r="D9504" s="120" t="s">
        <v>101</v>
      </c>
      <c r="E9504" s="120" t="s">
        <v>92</v>
      </c>
      <c r="F9504" s="121">
        <v>46398</v>
      </c>
      <c r="G9504" s="121">
        <v>5212</v>
      </c>
      <c r="H9504" s="119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19">
        <v>57971</v>
      </c>
      <c r="B9505" s="120" t="s">
        <v>201</v>
      </c>
      <c r="C9505" s="120" t="s">
        <v>207</v>
      </c>
      <c r="D9505" s="120" t="s">
        <v>79</v>
      </c>
      <c r="E9505" s="120" t="s">
        <v>130</v>
      </c>
      <c r="F9505" s="121">
        <v>38554</v>
      </c>
      <c r="G9505" s="121">
        <v>2730</v>
      </c>
      <c r="H9505" s="119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19">
        <v>57973</v>
      </c>
      <c r="B9506" s="120" t="s">
        <v>201</v>
      </c>
      <c r="C9506" s="120" t="s">
        <v>206</v>
      </c>
      <c r="D9506" s="120" t="s">
        <v>128</v>
      </c>
      <c r="E9506" s="120" t="s">
        <v>180</v>
      </c>
      <c r="F9506" s="121">
        <v>6340777</v>
      </c>
      <c r="G9506" s="121">
        <v>712287</v>
      </c>
      <c r="H9506" s="119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19">
        <v>57974</v>
      </c>
      <c r="B9507" s="120" t="s">
        <v>201</v>
      </c>
      <c r="C9507" s="120" t="s">
        <v>206</v>
      </c>
      <c r="D9507" s="120" t="s">
        <v>128</v>
      </c>
      <c r="E9507" s="120" t="s">
        <v>180</v>
      </c>
      <c r="F9507" s="121">
        <v>3574268</v>
      </c>
      <c r="G9507" s="121">
        <v>401513</v>
      </c>
      <c r="H9507" s="119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19">
        <v>57975</v>
      </c>
      <c r="B9508" s="120" t="s">
        <v>201</v>
      </c>
      <c r="C9508" s="120" t="s">
        <v>206</v>
      </c>
      <c r="D9508" s="120" t="s">
        <v>128</v>
      </c>
      <c r="E9508" s="120" t="s">
        <v>180</v>
      </c>
      <c r="F9508" s="121">
        <v>3584372</v>
      </c>
      <c r="G9508" s="121">
        <v>402648</v>
      </c>
      <c r="H9508" s="119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19">
        <v>57976</v>
      </c>
      <c r="B9509" s="120" t="s">
        <v>201</v>
      </c>
      <c r="C9509" s="120" t="s">
        <v>206</v>
      </c>
      <c r="D9509" s="120" t="s">
        <v>128</v>
      </c>
      <c r="E9509" s="120" t="s">
        <v>180</v>
      </c>
      <c r="F9509" s="121">
        <v>2083709</v>
      </c>
      <c r="G9509" s="121">
        <v>234072</v>
      </c>
      <c r="H9509" s="119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19">
        <v>57977</v>
      </c>
      <c r="B9510" s="120" t="s">
        <v>205</v>
      </c>
      <c r="C9510" s="120" t="s">
        <v>202</v>
      </c>
      <c r="D9510" s="120" t="s">
        <v>79</v>
      </c>
      <c r="E9510" s="120" t="s">
        <v>38</v>
      </c>
      <c r="F9510" s="121">
        <v>211230</v>
      </c>
      <c r="G9510" s="121">
        <v>31553</v>
      </c>
      <c r="H9510" s="119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19">
        <v>57978</v>
      </c>
      <c r="B9511" s="120" t="s">
        <v>201</v>
      </c>
      <c r="C9511" s="120" t="s">
        <v>202</v>
      </c>
      <c r="D9511" s="120" t="s">
        <v>39</v>
      </c>
      <c r="E9511" s="120" t="s">
        <v>38</v>
      </c>
      <c r="F9511" s="121">
        <v>0</v>
      </c>
      <c r="G9511" s="121">
        <v>416922</v>
      </c>
      <c r="H9511" s="119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19">
        <v>57978</v>
      </c>
      <c r="B9512" s="120" t="s">
        <v>201</v>
      </c>
      <c r="C9512" s="120" t="s">
        <v>202</v>
      </c>
      <c r="D9512" s="120" t="s">
        <v>61</v>
      </c>
      <c r="E9512" s="120" t="s">
        <v>38</v>
      </c>
      <c r="F9512" s="121">
        <v>8455544</v>
      </c>
      <c r="G9512" s="121">
        <v>772409</v>
      </c>
      <c r="H9512" s="119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19">
        <v>57979</v>
      </c>
      <c r="B9513" s="120" t="s">
        <v>201</v>
      </c>
      <c r="C9513" s="120" t="s">
        <v>202</v>
      </c>
      <c r="D9513" s="120" t="s">
        <v>128</v>
      </c>
      <c r="E9513" s="120" t="s">
        <v>180</v>
      </c>
      <c r="F9513" s="121">
        <v>1413399</v>
      </c>
      <c r="G9513" s="121">
        <v>158773</v>
      </c>
      <c r="H9513" s="119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19">
        <v>57980</v>
      </c>
      <c r="B9514" s="120" t="s">
        <v>201</v>
      </c>
      <c r="C9514" s="120" t="s">
        <v>202</v>
      </c>
      <c r="D9514" s="120" t="s">
        <v>128</v>
      </c>
      <c r="E9514" s="120" t="s">
        <v>180</v>
      </c>
      <c r="F9514" s="121">
        <v>806229</v>
      </c>
      <c r="G9514" s="121">
        <v>90567</v>
      </c>
      <c r="H9514" s="119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19">
        <v>57981</v>
      </c>
      <c r="B9515" s="120" t="s">
        <v>201</v>
      </c>
      <c r="C9515" s="120" t="s">
        <v>206</v>
      </c>
      <c r="D9515" s="120" t="s">
        <v>128</v>
      </c>
      <c r="E9515" s="120" t="s">
        <v>180</v>
      </c>
      <c r="F9515" s="121">
        <v>4504814</v>
      </c>
      <c r="G9515" s="121">
        <v>506045</v>
      </c>
      <c r="H9515" s="119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19">
        <v>57982</v>
      </c>
      <c r="B9516" s="120" t="s">
        <v>201</v>
      </c>
      <c r="C9516" s="120" t="s">
        <v>206</v>
      </c>
      <c r="D9516" s="120" t="s">
        <v>101</v>
      </c>
      <c r="E9516" s="120" t="s">
        <v>92</v>
      </c>
      <c r="F9516" s="121">
        <v>11930</v>
      </c>
      <c r="G9516" s="121">
        <v>1340</v>
      </c>
      <c r="H9516" s="119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19">
        <v>57983</v>
      </c>
      <c r="B9517" s="120" t="s">
        <v>201</v>
      </c>
      <c r="C9517" s="120" t="s">
        <v>206</v>
      </c>
      <c r="D9517" s="120" t="s">
        <v>128</v>
      </c>
      <c r="E9517" s="120" t="s">
        <v>180</v>
      </c>
      <c r="F9517" s="121">
        <v>11544355</v>
      </c>
      <c r="G9517" s="121">
        <v>1296827</v>
      </c>
      <c r="H9517" s="119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19">
        <v>57984</v>
      </c>
      <c r="B9518" s="120" t="s">
        <v>201</v>
      </c>
      <c r="C9518" s="120" t="s">
        <v>202</v>
      </c>
      <c r="D9518" s="120" t="s">
        <v>128</v>
      </c>
      <c r="E9518" s="120" t="s">
        <v>180</v>
      </c>
      <c r="F9518" s="121">
        <v>2390997</v>
      </c>
      <c r="G9518" s="121">
        <v>268591</v>
      </c>
      <c r="H9518" s="119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19">
        <v>57985</v>
      </c>
      <c r="B9519" s="120" t="s">
        <v>201</v>
      </c>
      <c r="C9519" s="120" t="s">
        <v>206</v>
      </c>
      <c r="D9519" s="120" t="s">
        <v>101</v>
      </c>
      <c r="E9519" s="120" t="s">
        <v>92</v>
      </c>
      <c r="F9519" s="121">
        <v>259226</v>
      </c>
      <c r="G9519" s="121">
        <v>29120</v>
      </c>
      <c r="H9519" s="119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19">
        <v>57986</v>
      </c>
      <c r="B9520" s="120" t="s">
        <v>201</v>
      </c>
      <c r="C9520" s="120" t="s">
        <v>206</v>
      </c>
      <c r="D9520" s="120" t="s">
        <v>101</v>
      </c>
      <c r="E9520" s="120" t="s">
        <v>92</v>
      </c>
      <c r="F9520" s="121">
        <v>226252</v>
      </c>
      <c r="G9520" s="121">
        <v>25416</v>
      </c>
      <c r="H9520" s="119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19">
        <v>57987</v>
      </c>
      <c r="B9521" s="120" t="s">
        <v>201</v>
      </c>
      <c r="C9521" s="120" t="s">
        <v>206</v>
      </c>
      <c r="D9521" s="120" t="s">
        <v>128</v>
      </c>
      <c r="E9521" s="120" t="s">
        <v>180</v>
      </c>
      <c r="F9521" s="121">
        <v>9273970</v>
      </c>
      <c r="G9521" s="121">
        <v>1041785</v>
      </c>
      <c r="H9521" s="119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19">
        <v>57988</v>
      </c>
      <c r="B9522" s="120" t="s">
        <v>201</v>
      </c>
      <c r="C9522" s="120" t="s">
        <v>206</v>
      </c>
      <c r="D9522" s="120" t="s">
        <v>79</v>
      </c>
      <c r="E9522" s="120" t="s">
        <v>90</v>
      </c>
      <c r="F9522" s="121">
        <v>297583</v>
      </c>
      <c r="G9522" s="121">
        <v>24402</v>
      </c>
      <c r="H9522" s="119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19">
        <v>57989</v>
      </c>
      <c r="B9523" s="120" t="s">
        <v>201</v>
      </c>
      <c r="C9523" s="120" t="s">
        <v>206</v>
      </c>
      <c r="D9523" s="120" t="s">
        <v>101</v>
      </c>
      <c r="E9523" s="120" t="s">
        <v>92</v>
      </c>
      <c r="F9523" s="121">
        <v>40014</v>
      </c>
      <c r="G9523" s="121">
        <v>4495</v>
      </c>
      <c r="H9523" s="119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19">
        <v>57990</v>
      </c>
      <c r="B9524" s="120" t="s">
        <v>201</v>
      </c>
      <c r="C9524" s="120" t="s">
        <v>206</v>
      </c>
      <c r="D9524" s="120" t="s">
        <v>101</v>
      </c>
      <c r="E9524" s="120" t="s">
        <v>92</v>
      </c>
      <c r="F9524" s="121">
        <v>36356</v>
      </c>
      <c r="G9524" s="121">
        <v>4084</v>
      </c>
      <c r="H9524" s="119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19">
        <v>57991</v>
      </c>
      <c r="B9525" s="120" t="s">
        <v>201</v>
      </c>
      <c r="C9525" s="120" t="s">
        <v>206</v>
      </c>
      <c r="D9525" s="120" t="s">
        <v>128</v>
      </c>
      <c r="E9525" s="120" t="s">
        <v>180</v>
      </c>
      <c r="F9525" s="121">
        <v>1630296</v>
      </c>
      <c r="G9525" s="121">
        <v>183138</v>
      </c>
      <c r="H9525" s="119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19">
        <v>57993</v>
      </c>
      <c r="B9526" s="120" t="s">
        <v>201</v>
      </c>
      <c r="C9526" s="120" t="s">
        <v>206</v>
      </c>
      <c r="D9526" s="120" t="s">
        <v>101</v>
      </c>
      <c r="E9526" s="120" t="s">
        <v>92</v>
      </c>
      <c r="F9526" s="121">
        <v>6189266</v>
      </c>
      <c r="G9526" s="121">
        <v>695267</v>
      </c>
      <c r="H9526" s="119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19">
        <v>57994</v>
      </c>
      <c r="B9527" s="120" t="s">
        <v>201</v>
      </c>
      <c r="C9527" s="120" t="s">
        <v>207</v>
      </c>
      <c r="D9527" s="120" t="s">
        <v>101</v>
      </c>
      <c r="E9527" s="120" t="s">
        <v>92</v>
      </c>
      <c r="F9527" s="121">
        <v>297408</v>
      </c>
      <c r="G9527" s="121">
        <v>33409</v>
      </c>
      <c r="H9527" s="119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19">
        <v>57995</v>
      </c>
      <c r="B9528" s="120" t="s">
        <v>201</v>
      </c>
      <c r="C9528" s="120" t="s">
        <v>206</v>
      </c>
      <c r="D9528" s="120" t="s">
        <v>128</v>
      </c>
      <c r="E9528" s="120" t="s">
        <v>180</v>
      </c>
      <c r="F9528" s="121">
        <v>5315946</v>
      </c>
      <c r="G9528" s="121">
        <v>597163</v>
      </c>
      <c r="H9528" s="119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19">
        <v>57996</v>
      </c>
      <c r="B9529" s="120" t="s">
        <v>201</v>
      </c>
      <c r="C9529" s="120" t="s">
        <v>206</v>
      </c>
      <c r="D9529" s="120" t="s">
        <v>33</v>
      </c>
      <c r="E9529" s="120" t="s">
        <v>99</v>
      </c>
      <c r="F9529" s="121">
        <v>0</v>
      </c>
      <c r="G9529" s="121">
        <v>-340</v>
      </c>
      <c r="H9529" s="119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19">
        <v>57996</v>
      </c>
      <c r="B9530" s="120" t="s">
        <v>201</v>
      </c>
      <c r="C9530" s="120" t="s">
        <v>206</v>
      </c>
      <c r="D9530" s="120" t="s">
        <v>128</v>
      </c>
      <c r="E9530" s="120" t="s">
        <v>180</v>
      </c>
      <c r="F9530" s="121">
        <v>771358</v>
      </c>
      <c r="G9530" s="121">
        <v>86650</v>
      </c>
      <c r="H9530" s="119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19">
        <v>57997</v>
      </c>
      <c r="B9531" s="120" t="s">
        <v>201</v>
      </c>
      <c r="C9531" s="120" t="s">
        <v>202</v>
      </c>
      <c r="D9531" s="120" t="s">
        <v>101</v>
      </c>
      <c r="E9531" s="120" t="s">
        <v>92</v>
      </c>
      <c r="F9531" s="121">
        <v>850229</v>
      </c>
      <c r="G9531" s="121">
        <v>95510</v>
      </c>
      <c r="H9531" s="119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19">
        <v>57998</v>
      </c>
      <c r="B9532" s="120" t="s">
        <v>201</v>
      </c>
      <c r="C9532" s="120" t="s">
        <v>206</v>
      </c>
      <c r="D9532" s="120" t="s">
        <v>128</v>
      </c>
      <c r="E9532" s="120" t="s">
        <v>180</v>
      </c>
      <c r="F9532" s="121">
        <v>3607011</v>
      </c>
      <c r="G9532" s="121">
        <v>405191</v>
      </c>
      <c r="H9532" s="119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19">
        <v>57999</v>
      </c>
      <c r="B9533" s="120" t="s">
        <v>201</v>
      </c>
      <c r="C9533" s="120" t="s">
        <v>206</v>
      </c>
      <c r="D9533" s="120" t="s">
        <v>128</v>
      </c>
      <c r="E9533" s="120" t="s">
        <v>180</v>
      </c>
      <c r="F9533" s="121">
        <v>816457</v>
      </c>
      <c r="G9533" s="121">
        <v>91716</v>
      </c>
      <c r="H9533" s="119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19">
        <v>58000</v>
      </c>
      <c r="B9534" s="120" t="s">
        <v>201</v>
      </c>
      <c r="C9534" s="120" t="s">
        <v>206</v>
      </c>
      <c r="D9534" s="120" t="s">
        <v>128</v>
      </c>
      <c r="E9534" s="120" t="s">
        <v>180</v>
      </c>
      <c r="F9534" s="121">
        <v>2919089</v>
      </c>
      <c r="G9534" s="121">
        <v>327914</v>
      </c>
      <c r="H9534" s="119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19">
        <v>58001</v>
      </c>
      <c r="B9535" s="120" t="s">
        <v>201</v>
      </c>
      <c r="C9535" s="120" t="s">
        <v>206</v>
      </c>
      <c r="D9535" s="120" t="s">
        <v>39</v>
      </c>
      <c r="E9535" s="120" t="s">
        <v>38</v>
      </c>
      <c r="F9535" s="121">
        <v>3708155</v>
      </c>
      <c r="G9535" s="121">
        <v>2051519</v>
      </c>
      <c r="H9535" s="119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19">
        <v>58001</v>
      </c>
      <c r="B9536" s="120" t="s">
        <v>201</v>
      </c>
      <c r="C9536" s="120" t="s">
        <v>206</v>
      </c>
      <c r="D9536" s="120" t="s">
        <v>61</v>
      </c>
      <c r="E9536" s="120" t="s">
        <v>38</v>
      </c>
      <c r="F9536" s="121">
        <v>29990755</v>
      </c>
      <c r="G9536" s="121">
        <v>2586995</v>
      </c>
      <c r="H9536" s="119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19">
        <v>58002</v>
      </c>
      <c r="B9537" s="120" t="s">
        <v>201</v>
      </c>
      <c r="C9537" s="120" t="s">
        <v>206</v>
      </c>
      <c r="D9537" s="120" t="s">
        <v>101</v>
      </c>
      <c r="E9537" s="120" t="s">
        <v>92</v>
      </c>
      <c r="F9537" s="121">
        <v>404526</v>
      </c>
      <c r="G9537" s="121">
        <v>45442</v>
      </c>
      <c r="H9537" s="119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19">
        <v>58003</v>
      </c>
      <c r="B9538" s="120" t="s">
        <v>201</v>
      </c>
      <c r="C9538" s="120" t="s">
        <v>206</v>
      </c>
      <c r="D9538" s="120" t="s">
        <v>101</v>
      </c>
      <c r="E9538" s="120" t="s">
        <v>92</v>
      </c>
      <c r="F9538" s="121">
        <v>966632</v>
      </c>
      <c r="G9538" s="121">
        <v>108586</v>
      </c>
      <c r="H9538" s="119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19">
        <v>58004</v>
      </c>
      <c r="B9539" s="120" t="s">
        <v>201</v>
      </c>
      <c r="C9539" s="120" t="s">
        <v>206</v>
      </c>
      <c r="D9539" s="120" t="s">
        <v>128</v>
      </c>
      <c r="E9539" s="120" t="s">
        <v>180</v>
      </c>
      <c r="F9539" s="121">
        <v>2074255</v>
      </c>
      <c r="G9539" s="121">
        <v>233010</v>
      </c>
      <c r="H9539" s="119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19">
        <v>58005</v>
      </c>
      <c r="B9540" s="120" t="s">
        <v>201</v>
      </c>
      <c r="C9540" s="120" t="s">
        <v>206</v>
      </c>
      <c r="D9540" s="120" t="s">
        <v>39</v>
      </c>
      <c r="E9540" s="120" t="s">
        <v>38</v>
      </c>
      <c r="F9540" s="121">
        <v>2266909</v>
      </c>
      <c r="G9540" s="121">
        <v>1388626</v>
      </c>
      <c r="H9540" s="119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19">
        <v>58005</v>
      </c>
      <c r="B9541" s="120" t="s">
        <v>201</v>
      </c>
      <c r="C9541" s="120" t="s">
        <v>206</v>
      </c>
      <c r="D9541" s="120" t="s">
        <v>61</v>
      </c>
      <c r="E9541" s="120" t="s">
        <v>38</v>
      </c>
      <c r="F9541" s="121">
        <v>20862317</v>
      </c>
      <c r="G9541" s="121">
        <v>1815965</v>
      </c>
      <c r="H9541" s="119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19">
        <v>58007</v>
      </c>
      <c r="B9542" s="120" t="s">
        <v>201</v>
      </c>
      <c r="C9542" s="120" t="s">
        <v>206</v>
      </c>
      <c r="D9542" s="120" t="s">
        <v>39</v>
      </c>
      <c r="E9542" s="120" t="s">
        <v>90</v>
      </c>
      <c r="F9542" s="121">
        <v>0</v>
      </c>
      <c r="G9542" s="121">
        <v>58176.72</v>
      </c>
      <c r="H9542" s="119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19">
        <v>58007</v>
      </c>
      <c r="B9543" s="120" t="s">
        <v>201</v>
      </c>
      <c r="C9543" s="120" t="s">
        <v>206</v>
      </c>
      <c r="D9543" s="120" t="s">
        <v>61</v>
      </c>
      <c r="E9543" s="120" t="s">
        <v>90</v>
      </c>
      <c r="F9543" s="121">
        <v>2332273</v>
      </c>
      <c r="G9543" s="121">
        <v>178339.35</v>
      </c>
      <c r="H9543" s="119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19">
        <v>58008</v>
      </c>
      <c r="B9544" s="120" t="s">
        <v>201</v>
      </c>
      <c r="C9544" s="120" t="s">
        <v>206</v>
      </c>
      <c r="D9544" s="120" t="s">
        <v>128</v>
      </c>
      <c r="E9544" s="120" t="s">
        <v>180</v>
      </c>
      <c r="F9544" s="121">
        <v>6822519</v>
      </c>
      <c r="G9544" s="121">
        <v>766403</v>
      </c>
      <c r="H9544" s="119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19">
        <v>58009</v>
      </c>
      <c r="B9545" s="120" t="s">
        <v>201</v>
      </c>
      <c r="C9545" s="120" t="s">
        <v>206</v>
      </c>
      <c r="D9545" s="120" t="s">
        <v>101</v>
      </c>
      <c r="E9545" s="120" t="s">
        <v>92</v>
      </c>
      <c r="F9545" s="121">
        <v>161001</v>
      </c>
      <c r="G9545" s="121">
        <v>18086</v>
      </c>
      <c r="H9545" s="119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19">
        <v>58010</v>
      </c>
      <c r="B9546" s="120" t="s">
        <v>201</v>
      </c>
      <c r="C9546" s="120" t="s">
        <v>206</v>
      </c>
      <c r="D9546" s="120" t="s">
        <v>101</v>
      </c>
      <c r="E9546" s="120" t="s">
        <v>92</v>
      </c>
      <c r="F9546" s="121">
        <v>57027</v>
      </c>
      <c r="G9546" s="121">
        <v>6406</v>
      </c>
      <c r="H9546" s="119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19">
        <v>58011</v>
      </c>
      <c r="B9547" s="120" t="s">
        <v>201</v>
      </c>
      <c r="C9547" s="120" t="s">
        <v>207</v>
      </c>
      <c r="D9547" s="120" t="s">
        <v>101</v>
      </c>
      <c r="E9547" s="120" t="s">
        <v>92</v>
      </c>
      <c r="F9547" s="121">
        <v>10576</v>
      </c>
      <c r="G9547" s="121">
        <v>1188</v>
      </c>
      <c r="H9547" s="119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19">
        <v>58012</v>
      </c>
      <c r="B9548" s="120" t="s">
        <v>201</v>
      </c>
      <c r="C9548" s="120" t="s">
        <v>207</v>
      </c>
      <c r="D9548" s="120" t="s">
        <v>101</v>
      </c>
      <c r="E9548" s="120" t="s">
        <v>92</v>
      </c>
      <c r="F9548" s="121">
        <v>15214</v>
      </c>
      <c r="G9548" s="121">
        <v>1709</v>
      </c>
      <c r="H9548" s="119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19">
        <v>58013</v>
      </c>
      <c r="B9549" s="120" t="s">
        <v>201</v>
      </c>
      <c r="C9549" s="120" t="s">
        <v>207</v>
      </c>
      <c r="D9549" s="120" t="s">
        <v>101</v>
      </c>
      <c r="E9549" s="120" t="s">
        <v>92</v>
      </c>
      <c r="F9549" s="121">
        <v>13049</v>
      </c>
      <c r="G9549" s="121">
        <v>1466</v>
      </c>
      <c r="H9549" s="119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19">
        <v>58014</v>
      </c>
      <c r="B9550" s="120" t="s">
        <v>201</v>
      </c>
      <c r="C9550" s="120" t="s">
        <v>207</v>
      </c>
      <c r="D9550" s="120" t="s">
        <v>101</v>
      </c>
      <c r="E9550" s="120" t="s">
        <v>92</v>
      </c>
      <c r="F9550" s="121">
        <v>46558</v>
      </c>
      <c r="G9550" s="121">
        <v>5230</v>
      </c>
      <c r="H9550" s="119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19">
        <v>58015</v>
      </c>
      <c r="B9551" s="120" t="s">
        <v>201</v>
      </c>
      <c r="C9551" s="120" t="s">
        <v>207</v>
      </c>
      <c r="D9551" s="120" t="s">
        <v>101</v>
      </c>
      <c r="E9551" s="120" t="s">
        <v>92</v>
      </c>
      <c r="F9551" s="121">
        <v>12808</v>
      </c>
      <c r="G9551" s="121">
        <v>1439</v>
      </c>
      <c r="H9551" s="119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19">
        <v>58016</v>
      </c>
      <c r="B9552" s="120" t="s">
        <v>201</v>
      </c>
      <c r="C9552" s="120" t="s">
        <v>207</v>
      </c>
      <c r="D9552" s="120" t="s">
        <v>101</v>
      </c>
      <c r="E9552" s="120" t="s">
        <v>92</v>
      </c>
      <c r="F9552" s="121">
        <v>20909</v>
      </c>
      <c r="G9552" s="121">
        <v>2349</v>
      </c>
      <c r="H9552" s="119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19">
        <v>58018</v>
      </c>
      <c r="B9553" s="120" t="s">
        <v>201</v>
      </c>
      <c r="C9553" s="120" t="s">
        <v>206</v>
      </c>
      <c r="D9553" s="120" t="s">
        <v>128</v>
      </c>
      <c r="E9553" s="120" t="s">
        <v>180</v>
      </c>
      <c r="F9553" s="121">
        <v>3893371</v>
      </c>
      <c r="G9553" s="121">
        <v>437359</v>
      </c>
      <c r="H9553" s="119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19">
        <v>58019</v>
      </c>
      <c r="B9554" s="120" t="s">
        <v>201</v>
      </c>
      <c r="C9554" s="120" t="s">
        <v>206</v>
      </c>
      <c r="D9554" s="120" t="s">
        <v>128</v>
      </c>
      <c r="E9554" s="120" t="s">
        <v>180</v>
      </c>
      <c r="F9554" s="121">
        <v>826060</v>
      </c>
      <c r="G9554" s="121">
        <v>92795</v>
      </c>
      <c r="H9554" s="119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19">
        <v>58020</v>
      </c>
      <c r="B9555" s="120" t="s">
        <v>201</v>
      </c>
      <c r="C9555" s="120" t="s">
        <v>206</v>
      </c>
      <c r="D9555" s="120" t="s">
        <v>128</v>
      </c>
      <c r="E9555" s="120" t="s">
        <v>180</v>
      </c>
      <c r="F9555" s="121">
        <v>1979878</v>
      </c>
      <c r="G9555" s="121">
        <v>222408</v>
      </c>
      <c r="H9555" s="119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19">
        <v>58021</v>
      </c>
      <c r="B9556" s="120" t="s">
        <v>201</v>
      </c>
      <c r="C9556" s="120" t="s">
        <v>206</v>
      </c>
      <c r="D9556" s="120" t="s">
        <v>128</v>
      </c>
      <c r="E9556" s="120" t="s">
        <v>180</v>
      </c>
      <c r="F9556" s="121">
        <v>2251885</v>
      </c>
      <c r="G9556" s="121">
        <v>252964</v>
      </c>
      <c r="H9556" s="119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19">
        <v>58022</v>
      </c>
      <c r="B9557" s="120" t="s">
        <v>201</v>
      </c>
      <c r="C9557" s="120" t="s">
        <v>206</v>
      </c>
      <c r="D9557" s="120" t="s">
        <v>120</v>
      </c>
      <c r="E9557" s="120" t="s">
        <v>76</v>
      </c>
      <c r="F9557" s="121">
        <v>1650929</v>
      </c>
      <c r="G9557" s="121">
        <v>185456</v>
      </c>
      <c r="H9557" s="119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19">
        <v>58024</v>
      </c>
      <c r="B9558" s="120" t="s">
        <v>201</v>
      </c>
      <c r="C9558" s="120" t="s">
        <v>202</v>
      </c>
      <c r="D9558" s="120" t="s">
        <v>79</v>
      </c>
      <c r="E9558" s="120" t="s">
        <v>90</v>
      </c>
      <c r="F9558" s="121">
        <v>101426</v>
      </c>
      <c r="G9558" s="121">
        <v>6294</v>
      </c>
      <c r="H9558" s="119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19">
        <v>58025</v>
      </c>
      <c r="B9559" s="120" t="s">
        <v>201</v>
      </c>
      <c r="C9559" s="120" t="s">
        <v>207</v>
      </c>
      <c r="D9559" s="120" t="s">
        <v>128</v>
      </c>
      <c r="E9559" s="120" t="s">
        <v>180</v>
      </c>
      <c r="F9559" s="121">
        <v>47158</v>
      </c>
      <c r="G9559" s="121">
        <v>5297.49</v>
      </c>
      <c r="H9559" s="119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19">
        <v>58026</v>
      </c>
      <c r="B9560" s="120" t="s">
        <v>201</v>
      </c>
      <c r="C9560" s="120" t="s">
        <v>206</v>
      </c>
      <c r="D9560" s="120" t="s">
        <v>128</v>
      </c>
      <c r="E9560" s="120" t="s">
        <v>180</v>
      </c>
      <c r="F9560" s="121">
        <v>535680</v>
      </c>
      <c r="G9560" s="121">
        <v>60175</v>
      </c>
      <c r="H9560" s="119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19">
        <v>58027</v>
      </c>
      <c r="B9561" s="120" t="s">
        <v>201</v>
      </c>
      <c r="C9561" s="120" t="s">
        <v>206</v>
      </c>
      <c r="D9561" s="120" t="s">
        <v>101</v>
      </c>
      <c r="E9561" s="120" t="s">
        <v>92</v>
      </c>
      <c r="F9561" s="121">
        <v>153933</v>
      </c>
      <c r="G9561" s="121">
        <v>17292</v>
      </c>
      <c r="H9561" s="119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19">
        <v>58028</v>
      </c>
      <c r="B9562" s="120" t="s">
        <v>201</v>
      </c>
      <c r="C9562" s="120" t="s">
        <v>207</v>
      </c>
      <c r="D9562" s="120" t="s">
        <v>101</v>
      </c>
      <c r="E9562" s="120" t="s">
        <v>92</v>
      </c>
      <c r="F9562" s="121">
        <v>19949</v>
      </c>
      <c r="G9562" s="121">
        <v>2241</v>
      </c>
      <c r="H9562" s="119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19">
        <v>58029</v>
      </c>
      <c r="B9563" s="120" t="s">
        <v>201</v>
      </c>
      <c r="C9563" s="120" t="s">
        <v>206</v>
      </c>
      <c r="D9563" s="120" t="s">
        <v>101</v>
      </c>
      <c r="E9563" s="120" t="s">
        <v>92</v>
      </c>
      <c r="F9563" s="121">
        <v>56072</v>
      </c>
      <c r="G9563" s="121">
        <v>6299</v>
      </c>
      <c r="H9563" s="119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19">
        <v>58030</v>
      </c>
      <c r="B9564" s="120" t="s">
        <v>201</v>
      </c>
      <c r="C9564" s="120" t="s">
        <v>206</v>
      </c>
      <c r="D9564" s="120" t="s">
        <v>101</v>
      </c>
      <c r="E9564" s="120" t="s">
        <v>92</v>
      </c>
      <c r="F9564" s="121">
        <v>77002</v>
      </c>
      <c r="G9564" s="121">
        <v>8650</v>
      </c>
      <c r="H9564" s="119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19">
        <v>58032</v>
      </c>
      <c r="B9565" s="120" t="s">
        <v>201</v>
      </c>
      <c r="C9565" s="120" t="s">
        <v>206</v>
      </c>
      <c r="D9565" s="120" t="s">
        <v>101</v>
      </c>
      <c r="E9565" s="120" t="s">
        <v>92</v>
      </c>
      <c r="F9565" s="121">
        <v>30818</v>
      </c>
      <c r="G9565" s="121">
        <v>3462</v>
      </c>
      <c r="H9565" s="119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19">
        <v>58034</v>
      </c>
      <c r="B9566" s="120" t="s">
        <v>201</v>
      </c>
      <c r="C9566" s="120" t="s">
        <v>206</v>
      </c>
      <c r="D9566" s="120" t="s">
        <v>101</v>
      </c>
      <c r="E9566" s="120" t="s">
        <v>92</v>
      </c>
      <c r="F9566" s="121">
        <v>21570</v>
      </c>
      <c r="G9566" s="121">
        <v>2423</v>
      </c>
      <c r="H9566" s="119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19">
        <v>58035</v>
      </c>
      <c r="B9567" s="120" t="s">
        <v>201</v>
      </c>
      <c r="C9567" s="120" t="s">
        <v>206</v>
      </c>
      <c r="D9567" s="120" t="s">
        <v>132</v>
      </c>
      <c r="E9567" s="120" t="s">
        <v>180</v>
      </c>
      <c r="F9567" s="121">
        <v>1048584</v>
      </c>
      <c r="G9567" s="121">
        <v>117792</v>
      </c>
      <c r="H9567" s="119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19">
        <v>58036</v>
      </c>
      <c r="B9568" s="120" t="s">
        <v>201</v>
      </c>
      <c r="C9568" s="120" t="s">
        <v>206</v>
      </c>
      <c r="D9568" s="120" t="s">
        <v>101</v>
      </c>
      <c r="E9568" s="120" t="s">
        <v>92</v>
      </c>
      <c r="F9568" s="121">
        <v>92357</v>
      </c>
      <c r="G9568" s="121">
        <v>10375</v>
      </c>
      <c r="H9568" s="119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19">
        <v>58037</v>
      </c>
      <c r="B9569" s="120" t="s">
        <v>201</v>
      </c>
      <c r="C9569" s="120" t="s">
        <v>206</v>
      </c>
      <c r="D9569" s="120" t="s">
        <v>101</v>
      </c>
      <c r="E9569" s="120" t="s">
        <v>92</v>
      </c>
      <c r="F9569" s="121">
        <v>64192</v>
      </c>
      <c r="G9569" s="121">
        <v>7211</v>
      </c>
      <c r="H9569" s="119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19">
        <v>58038</v>
      </c>
      <c r="B9570" s="120" t="s">
        <v>201</v>
      </c>
      <c r="C9570" s="120" t="s">
        <v>206</v>
      </c>
      <c r="D9570" s="120" t="s">
        <v>128</v>
      </c>
      <c r="E9570" s="120" t="s">
        <v>180</v>
      </c>
      <c r="F9570" s="121">
        <v>45426</v>
      </c>
      <c r="G9570" s="121">
        <v>5103</v>
      </c>
      <c r="H9570" s="119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19">
        <v>58039</v>
      </c>
      <c r="B9571" s="120" t="s">
        <v>201</v>
      </c>
      <c r="C9571" s="120" t="s">
        <v>206</v>
      </c>
      <c r="D9571" s="120" t="s">
        <v>101</v>
      </c>
      <c r="E9571" s="120" t="s">
        <v>92</v>
      </c>
      <c r="F9571" s="121">
        <v>544410</v>
      </c>
      <c r="G9571" s="121">
        <v>61156</v>
      </c>
      <c r="H9571" s="119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19">
        <v>58040</v>
      </c>
      <c r="B9572" s="120" t="s">
        <v>201</v>
      </c>
      <c r="C9572" s="120" t="s">
        <v>207</v>
      </c>
      <c r="D9572" s="120" t="s">
        <v>101</v>
      </c>
      <c r="E9572" s="120" t="s">
        <v>92</v>
      </c>
      <c r="F9572" s="121">
        <v>36675</v>
      </c>
      <c r="G9572" s="121">
        <v>4120</v>
      </c>
      <c r="H9572" s="119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19">
        <v>58041</v>
      </c>
      <c r="B9573" s="120" t="s">
        <v>201</v>
      </c>
      <c r="C9573" s="120" t="s">
        <v>206</v>
      </c>
      <c r="D9573" s="120" t="s">
        <v>128</v>
      </c>
      <c r="E9573" s="120" t="s">
        <v>180</v>
      </c>
      <c r="F9573" s="121">
        <v>8369981</v>
      </c>
      <c r="G9573" s="121">
        <v>940235.93</v>
      </c>
      <c r="H9573" s="119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19">
        <v>58042</v>
      </c>
      <c r="B9574" s="120" t="s">
        <v>201</v>
      </c>
      <c r="C9574" s="120" t="s">
        <v>206</v>
      </c>
      <c r="D9574" s="120" t="s">
        <v>101</v>
      </c>
      <c r="E9574" s="120" t="s">
        <v>92</v>
      </c>
      <c r="F9574" s="121">
        <v>185410</v>
      </c>
      <c r="G9574" s="121">
        <v>20828</v>
      </c>
      <c r="H9574" s="119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19">
        <v>58043</v>
      </c>
      <c r="B9575" s="120" t="s">
        <v>201</v>
      </c>
      <c r="C9575" s="120" t="s">
        <v>211</v>
      </c>
      <c r="D9575" s="120" t="s">
        <v>79</v>
      </c>
      <c r="E9575" s="120" t="s">
        <v>70</v>
      </c>
      <c r="F9575" s="121">
        <v>197</v>
      </c>
      <c r="G9575" s="121">
        <v>0</v>
      </c>
      <c r="H9575" s="119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19">
        <v>58044</v>
      </c>
      <c r="B9576" s="120" t="s">
        <v>201</v>
      </c>
      <c r="C9576" s="120" t="s">
        <v>206</v>
      </c>
      <c r="D9576" s="120" t="s">
        <v>128</v>
      </c>
      <c r="E9576" s="120" t="s">
        <v>180</v>
      </c>
      <c r="F9576" s="121">
        <v>99595</v>
      </c>
      <c r="G9576" s="121">
        <v>11188</v>
      </c>
      <c r="H9576" s="119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19">
        <v>58046</v>
      </c>
      <c r="B9577" s="120" t="s">
        <v>201</v>
      </c>
      <c r="C9577" s="120" t="s">
        <v>211</v>
      </c>
      <c r="D9577" s="120" t="s">
        <v>79</v>
      </c>
      <c r="E9577" s="120" t="s">
        <v>70</v>
      </c>
      <c r="F9577" s="121">
        <v>333</v>
      </c>
      <c r="G9577" s="121">
        <v>16</v>
      </c>
      <c r="H9577" s="119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19">
        <v>58047</v>
      </c>
      <c r="B9578" s="120" t="s">
        <v>201</v>
      </c>
      <c r="C9578" s="120" t="s">
        <v>207</v>
      </c>
      <c r="D9578" s="120" t="s">
        <v>79</v>
      </c>
      <c r="E9578" s="120" t="s">
        <v>70</v>
      </c>
      <c r="F9578" s="121">
        <v>25</v>
      </c>
      <c r="G9578" s="121">
        <v>0</v>
      </c>
      <c r="H9578" s="119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19">
        <v>58048</v>
      </c>
      <c r="B9579" s="120" t="s">
        <v>201</v>
      </c>
      <c r="C9579" s="120" t="s">
        <v>206</v>
      </c>
      <c r="D9579" s="120" t="s">
        <v>128</v>
      </c>
      <c r="E9579" s="120" t="s">
        <v>180</v>
      </c>
      <c r="F9579" s="121">
        <v>669929</v>
      </c>
      <c r="G9579" s="121">
        <v>75256</v>
      </c>
      <c r="H9579" s="119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19">
        <v>58049</v>
      </c>
      <c r="B9580" s="120" t="s">
        <v>201</v>
      </c>
      <c r="C9580" s="120" t="s">
        <v>207</v>
      </c>
      <c r="D9580" s="120" t="s">
        <v>101</v>
      </c>
      <c r="E9580" s="120" t="s">
        <v>92</v>
      </c>
      <c r="F9580" s="121">
        <v>1158</v>
      </c>
      <c r="G9580" s="121">
        <v>130</v>
      </c>
      <c r="H9580" s="119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19">
        <v>58051</v>
      </c>
      <c r="B9581" s="120" t="s">
        <v>201</v>
      </c>
      <c r="C9581" s="120" t="s">
        <v>211</v>
      </c>
      <c r="D9581" s="120" t="s">
        <v>79</v>
      </c>
      <c r="E9581" s="120" t="s">
        <v>70</v>
      </c>
      <c r="F9581" s="121">
        <v>706</v>
      </c>
      <c r="G9581" s="121">
        <v>37.24</v>
      </c>
      <c r="H9581" s="119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19">
        <v>58052</v>
      </c>
      <c r="B9582" s="120" t="s">
        <v>205</v>
      </c>
      <c r="C9582" s="120" t="s">
        <v>209</v>
      </c>
      <c r="D9582" s="120" t="s">
        <v>68</v>
      </c>
      <c r="E9582" s="120" t="s">
        <v>70</v>
      </c>
      <c r="F9582" s="121">
        <v>0</v>
      </c>
      <c r="G9582" s="121">
        <v>0</v>
      </c>
      <c r="H9582" s="119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19">
        <v>58052</v>
      </c>
      <c r="B9583" s="120" t="s">
        <v>205</v>
      </c>
      <c r="C9583" s="120" t="s">
        <v>209</v>
      </c>
      <c r="D9583" s="120" t="s">
        <v>68</v>
      </c>
      <c r="E9583" s="120" t="s">
        <v>38</v>
      </c>
      <c r="F9583" s="121">
        <v>23391</v>
      </c>
      <c r="G9583" s="121">
        <v>6101</v>
      </c>
      <c r="H9583" s="119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19">
        <v>58053</v>
      </c>
      <c r="B9584" s="120" t="s">
        <v>201</v>
      </c>
      <c r="C9584" s="120" t="s">
        <v>211</v>
      </c>
      <c r="D9584" s="120" t="s">
        <v>79</v>
      </c>
      <c r="E9584" s="120" t="s">
        <v>70</v>
      </c>
      <c r="F9584" s="121">
        <v>51</v>
      </c>
      <c r="G9584" s="121">
        <v>0</v>
      </c>
      <c r="H9584" s="119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19">
        <v>58056</v>
      </c>
      <c r="B9585" s="120" t="s">
        <v>201</v>
      </c>
      <c r="C9585" s="120" t="s">
        <v>211</v>
      </c>
      <c r="D9585" s="120" t="s">
        <v>73</v>
      </c>
      <c r="E9585" s="120" t="s">
        <v>38</v>
      </c>
      <c r="F9585" s="121">
        <v>97254</v>
      </c>
      <c r="G9585" s="121">
        <v>6200.92</v>
      </c>
      <c r="H9585" s="119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19">
        <v>58056</v>
      </c>
      <c r="B9586" s="120" t="s">
        <v>201</v>
      </c>
      <c r="C9586" s="120" t="s">
        <v>211</v>
      </c>
      <c r="D9586" s="120" t="s">
        <v>79</v>
      </c>
      <c r="E9586" s="120" t="s">
        <v>130</v>
      </c>
      <c r="F9586" s="121">
        <v>51847</v>
      </c>
      <c r="G9586" s="121">
        <v>3132.24</v>
      </c>
      <c r="H9586" s="119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19">
        <v>58056</v>
      </c>
      <c r="B9587" s="120" t="s">
        <v>201</v>
      </c>
      <c r="C9587" s="120" t="s">
        <v>211</v>
      </c>
      <c r="D9587" s="120" t="s">
        <v>101</v>
      </c>
      <c r="E9587" s="120" t="s">
        <v>92</v>
      </c>
      <c r="F9587" s="121">
        <v>36479</v>
      </c>
      <c r="G9587" s="121">
        <v>4098.08</v>
      </c>
      <c r="H9587" s="119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19">
        <v>58057</v>
      </c>
      <c r="B9588" s="120" t="s">
        <v>201</v>
      </c>
      <c r="C9588" s="120" t="s">
        <v>211</v>
      </c>
      <c r="D9588" s="120" t="s">
        <v>73</v>
      </c>
      <c r="E9588" s="120" t="s">
        <v>130</v>
      </c>
      <c r="F9588" s="121">
        <v>35101</v>
      </c>
      <c r="G9588" s="121">
        <v>3410</v>
      </c>
      <c r="H9588" s="119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19">
        <v>58061</v>
      </c>
      <c r="B9589" s="120" t="s">
        <v>201</v>
      </c>
      <c r="C9589" s="120" t="s">
        <v>206</v>
      </c>
      <c r="D9589" s="120" t="s">
        <v>79</v>
      </c>
      <c r="E9589" s="120" t="s">
        <v>90</v>
      </c>
      <c r="F9589" s="121">
        <v>135759</v>
      </c>
      <c r="G9589" s="121">
        <v>12563</v>
      </c>
      <c r="H9589" s="119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19">
        <v>58062</v>
      </c>
      <c r="B9590" s="120" t="s">
        <v>201</v>
      </c>
      <c r="C9590" s="120" t="s">
        <v>202</v>
      </c>
      <c r="D9590" s="120" t="s">
        <v>101</v>
      </c>
      <c r="E9590" s="120" t="s">
        <v>92</v>
      </c>
      <c r="F9590" s="121">
        <v>422880</v>
      </c>
      <c r="G9590" s="121">
        <v>47504</v>
      </c>
      <c r="H9590" s="119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19">
        <v>58063</v>
      </c>
      <c r="B9591" s="120" t="s">
        <v>205</v>
      </c>
      <c r="C9591" s="120" t="s">
        <v>209</v>
      </c>
      <c r="D9591" s="120" t="s">
        <v>73</v>
      </c>
      <c r="E9591" s="120" t="s">
        <v>54</v>
      </c>
      <c r="F9591" s="121">
        <v>0</v>
      </c>
      <c r="G9591" s="121">
        <v>0</v>
      </c>
      <c r="H9591" s="119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19">
        <v>58063</v>
      </c>
      <c r="B9592" s="120" t="s">
        <v>205</v>
      </c>
      <c r="C9592" s="120" t="s">
        <v>209</v>
      </c>
      <c r="D9592" s="120" t="s">
        <v>73</v>
      </c>
      <c r="E9592" s="120" t="s">
        <v>38</v>
      </c>
      <c r="F9592" s="121">
        <v>7435701</v>
      </c>
      <c r="G9592" s="121">
        <v>640315.22</v>
      </c>
      <c r="H9592" s="119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19">
        <v>58065</v>
      </c>
      <c r="B9593" s="120" t="s">
        <v>201</v>
      </c>
      <c r="C9593" s="120" t="s">
        <v>206</v>
      </c>
      <c r="D9593" s="120" t="s">
        <v>128</v>
      </c>
      <c r="E9593" s="120" t="s">
        <v>180</v>
      </c>
      <c r="F9593" s="121">
        <v>13423</v>
      </c>
      <c r="G9593" s="121">
        <v>1508</v>
      </c>
      <c r="H9593" s="119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19">
        <v>58066</v>
      </c>
      <c r="B9594" s="120" t="s">
        <v>205</v>
      </c>
      <c r="C9594" s="120" t="s">
        <v>209</v>
      </c>
      <c r="D9594" s="120" t="s">
        <v>68</v>
      </c>
      <c r="E9594" s="120" t="s">
        <v>54</v>
      </c>
      <c r="F9594" s="121">
        <v>0</v>
      </c>
      <c r="G9594" s="121">
        <v>0</v>
      </c>
      <c r="H9594" s="119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19">
        <v>58066</v>
      </c>
      <c r="B9595" s="120" t="s">
        <v>205</v>
      </c>
      <c r="C9595" s="120" t="s">
        <v>209</v>
      </c>
      <c r="D9595" s="120" t="s">
        <v>68</v>
      </c>
      <c r="E9595" s="120" t="s">
        <v>38</v>
      </c>
      <c r="F9595" s="121">
        <v>862197</v>
      </c>
      <c r="G9595" s="121">
        <v>75395.241</v>
      </c>
      <c r="H9595" s="119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19">
        <v>58066</v>
      </c>
      <c r="B9596" s="120" t="s">
        <v>205</v>
      </c>
      <c r="C9596" s="120" t="s">
        <v>209</v>
      </c>
      <c r="D9596" s="120" t="s">
        <v>68</v>
      </c>
      <c r="E9596" s="120" t="s">
        <v>130</v>
      </c>
      <c r="F9596" s="121">
        <v>3450</v>
      </c>
      <c r="G9596" s="121">
        <v>301.854</v>
      </c>
      <c r="H9596" s="119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19">
        <v>58068</v>
      </c>
      <c r="B9597" s="120" t="s">
        <v>201</v>
      </c>
      <c r="C9597" s="120" t="s">
        <v>206</v>
      </c>
      <c r="D9597" s="120" t="s">
        <v>101</v>
      </c>
      <c r="E9597" s="120" t="s">
        <v>92</v>
      </c>
      <c r="F9597" s="121">
        <v>146883</v>
      </c>
      <c r="G9597" s="121">
        <v>16500</v>
      </c>
      <c r="H9597" s="119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19">
        <v>58070</v>
      </c>
      <c r="B9598" s="120" t="s">
        <v>201</v>
      </c>
      <c r="C9598" s="120" t="s">
        <v>206</v>
      </c>
      <c r="D9598" s="120" t="s">
        <v>101</v>
      </c>
      <c r="E9598" s="120" t="s">
        <v>92</v>
      </c>
      <c r="F9598" s="121">
        <v>12656</v>
      </c>
      <c r="G9598" s="121">
        <v>1421.64</v>
      </c>
      <c r="H9598" s="119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19">
        <v>58071</v>
      </c>
      <c r="B9599" s="120" t="s">
        <v>201</v>
      </c>
      <c r="C9599" s="120" t="s">
        <v>206</v>
      </c>
      <c r="D9599" s="120" t="s">
        <v>128</v>
      </c>
      <c r="E9599" s="120" t="s">
        <v>180</v>
      </c>
      <c r="F9599" s="121">
        <v>41929</v>
      </c>
      <c r="G9599" s="121">
        <v>4710</v>
      </c>
      <c r="H9599" s="119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19">
        <v>58073</v>
      </c>
      <c r="B9600" s="120" t="s">
        <v>201</v>
      </c>
      <c r="C9600" s="120" t="s">
        <v>206</v>
      </c>
      <c r="D9600" s="120" t="s">
        <v>101</v>
      </c>
      <c r="E9600" s="120" t="s">
        <v>92</v>
      </c>
      <c r="F9600" s="121">
        <v>42934</v>
      </c>
      <c r="G9600" s="121">
        <v>4823</v>
      </c>
      <c r="H9600" s="119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19">
        <v>58074</v>
      </c>
      <c r="B9601" s="120" t="s">
        <v>201</v>
      </c>
      <c r="C9601" s="120" t="s">
        <v>206</v>
      </c>
      <c r="D9601" s="120" t="s">
        <v>101</v>
      </c>
      <c r="E9601" s="120" t="s">
        <v>92</v>
      </c>
      <c r="F9601" s="121">
        <v>39587</v>
      </c>
      <c r="G9601" s="121">
        <v>4447</v>
      </c>
      <c r="H9601" s="119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19">
        <v>58075</v>
      </c>
      <c r="B9602" s="120" t="s">
        <v>205</v>
      </c>
      <c r="C9602" s="120" t="s">
        <v>209</v>
      </c>
      <c r="D9602" s="120" t="s">
        <v>73</v>
      </c>
      <c r="E9602" s="120" t="s">
        <v>38</v>
      </c>
      <c r="F9602" s="121">
        <v>427841</v>
      </c>
      <c r="G9602" s="121">
        <v>71465.64</v>
      </c>
      <c r="H9602" s="119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19">
        <v>58076</v>
      </c>
      <c r="B9603" s="120" t="s">
        <v>201</v>
      </c>
      <c r="C9603" s="120" t="s">
        <v>206</v>
      </c>
      <c r="D9603" s="120" t="s">
        <v>101</v>
      </c>
      <c r="E9603" s="120" t="s">
        <v>92</v>
      </c>
      <c r="F9603" s="121">
        <v>22087</v>
      </c>
      <c r="G9603" s="121">
        <v>2481</v>
      </c>
      <c r="H9603" s="119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19">
        <v>58078</v>
      </c>
      <c r="B9604" s="120" t="s">
        <v>201</v>
      </c>
      <c r="C9604" s="120" t="s">
        <v>206</v>
      </c>
      <c r="D9604" s="120" t="s">
        <v>128</v>
      </c>
      <c r="E9604" s="120" t="s">
        <v>180</v>
      </c>
      <c r="F9604" s="121">
        <v>5220479</v>
      </c>
      <c r="G9604" s="121">
        <v>586439</v>
      </c>
      <c r="H9604" s="119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19">
        <v>58079</v>
      </c>
      <c r="B9605" s="120" t="s">
        <v>201</v>
      </c>
      <c r="C9605" s="120" t="s">
        <v>206</v>
      </c>
      <c r="D9605" s="120" t="s">
        <v>39</v>
      </c>
      <c r="E9605" s="120" t="s">
        <v>38</v>
      </c>
      <c r="F9605" s="121">
        <v>492177</v>
      </c>
      <c r="G9605" s="121">
        <v>1790476</v>
      </c>
      <c r="H9605" s="119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19">
        <v>58079</v>
      </c>
      <c r="B9606" s="120" t="s">
        <v>201</v>
      </c>
      <c r="C9606" s="120" t="s">
        <v>206</v>
      </c>
      <c r="D9606" s="120" t="s">
        <v>61</v>
      </c>
      <c r="E9606" s="120" t="s">
        <v>38</v>
      </c>
      <c r="F9606" s="121">
        <v>33328008</v>
      </c>
      <c r="G9606" s="121">
        <v>3216739</v>
      </c>
      <c r="H9606" s="119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19">
        <v>58080</v>
      </c>
      <c r="B9607" s="120" t="s">
        <v>201</v>
      </c>
      <c r="C9607" s="120" t="s">
        <v>206</v>
      </c>
      <c r="D9607" s="120" t="s">
        <v>128</v>
      </c>
      <c r="E9607" s="120" t="s">
        <v>180</v>
      </c>
      <c r="F9607" s="121">
        <v>2869996</v>
      </c>
      <c r="G9607" s="121">
        <v>322399</v>
      </c>
      <c r="H9607" s="119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19">
        <v>58081</v>
      </c>
      <c r="B9608" s="120" t="s">
        <v>205</v>
      </c>
      <c r="C9608" s="120" t="s">
        <v>209</v>
      </c>
      <c r="D9608" s="120" t="s">
        <v>68</v>
      </c>
      <c r="E9608" s="120" t="s">
        <v>38</v>
      </c>
      <c r="F9608" s="121">
        <v>13156</v>
      </c>
      <c r="G9608" s="121">
        <v>2892</v>
      </c>
      <c r="H9608" s="119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19">
        <v>58081</v>
      </c>
      <c r="B9609" s="120" t="s">
        <v>205</v>
      </c>
      <c r="C9609" s="120" t="s">
        <v>209</v>
      </c>
      <c r="D9609" s="120" t="s">
        <v>68</v>
      </c>
      <c r="E9609" s="120" t="s">
        <v>162</v>
      </c>
      <c r="F9609" s="121">
        <v>18166</v>
      </c>
      <c r="G9609" s="121">
        <v>3993</v>
      </c>
      <c r="H9609" s="119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19">
        <v>58082</v>
      </c>
      <c r="B9610" s="120" t="s">
        <v>201</v>
      </c>
      <c r="C9610" s="120" t="s">
        <v>202</v>
      </c>
      <c r="D9610" s="120" t="s">
        <v>101</v>
      </c>
      <c r="E9610" s="120" t="s">
        <v>92</v>
      </c>
      <c r="F9610" s="121">
        <v>39247</v>
      </c>
      <c r="G9610" s="121">
        <v>4409</v>
      </c>
      <c r="H9610" s="119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19">
        <v>58083</v>
      </c>
      <c r="B9611" s="120" t="s">
        <v>205</v>
      </c>
      <c r="C9611" s="120" t="s">
        <v>209</v>
      </c>
      <c r="D9611" s="120" t="s">
        <v>39</v>
      </c>
      <c r="E9611" s="120" t="s">
        <v>38</v>
      </c>
      <c r="F9611" s="121">
        <v>0</v>
      </c>
      <c r="G9611" s="121">
        <v>3410</v>
      </c>
      <c r="H9611" s="119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19">
        <v>58083</v>
      </c>
      <c r="B9612" s="120" t="s">
        <v>205</v>
      </c>
      <c r="C9612" s="120" t="s">
        <v>209</v>
      </c>
      <c r="D9612" s="120" t="s">
        <v>61</v>
      </c>
      <c r="E9612" s="120" t="s">
        <v>38</v>
      </c>
      <c r="F9612" s="121">
        <v>352726</v>
      </c>
      <c r="G9612" s="121">
        <v>57428</v>
      </c>
      <c r="H9612" s="119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19">
        <v>58084</v>
      </c>
      <c r="B9613" s="120" t="s">
        <v>205</v>
      </c>
      <c r="C9613" s="120" t="s">
        <v>209</v>
      </c>
      <c r="D9613" s="120" t="s">
        <v>39</v>
      </c>
      <c r="E9613" s="120" t="s">
        <v>38</v>
      </c>
      <c r="F9613" s="121">
        <v>475</v>
      </c>
      <c r="G9613" s="121">
        <v>11475</v>
      </c>
      <c r="H9613" s="119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19">
        <v>58084</v>
      </c>
      <c r="B9614" s="120" t="s">
        <v>205</v>
      </c>
      <c r="C9614" s="120" t="s">
        <v>209</v>
      </c>
      <c r="D9614" s="120" t="s">
        <v>61</v>
      </c>
      <c r="E9614" s="120" t="s">
        <v>38</v>
      </c>
      <c r="F9614" s="121">
        <v>626873</v>
      </c>
      <c r="G9614" s="121">
        <v>116226</v>
      </c>
      <c r="H9614" s="119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19">
        <v>58084</v>
      </c>
      <c r="B9615" s="120" t="s">
        <v>205</v>
      </c>
      <c r="C9615" s="120" t="s">
        <v>209</v>
      </c>
      <c r="D9615" s="120" t="s">
        <v>73</v>
      </c>
      <c r="E9615" s="120" t="s">
        <v>38</v>
      </c>
      <c r="F9615" s="121">
        <v>530556</v>
      </c>
      <c r="G9615" s="121">
        <v>108341</v>
      </c>
      <c r="H9615" s="119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19">
        <v>58085</v>
      </c>
      <c r="B9616" s="120" t="s">
        <v>201</v>
      </c>
      <c r="C9616" s="120" t="s">
        <v>211</v>
      </c>
      <c r="D9616" s="120" t="s">
        <v>79</v>
      </c>
      <c r="E9616" s="120" t="s">
        <v>70</v>
      </c>
      <c r="F9616" s="121">
        <v>0</v>
      </c>
      <c r="G9616" s="121">
        <v>0</v>
      </c>
      <c r="H9616" s="119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19">
        <v>58086</v>
      </c>
      <c r="B9617" s="120" t="s">
        <v>201</v>
      </c>
      <c r="C9617" s="120" t="s">
        <v>206</v>
      </c>
      <c r="D9617" s="120" t="s">
        <v>101</v>
      </c>
      <c r="E9617" s="120" t="s">
        <v>92</v>
      </c>
      <c r="F9617" s="121">
        <v>13478</v>
      </c>
      <c r="G9617" s="121">
        <v>1514</v>
      </c>
      <c r="H9617" s="119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19">
        <v>58088</v>
      </c>
      <c r="B9618" s="120" t="s">
        <v>201</v>
      </c>
      <c r="C9618" s="120" t="s">
        <v>206</v>
      </c>
      <c r="D9618" s="120" t="s">
        <v>128</v>
      </c>
      <c r="E9618" s="120" t="s">
        <v>180</v>
      </c>
      <c r="F9618" s="121">
        <v>2444855</v>
      </c>
      <c r="G9618" s="121">
        <v>274641</v>
      </c>
      <c r="H9618" s="119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19">
        <v>58089</v>
      </c>
      <c r="B9619" s="120" t="s">
        <v>201</v>
      </c>
      <c r="C9619" s="120" t="s">
        <v>206</v>
      </c>
      <c r="D9619" s="120" t="s">
        <v>128</v>
      </c>
      <c r="E9619" s="120" t="s">
        <v>180</v>
      </c>
      <c r="F9619" s="121">
        <v>44794</v>
      </c>
      <c r="G9619" s="121">
        <v>5032</v>
      </c>
      <c r="H9619" s="119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19">
        <v>58090</v>
      </c>
      <c r="B9620" s="120" t="s">
        <v>201</v>
      </c>
      <c r="C9620" s="120" t="s">
        <v>207</v>
      </c>
      <c r="D9620" s="120" t="s">
        <v>101</v>
      </c>
      <c r="E9620" s="120" t="s">
        <v>92</v>
      </c>
      <c r="F9620" s="121">
        <v>67131</v>
      </c>
      <c r="G9620" s="121">
        <v>7541</v>
      </c>
      <c r="H9620" s="119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19">
        <v>58091</v>
      </c>
      <c r="B9621" s="120" t="s">
        <v>201</v>
      </c>
      <c r="C9621" s="120" t="s">
        <v>206</v>
      </c>
      <c r="D9621" s="120" t="s">
        <v>101</v>
      </c>
      <c r="E9621" s="120" t="s">
        <v>92</v>
      </c>
      <c r="F9621" s="121">
        <v>70022</v>
      </c>
      <c r="G9621" s="121">
        <v>7866</v>
      </c>
      <c r="H9621" s="119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19">
        <v>58093</v>
      </c>
      <c r="B9622" s="120" t="s">
        <v>201</v>
      </c>
      <c r="C9622" s="120" t="s">
        <v>206</v>
      </c>
      <c r="D9622" s="120" t="s">
        <v>101</v>
      </c>
      <c r="E9622" s="120" t="s">
        <v>92</v>
      </c>
      <c r="F9622" s="121">
        <v>12399</v>
      </c>
      <c r="G9622" s="121">
        <v>1393</v>
      </c>
      <c r="H9622" s="119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19">
        <v>58094</v>
      </c>
      <c r="B9623" s="120" t="s">
        <v>201</v>
      </c>
      <c r="C9623" s="120" t="s">
        <v>206</v>
      </c>
      <c r="D9623" s="120" t="s">
        <v>101</v>
      </c>
      <c r="E9623" s="120" t="s">
        <v>92</v>
      </c>
      <c r="F9623" s="121">
        <v>27972</v>
      </c>
      <c r="G9623" s="121">
        <v>3142</v>
      </c>
      <c r="H9623" s="119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19">
        <v>58095</v>
      </c>
      <c r="B9624" s="120" t="s">
        <v>201</v>
      </c>
      <c r="C9624" s="120" t="s">
        <v>206</v>
      </c>
      <c r="D9624" s="120" t="s">
        <v>101</v>
      </c>
      <c r="E9624" s="120" t="s">
        <v>92</v>
      </c>
      <c r="F9624" s="121">
        <v>16772</v>
      </c>
      <c r="G9624" s="121">
        <v>1884</v>
      </c>
      <c r="H9624" s="119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19">
        <v>58096</v>
      </c>
      <c r="B9625" s="120" t="s">
        <v>201</v>
      </c>
      <c r="C9625" s="120" t="s">
        <v>207</v>
      </c>
      <c r="D9625" s="120" t="s">
        <v>101</v>
      </c>
      <c r="E9625" s="120" t="s">
        <v>92</v>
      </c>
      <c r="F9625" s="121">
        <v>21872</v>
      </c>
      <c r="G9625" s="121">
        <v>2457</v>
      </c>
      <c r="H9625" s="119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19">
        <v>58098</v>
      </c>
      <c r="B9626" s="120" t="s">
        <v>201</v>
      </c>
      <c r="C9626" s="120" t="s">
        <v>206</v>
      </c>
      <c r="D9626" s="120" t="s">
        <v>128</v>
      </c>
      <c r="E9626" s="120" t="s">
        <v>180</v>
      </c>
      <c r="F9626" s="121">
        <v>10084691</v>
      </c>
      <c r="G9626" s="121">
        <v>1132857</v>
      </c>
      <c r="H9626" s="119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19">
        <v>58099</v>
      </c>
      <c r="B9627" s="120" t="s">
        <v>201</v>
      </c>
      <c r="C9627" s="120" t="s">
        <v>206</v>
      </c>
      <c r="D9627" s="120" t="s">
        <v>128</v>
      </c>
      <c r="E9627" s="120" t="s">
        <v>180</v>
      </c>
      <c r="F9627" s="121">
        <v>717537</v>
      </c>
      <c r="G9627" s="121">
        <v>80604</v>
      </c>
      <c r="H9627" s="119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19">
        <v>58100</v>
      </c>
      <c r="B9628" s="120" t="s">
        <v>201</v>
      </c>
      <c r="C9628" s="120" t="s">
        <v>211</v>
      </c>
      <c r="D9628" s="120" t="s">
        <v>73</v>
      </c>
      <c r="E9628" s="120" t="s">
        <v>38</v>
      </c>
      <c r="F9628" s="121">
        <v>492629</v>
      </c>
      <c r="G9628" s="121">
        <v>35923</v>
      </c>
      <c r="H9628" s="119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19">
        <v>58101</v>
      </c>
      <c r="B9629" s="120" t="s">
        <v>201</v>
      </c>
      <c r="C9629" s="120" t="s">
        <v>206</v>
      </c>
      <c r="D9629" s="120" t="s">
        <v>128</v>
      </c>
      <c r="E9629" s="120" t="s">
        <v>180</v>
      </c>
      <c r="F9629" s="121">
        <v>28664</v>
      </c>
      <c r="G9629" s="121">
        <v>3220</v>
      </c>
      <c r="H9629" s="119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19">
        <v>58102</v>
      </c>
      <c r="B9630" s="120" t="s">
        <v>201</v>
      </c>
      <c r="C9630" s="120" t="s">
        <v>206</v>
      </c>
      <c r="D9630" s="120" t="s">
        <v>128</v>
      </c>
      <c r="E9630" s="120" t="s">
        <v>180</v>
      </c>
      <c r="F9630" s="121">
        <v>34381</v>
      </c>
      <c r="G9630" s="121">
        <v>3862</v>
      </c>
      <c r="H9630" s="119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19">
        <v>58103</v>
      </c>
      <c r="B9631" s="120" t="s">
        <v>201</v>
      </c>
      <c r="C9631" s="120" t="s">
        <v>206</v>
      </c>
      <c r="D9631" s="120" t="s">
        <v>128</v>
      </c>
      <c r="E9631" s="120" t="s">
        <v>180</v>
      </c>
      <c r="F9631" s="121">
        <v>656541</v>
      </c>
      <c r="G9631" s="121">
        <v>73752</v>
      </c>
      <c r="H9631" s="119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19">
        <v>58104</v>
      </c>
      <c r="B9632" s="120" t="s">
        <v>201</v>
      </c>
      <c r="C9632" s="120" t="s">
        <v>211</v>
      </c>
      <c r="D9632" s="120" t="s">
        <v>128</v>
      </c>
      <c r="E9632" s="120" t="s">
        <v>180</v>
      </c>
      <c r="F9632" s="121">
        <v>13165</v>
      </c>
      <c r="G9632" s="121">
        <v>1479</v>
      </c>
      <c r="H9632" s="119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19">
        <v>58105</v>
      </c>
      <c r="B9633" s="120" t="s">
        <v>201</v>
      </c>
      <c r="C9633" s="120" t="s">
        <v>207</v>
      </c>
      <c r="D9633" s="120" t="s">
        <v>128</v>
      </c>
      <c r="E9633" s="120" t="s">
        <v>180</v>
      </c>
      <c r="F9633" s="121">
        <v>14386</v>
      </c>
      <c r="G9633" s="121">
        <v>1616</v>
      </c>
      <c r="H9633" s="119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19">
        <v>58106</v>
      </c>
      <c r="B9634" s="120" t="s">
        <v>201</v>
      </c>
      <c r="C9634" s="120" t="s">
        <v>206</v>
      </c>
      <c r="D9634" s="120" t="s">
        <v>128</v>
      </c>
      <c r="E9634" s="120" t="s">
        <v>180</v>
      </c>
      <c r="F9634" s="121">
        <v>2964002</v>
      </c>
      <c r="G9634" s="121">
        <v>332959</v>
      </c>
      <c r="H9634" s="119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19">
        <v>58108</v>
      </c>
      <c r="B9635" s="120" t="s">
        <v>205</v>
      </c>
      <c r="C9635" s="120" t="s">
        <v>209</v>
      </c>
      <c r="D9635" s="120" t="s">
        <v>68</v>
      </c>
      <c r="E9635" s="120" t="s">
        <v>59</v>
      </c>
      <c r="F9635" s="121">
        <v>1059057</v>
      </c>
      <c r="G9635" s="121">
        <v>173989.37</v>
      </c>
      <c r="H9635" s="119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19">
        <v>58108</v>
      </c>
      <c r="B9636" s="120" t="s">
        <v>205</v>
      </c>
      <c r="C9636" s="120" t="s">
        <v>209</v>
      </c>
      <c r="D9636" s="120" t="s">
        <v>68</v>
      </c>
      <c r="E9636" s="120" t="s">
        <v>38</v>
      </c>
      <c r="F9636" s="121">
        <v>458321</v>
      </c>
      <c r="G9636" s="121">
        <v>75300.206</v>
      </c>
      <c r="H9636" s="119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19">
        <v>58108</v>
      </c>
      <c r="B9637" s="120" t="s">
        <v>205</v>
      </c>
      <c r="C9637" s="120" t="s">
        <v>209</v>
      </c>
      <c r="D9637" s="120" t="s">
        <v>68</v>
      </c>
      <c r="E9637" s="120" t="s">
        <v>176</v>
      </c>
      <c r="F9637" s="121">
        <v>943837</v>
      </c>
      <c r="G9637" s="121">
        <v>155246.42</v>
      </c>
      <c r="H9637" s="119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19">
        <v>58109</v>
      </c>
      <c r="B9638" s="120" t="s">
        <v>205</v>
      </c>
      <c r="C9638" s="120" t="s">
        <v>209</v>
      </c>
      <c r="D9638" s="120" t="s">
        <v>68</v>
      </c>
      <c r="E9638" s="120" t="s">
        <v>59</v>
      </c>
      <c r="F9638" s="121">
        <v>278267</v>
      </c>
      <c r="G9638" s="121">
        <v>0</v>
      </c>
      <c r="H9638" s="119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19">
        <v>58109</v>
      </c>
      <c r="B9639" s="120" t="s">
        <v>205</v>
      </c>
      <c r="C9639" s="120" t="s">
        <v>209</v>
      </c>
      <c r="D9639" s="120" t="s">
        <v>68</v>
      </c>
      <c r="E9639" s="120" t="s">
        <v>38</v>
      </c>
      <c r="F9639" s="121">
        <v>155739</v>
      </c>
      <c r="G9639" s="121">
        <v>0</v>
      </c>
      <c r="H9639" s="119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19">
        <v>58110</v>
      </c>
      <c r="B9640" s="120" t="s">
        <v>201</v>
      </c>
      <c r="C9640" s="120" t="s">
        <v>206</v>
      </c>
      <c r="D9640" s="120" t="s">
        <v>67</v>
      </c>
      <c r="E9640" s="120" t="s">
        <v>38</v>
      </c>
      <c r="F9640" s="121">
        <v>150421</v>
      </c>
      <c r="G9640" s="121">
        <v>19245</v>
      </c>
      <c r="H9640" s="119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19">
        <v>58111</v>
      </c>
      <c r="B9641" s="120" t="s">
        <v>201</v>
      </c>
      <c r="C9641" s="120" t="s">
        <v>206</v>
      </c>
      <c r="D9641" s="120" t="s">
        <v>128</v>
      </c>
      <c r="E9641" s="120" t="s">
        <v>180</v>
      </c>
      <c r="F9641" s="121">
        <v>2491153</v>
      </c>
      <c r="G9641" s="121">
        <v>279842</v>
      </c>
      <c r="H9641" s="119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19">
        <v>58112</v>
      </c>
      <c r="B9642" s="120" t="s">
        <v>201</v>
      </c>
      <c r="C9642" s="120" t="s">
        <v>206</v>
      </c>
      <c r="D9642" s="120" t="s">
        <v>128</v>
      </c>
      <c r="E9642" s="120" t="s">
        <v>180</v>
      </c>
      <c r="F9642" s="121">
        <v>15294</v>
      </c>
      <c r="G9642" s="121">
        <v>1718</v>
      </c>
      <c r="H9642" s="119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19">
        <v>58113</v>
      </c>
      <c r="B9643" s="120" t="s">
        <v>201</v>
      </c>
      <c r="C9643" s="120" t="s">
        <v>206</v>
      </c>
      <c r="D9643" s="120" t="s">
        <v>128</v>
      </c>
      <c r="E9643" s="120" t="s">
        <v>180</v>
      </c>
      <c r="F9643" s="121">
        <v>77590</v>
      </c>
      <c r="G9643" s="121">
        <v>8716</v>
      </c>
      <c r="H9643" s="119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19">
        <v>58114</v>
      </c>
      <c r="B9644" s="120" t="s">
        <v>201</v>
      </c>
      <c r="C9644" s="120" t="s">
        <v>206</v>
      </c>
      <c r="D9644" s="120" t="s">
        <v>128</v>
      </c>
      <c r="E9644" s="120" t="s">
        <v>180</v>
      </c>
      <c r="F9644" s="121">
        <v>163681</v>
      </c>
      <c r="G9644" s="121">
        <v>18387</v>
      </c>
      <c r="H9644" s="119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19">
        <v>58116</v>
      </c>
      <c r="B9645" s="120" t="s">
        <v>201</v>
      </c>
      <c r="C9645" s="120" t="s">
        <v>211</v>
      </c>
      <c r="D9645" s="120" t="s">
        <v>79</v>
      </c>
      <c r="E9645" s="120" t="s">
        <v>38</v>
      </c>
      <c r="F9645" s="121">
        <v>161082</v>
      </c>
      <c r="G9645" s="121">
        <v>15158</v>
      </c>
      <c r="H9645" s="119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19">
        <v>58117</v>
      </c>
      <c r="B9646" s="120" t="s">
        <v>201</v>
      </c>
      <c r="C9646" s="120" t="s">
        <v>202</v>
      </c>
      <c r="D9646" s="120" t="s">
        <v>79</v>
      </c>
      <c r="E9646" s="120" t="s">
        <v>38</v>
      </c>
      <c r="F9646" s="121">
        <v>3316</v>
      </c>
      <c r="G9646" s="121">
        <v>-162</v>
      </c>
      <c r="H9646" s="119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19">
        <v>58118</v>
      </c>
      <c r="B9647" s="120" t="s">
        <v>201</v>
      </c>
      <c r="C9647" s="120" t="s">
        <v>206</v>
      </c>
      <c r="D9647" s="120" t="s">
        <v>101</v>
      </c>
      <c r="E9647" s="120" t="s">
        <v>92</v>
      </c>
      <c r="F9647" s="121">
        <v>18720</v>
      </c>
      <c r="G9647" s="121">
        <v>2103</v>
      </c>
      <c r="H9647" s="119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19">
        <v>58119</v>
      </c>
      <c r="B9648" s="120" t="s">
        <v>201</v>
      </c>
      <c r="C9648" s="120" t="s">
        <v>206</v>
      </c>
      <c r="D9648" s="120" t="s">
        <v>101</v>
      </c>
      <c r="E9648" s="120" t="s">
        <v>92</v>
      </c>
      <c r="F9648" s="121">
        <v>50403</v>
      </c>
      <c r="G9648" s="121">
        <v>5661.81</v>
      </c>
      <c r="H9648" s="119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19">
        <v>58121</v>
      </c>
      <c r="B9649" s="120" t="s">
        <v>201</v>
      </c>
      <c r="C9649" s="120" t="s">
        <v>202</v>
      </c>
      <c r="D9649" s="120" t="s">
        <v>128</v>
      </c>
      <c r="E9649" s="120" t="s">
        <v>180</v>
      </c>
      <c r="F9649" s="121">
        <v>3491783</v>
      </c>
      <c r="G9649" s="121">
        <v>392247</v>
      </c>
      <c r="H9649" s="119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19">
        <v>58122</v>
      </c>
      <c r="B9650" s="120" t="s">
        <v>201</v>
      </c>
      <c r="C9650" s="120" t="s">
        <v>206</v>
      </c>
      <c r="D9650" s="120" t="s">
        <v>73</v>
      </c>
      <c r="E9650" s="120" t="s">
        <v>38</v>
      </c>
      <c r="F9650" s="121">
        <v>77043</v>
      </c>
      <c r="G9650" s="121">
        <v>6710</v>
      </c>
      <c r="H9650" s="119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19">
        <v>58123</v>
      </c>
      <c r="B9651" s="120" t="s">
        <v>201</v>
      </c>
      <c r="C9651" s="120" t="s">
        <v>206</v>
      </c>
      <c r="D9651" s="120" t="s">
        <v>101</v>
      </c>
      <c r="E9651" s="120" t="s">
        <v>92</v>
      </c>
      <c r="F9651" s="121">
        <v>25211</v>
      </c>
      <c r="G9651" s="121">
        <v>2832</v>
      </c>
      <c r="H9651" s="119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19">
        <v>58125</v>
      </c>
      <c r="B9652" s="120" t="s">
        <v>201</v>
      </c>
      <c r="C9652" s="120" t="s">
        <v>202</v>
      </c>
      <c r="D9652" s="120" t="s">
        <v>73</v>
      </c>
      <c r="E9652" s="120" t="s">
        <v>70</v>
      </c>
      <c r="F9652" s="121">
        <v>4407</v>
      </c>
      <c r="G9652" s="121">
        <v>231</v>
      </c>
      <c r="H9652" s="119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19">
        <v>58126</v>
      </c>
      <c r="B9653" s="120" t="s">
        <v>201</v>
      </c>
      <c r="C9653" s="120" t="s">
        <v>206</v>
      </c>
      <c r="D9653" s="120" t="s">
        <v>128</v>
      </c>
      <c r="E9653" s="120" t="s">
        <v>180</v>
      </c>
      <c r="F9653" s="121">
        <v>5895830</v>
      </c>
      <c r="G9653" s="121">
        <v>662304</v>
      </c>
      <c r="H9653" s="119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19">
        <v>58127</v>
      </c>
      <c r="B9654" s="120" t="s">
        <v>201</v>
      </c>
      <c r="C9654" s="120" t="s">
        <v>206</v>
      </c>
      <c r="D9654" s="120" t="s">
        <v>128</v>
      </c>
      <c r="E9654" s="120" t="s">
        <v>180</v>
      </c>
      <c r="F9654" s="121">
        <v>5013855</v>
      </c>
      <c r="G9654" s="121">
        <v>563228</v>
      </c>
      <c r="H9654" s="119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19">
        <v>58128</v>
      </c>
      <c r="B9655" s="120" t="s">
        <v>201</v>
      </c>
      <c r="C9655" s="120" t="s">
        <v>206</v>
      </c>
      <c r="D9655" s="120" t="s">
        <v>67</v>
      </c>
      <c r="E9655" s="120" t="s">
        <v>90</v>
      </c>
      <c r="F9655" s="121">
        <v>0</v>
      </c>
      <c r="G9655" s="121">
        <v>0</v>
      </c>
      <c r="H9655" s="119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19">
        <v>58128</v>
      </c>
      <c r="B9656" s="120" t="s">
        <v>201</v>
      </c>
      <c r="C9656" s="120" t="s">
        <v>206</v>
      </c>
      <c r="D9656" s="120" t="s">
        <v>67</v>
      </c>
      <c r="E9656" s="120" t="s">
        <v>38</v>
      </c>
      <c r="F9656" s="121">
        <v>42186</v>
      </c>
      <c r="G9656" s="121">
        <v>5470</v>
      </c>
      <c r="H9656" s="119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19">
        <v>58129</v>
      </c>
      <c r="B9657" s="120" t="s">
        <v>201</v>
      </c>
      <c r="C9657" s="120" t="s">
        <v>211</v>
      </c>
      <c r="D9657" s="120" t="s">
        <v>79</v>
      </c>
      <c r="E9657" s="120" t="s">
        <v>38</v>
      </c>
      <c r="F9657" s="121">
        <v>169600</v>
      </c>
      <c r="G9657" s="121">
        <v>6075</v>
      </c>
      <c r="H9657" s="119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19">
        <v>58130</v>
      </c>
      <c r="B9658" s="120" t="s">
        <v>201</v>
      </c>
      <c r="C9658" s="120" t="s">
        <v>206</v>
      </c>
      <c r="D9658" s="120" t="s">
        <v>79</v>
      </c>
      <c r="E9658" s="120" t="s">
        <v>130</v>
      </c>
      <c r="F9658" s="121">
        <v>3755</v>
      </c>
      <c r="G9658" s="121">
        <v>447</v>
      </c>
      <c r="H9658" s="119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19">
        <v>58131</v>
      </c>
      <c r="B9659" s="120" t="s">
        <v>201</v>
      </c>
      <c r="C9659" s="120" t="s">
        <v>206</v>
      </c>
      <c r="D9659" s="120" t="s">
        <v>101</v>
      </c>
      <c r="E9659" s="120" t="s">
        <v>92</v>
      </c>
      <c r="F9659" s="121">
        <v>84427</v>
      </c>
      <c r="G9659" s="121">
        <v>9484</v>
      </c>
      <c r="H9659" s="119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19">
        <v>58132</v>
      </c>
      <c r="B9660" s="120" t="s">
        <v>201</v>
      </c>
      <c r="C9660" s="120" t="s">
        <v>206</v>
      </c>
      <c r="D9660" s="120" t="s">
        <v>67</v>
      </c>
      <c r="E9660" s="120" t="s">
        <v>38</v>
      </c>
      <c r="F9660" s="121">
        <v>57637</v>
      </c>
      <c r="G9660" s="121">
        <v>7635</v>
      </c>
      <c r="H9660" s="119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19">
        <v>58132</v>
      </c>
      <c r="B9661" s="120" t="s">
        <v>201</v>
      </c>
      <c r="C9661" s="120" t="s">
        <v>206</v>
      </c>
      <c r="D9661" s="120" t="s">
        <v>67</v>
      </c>
      <c r="E9661" s="120" t="s">
        <v>130</v>
      </c>
      <c r="F9661" s="121">
        <v>0</v>
      </c>
      <c r="G9661" s="121">
        <v>0</v>
      </c>
      <c r="H9661" s="119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19">
        <v>58134</v>
      </c>
      <c r="B9662" s="120" t="s">
        <v>201</v>
      </c>
      <c r="C9662" s="120" t="s">
        <v>207</v>
      </c>
      <c r="D9662" s="120" t="s">
        <v>101</v>
      </c>
      <c r="E9662" s="120" t="s">
        <v>92</v>
      </c>
      <c r="F9662" s="121">
        <v>23670</v>
      </c>
      <c r="G9662" s="121">
        <v>2659</v>
      </c>
      <c r="H9662" s="119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19">
        <v>58135</v>
      </c>
      <c r="B9663" s="120" t="s">
        <v>201</v>
      </c>
      <c r="C9663" s="120" t="s">
        <v>206</v>
      </c>
      <c r="D9663" s="120" t="s">
        <v>101</v>
      </c>
      <c r="E9663" s="120" t="s">
        <v>92</v>
      </c>
      <c r="F9663" s="121">
        <v>178709</v>
      </c>
      <c r="G9663" s="121">
        <v>20075</v>
      </c>
      <c r="H9663" s="119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19">
        <v>58136</v>
      </c>
      <c r="B9664" s="120" t="s">
        <v>205</v>
      </c>
      <c r="C9664" s="120" t="s">
        <v>209</v>
      </c>
      <c r="D9664" s="120" t="s">
        <v>73</v>
      </c>
      <c r="E9664" s="120" t="s">
        <v>38</v>
      </c>
      <c r="F9664" s="121">
        <v>119963</v>
      </c>
      <c r="G9664" s="121">
        <v>27776</v>
      </c>
      <c r="H9664" s="119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19">
        <v>58136</v>
      </c>
      <c r="B9665" s="120" t="s">
        <v>205</v>
      </c>
      <c r="C9665" s="120" t="s">
        <v>209</v>
      </c>
      <c r="D9665" s="120" t="s">
        <v>68</v>
      </c>
      <c r="E9665" s="120" t="s">
        <v>38</v>
      </c>
      <c r="F9665" s="121">
        <v>0</v>
      </c>
      <c r="G9665" s="121">
        <v>0</v>
      </c>
      <c r="H9665" s="119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19">
        <v>58137</v>
      </c>
      <c r="B9666" s="120" t="s">
        <v>201</v>
      </c>
      <c r="C9666" s="120" t="s">
        <v>206</v>
      </c>
      <c r="D9666" s="120" t="s">
        <v>128</v>
      </c>
      <c r="E9666" s="120" t="s">
        <v>180</v>
      </c>
      <c r="F9666" s="121">
        <v>3726287</v>
      </c>
      <c r="G9666" s="121">
        <v>418590</v>
      </c>
      <c r="H9666" s="119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19">
        <v>58138</v>
      </c>
      <c r="B9667" s="120" t="s">
        <v>205</v>
      </c>
      <c r="C9667" s="120" t="s">
        <v>209</v>
      </c>
      <c r="D9667" s="120" t="s">
        <v>73</v>
      </c>
      <c r="E9667" s="120" t="s">
        <v>38</v>
      </c>
      <c r="F9667" s="121">
        <v>210130</v>
      </c>
      <c r="G9667" s="121">
        <v>42059.68</v>
      </c>
      <c r="H9667" s="119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19">
        <v>58139</v>
      </c>
      <c r="B9668" s="120" t="s">
        <v>201</v>
      </c>
      <c r="C9668" s="120" t="s">
        <v>207</v>
      </c>
      <c r="D9668" s="120" t="s">
        <v>73</v>
      </c>
      <c r="E9668" s="120" t="s">
        <v>70</v>
      </c>
      <c r="F9668" s="121">
        <v>0</v>
      </c>
      <c r="G9668" s="121">
        <v>0</v>
      </c>
      <c r="H9668" s="119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19">
        <v>58139</v>
      </c>
      <c r="B9669" s="120" t="s">
        <v>201</v>
      </c>
      <c r="C9669" s="120" t="s">
        <v>207</v>
      </c>
      <c r="D9669" s="120" t="s">
        <v>73</v>
      </c>
      <c r="E9669" s="120" t="s">
        <v>38</v>
      </c>
      <c r="F9669" s="121">
        <v>485676</v>
      </c>
      <c r="G9669" s="121">
        <v>33513</v>
      </c>
      <c r="H9669" s="119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19">
        <v>58140</v>
      </c>
      <c r="B9670" s="120" t="s">
        <v>205</v>
      </c>
      <c r="C9670" s="120" t="s">
        <v>210</v>
      </c>
      <c r="D9670" s="120" t="s">
        <v>73</v>
      </c>
      <c r="E9670" s="120" t="s">
        <v>70</v>
      </c>
      <c r="F9670" s="121">
        <v>0</v>
      </c>
      <c r="G9670" s="121">
        <v>0</v>
      </c>
      <c r="H9670" s="119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19">
        <v>58140</v>
      </c>
      <c r="B9671" s="120" t="s">
        <v>205</v>
      </c>
      <c r="C9671" s="120" t="s">
        <v>210</v>
      </c>
      <c r="D9671" s="120" t="s">
        <v>73</v>
      </c>
      <c r="E9671" s="120" t="s">
        <v>38</v>
      </c>
      <c r="F9671" s="121">
        <v>48389</v>
      </c>
      <c r="G9671" s="121">
        <v>10495</v>
      </c>
      <c r="H9671" s="119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19">
        <v>58141</v>
      </c>
      <c r="B9672" s="120" t="s">
        <v>201</v>
      </c>
      <c r="C9672" s="120" t="s">
        <v>206</v>
      </c>
      <c r="D9672" s="120" t="s">
        <v>128</v>
      </c>
      <c r="E9672" s="120" t="s">
        <v>180</v>
      </c>
      <c r="F9672" s="121">
        <v>959137</v>
      </c>
      <c r="G9672" s="121">
        <v>107744</v>
      </c>
      <c r="H9672" s="119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19">
        <v>58142</v>
      </c>
      <c r="B9673" s="120" t="s">
        <v>201</v>
      </c>
      <c r="C9673" s="120" t="s">
        <v>206</v>
      </c>
      <c r="D9673" s="120" t="s">
        <v>79</v>
      </c>
      <c r="E9673" s="120" t="s">
        <v>130</v>
      </c>
      <c r="F9673" s="121">
        <v>87495</v>
      </c>
      <c r="G9673" s="121">
        <v>9526</v>
      </c>
      <c r="H9673" s="119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19">
        <v>58144</v>
      </c>
      <c r="B9674" s="120" t="s">
        <v>201</v>
      </c>
      <c r="C9674" s="120" t="s">
        <v>206</v>
      </c>
      <c r="D9674" s="120" t="s">
        <v>101</v>
      </c>
      <c r="E9674" s="120" t="s">
        <v>92</v>
      </c>
      <c r="F9674" s="121">
        <v>16504</v>
      </c>
      <c r="G9674" s="121">
        <v>1854</v>
      </c>
      <c r="H9674" s="119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19">
        <v>58145</v>
      </c>
      <c r="B9675" s="120" t="s">
        <v>201</v>
      </c>
      <c r="C9675" s="120" t="s">
        <v>206</v>
      </c>
      <c r="D9675" s="120" t="s">
        <v>101</v>
      </c>
      <c r="E9675" s="120" t="s">
        <v>92</v>
      </c>
      <c r="F9675" s="121">
        <v>19753</v>
      </c>
      <c r="G9675" s="121">
        <v>2219</v>
      </c>
      <c r="H9675" s="119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19">
        <v>58146</v>
      </c>
      <c r="B9676" s="120" t="s">
        <v>205</v>
      </c>
      <c r="C9676" s="120" t="s">
        <v>209</v>
      </c>
      <c r="D9676" s="120" t="s">
        <v>68</v>
      </c>
      <c r="E9676" s="120" t="s">
        <v>148</v>
      </c>
      <c r="F9676" s="121">
        <v>861793</v>
      </c>
      <c r="G9676" s="121">
        <v>96809</v>
      </c>
      <c r="H9676" s="119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19">
        <v>58147</v>
      </c>
      <c r="B9677" s="120" t="s">
        <v>201</v>
      </c>
      <c r="C9677" s="120" t="s">
        <v>206</v>
      </c>
      <c r="D9677" s="120" t="s">
        <v>101</v>
      </c>
      <c r="E9677" s="120" t="s">
        <v>92</v>
      </c>
      <c r="F9677" s="121">
        <v>208920</v>
      </c>
      <c r="G9677" s="121">
        <v>23469</v>
      </c>
      <c r="H9677" s="119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19">
        <v>58148</v>
      </c>
      <c r="B9678" s="120" t="s">
        <v>201</v>
      </c>
      <c r="C9678" s="120" t="s">
        <v>206</v>
      </c>
      <c r="D9678" s="120" t="s">
        <v>101</v>
      </c>
      <c r="E9678" s="120" t="s">
        <v>92</v>
      </c>
      <c r="F9678" s="121">
        <v>436339</v>
      </c>
      <c r="G9678" s="121">
        <v>49016</v>
      </c>
      <c r="H9678" s="119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19">
        <v>58149</v>
      </c>
      <c r="B9679" s="120" t="s">
        <v>201</v>
      </c>
      <c r="C9679" s="120" t="s">
        <v>206</v>
      </c>
      <c r="D9679" s="120" t="s">
        <v>101</v>
      </c>
      <c r="E9679" s="120" t="s">
        <v>92</v>
      </c>
      <c r="F9679" s="121">
        <v>443500</v>
      </c>
      <c r="G9679" s="121">
        <v>49820</v>
      </c>
      <c r="H9679" s="119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19">
        <v>58150</v>
      </c>
      <c r="B9680" s="120" t="s">
        <v>201</v>
      </c>
      <c r="C9680" s="120" t="s">
        <v>202</v>
      </c>
      <c r="D9680" s="120" t="s">
        <v>101</v>
      </c>
      <c r="E9680" s="120" t="s">
        <v>92</v>
      </c>
      <c r="F9680" s="121">
        <v>29281</v>
      </c>
      <c r="G9680" s="121">
        <v>3289</v>
      </c>
      <c r="H9680" s="119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19">
        <v>58151</v>
      </c>
      <c r="B9681" s="120" t="s">
        <v>205</v>
      </c>
      <c r="C9681" s="120" t="s">
        <v>210</v>
      </c>
      <c r="D9681" s="120" t="s">
        <v>39</v>
      </c>
      <c r="E9681" s="120" t="s">
        <v>70</v>
      </c>
      <c r="F9681" s="121">
        <v>865</v>
      </c>
      <c r="G9681" s="121">
        <v>157.327</v>
      </c>
      <c r="H9681" s="119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19">
        <v>58151</v>
      </c>
      <c r="B9682" s="120" t="s">
        <v>205</v>
      </c>
      <c r="C9682" s="120" t="s">
        <v>210</v>
      </c>
      <c r="D9682" s="120" t="s">
        <v>39</v>
      </c>
      <c r="E9682" s="120" t="s">
        <v>38</v>
      </c>
      <c r="F9682" s="121">
        <v>161617</v>
      </c>
      <c r="G9682" s="121">
        <v>33074.873</v>
      </c>
      <c r="H9682" s="119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19">
        <v>58151</v>
      </c>
      <c r="B9683" s="120" t="s">
        <v>205</v>
      </c>
      <c r="C9683" s="120" t="s">
        <v>210</v>
      </c>
      <c r="D9683" s="120" t="s">
        <v>61</v>
      </c>
      <c r="E9683" s="120" t="s">
        <v>70</v>
      </c>
      <c r="F9683" s="121">
        <v>0</v>
      </c>
      <c r="G9683" s="121">
        <v>0</v>
      </c>
      <c r="H9683" s="119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19">
        <v>58151</v>
      </c>
      <c r="B9684" s="120" t="s">
        <v>205</v>
      </c>
      <c r="C9684" s="120" t="s">
        <v>210</v>
      </c>
      <c r="D9684" s="120" t="s">
        <v>61</v>
      </c>
      <c r="E9684" s="120" t="s">
        <v>38</v>
      </c>
      <c r="F9684" s="121">
        <v>918148</v>
      </c>
      <c r="G9684" s="121">
        <v>163383.89</v>
      </c>
      <c r="H9684" s="119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19">
        <v>58152</v>
      </c>
      <c r="B9685" s="120" t="s">
        <v>205</v>
      </c>
      <c r="C9685" s="120" t="s">
        <v>210</v>
      </c>
      <c r="D9685" s="120" t="s">
        <v>73</v>
      </c>
      <c r="E9685" s="120" t="s">
        <v>38</v>
      </c>
      <c r="F9685" s="121">
        <v>148217</v>
      </c>
      <c r="G9685" s="121">
        <v>31011</v>
      </c>
      <c r="H9685" s="119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19">
        <v>58153</v>
      </c>
      <c r="B9686" s="120" t="s">
        <v>205</v>
      </c>
      <c r="C9686" s="120" t="s">
        <v>210</v>
      </c>
      <c r="D9686" s="120" t="s">
        <v>73</v>
      </c>
      <c r="E9686" s="120" t="s">
        <v>70</v>
      </c>
      <c r="F9686" s="121">
        <v>31</v>
      </c>
      <c r="G9686" s="121">
        <v>6.459</v>
      </c>
      <c r="H9686" s="119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19">
        <v>58153</v>
      </c>
      <c r="B9687" s="120" t="s">
        <v>205</v>
      </c>
      <c r="C9687" s="120" t="s">
        <v>210</v>
      </c>
      <c r="D9687" s="120" t="s">
        <v>73</v>
      </c>
      <c r="E9687" s="120" t="s">
        <v>38</v>
      </c>
      <c r="F9687" s="121">
        <v>144217</v>
      </c>
      <c r="G9687" s="121">
        <v>30432.541</v>
      </c>
      <c r="H9687" s="119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19">
        <v>58154</v>
      </c>
      <c r="B9688" s="120" t="s">
        <v>201</v>
      </c>
      <c r="C9688" s="120" t="s">
        <v>206</v>
      </c>
      <c r="D9688" s="120" t="s">
        <v>128</v>
      </c>
      <c r="E9688" s="120" t="s">
        <v>180</v>
      </c>
      <c r="F9688" s="121">
        <v>3784569</v>
      </c>
      <c r="G9688" s="121">
        <v>425137</v>
      </c>
      <c r="H9688" s="119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19">
        <v>58155</v>
      </c>
      <c r="B9689" s="120" t="s">
        <v>201</v>
      </c>
      <c r="C9689" s="120" t="s">
        <v>206</v>
      </c>
      <c r="D9689" s="120" t="s">
        <v>128</v>
      </c>
      <c r="E9689" s="120" t="s">
        <v>180</v>
      </c>
      <c r="F9689" s="121">
        <v>1965170</v>
      </c>
      <c r="G9689" s="121">
        <v>220756</v>
      </c>
      <c r="H9689" s="119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19">
        <v>58156</v>
      </c>
      <c r="B9690" s="120" t="s">
        <v>201</v>
      </c>
      <c r="C9690" s="120" t="s">
        <v>207</v>
      </c>
      <c r="D9690" s="120" t="s">
        <v>79</v>
      </c>
      <c r="E9690" s="120" t="s">
        <v>38</v>
      </c>
      <c r="F9690" s="121">
        <v>0</v>
      </c>
      <c r="G9690" s="121">
        <v>0</v>
      </c>
      <c r="H9690" s="119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19">
        <v>58157</v>
      </c>
      <c r="B9691" s="120" t="s">
        <v>205</v>
      </c>
      <c r="C9691" s="120" t="s">
        <v>210</v>
      </c>
      <c r="D9691" s="120" t="s">
        <v>68</v>
      </c>
      <c r="E9691" s="120" t="s">
        <v>70</v>
      </c>
      <c r="F9691" s="121">
        <v>54</v>
      </c>
      <c r="G9691" s="121">
        <v>9.725</v>
      </c>
      <c r="H9691" s="119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19">
        <v>58157</v>
      </c>
      <c r="B9692" s="120" t="s">
        <v>205</v>
      </c>
      <c r="C9692" s="120" t="s">
        <v>210</v>
      </c>
      <c r="D9692" s="120" t="s">
        <v>68</v>
      </c>
      <c r="E9692" s="120" t="s">
        <v>38</v>
      </c>
      <c r="F9692" s="121">
        <v>217908</v>
      </c>
      <c r="G9692" s="121">
        <v>39027.925</v>
      </c>
      <c r="H9692" s="119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19">
        <v>58158</v>
      </c>
      <c r="B9693" s="120" t="s">
        <v>205</v>
      </c>
      <c r="C9693" s="120" t="s">
        <v>210</v>
      </c>
      <c r="D9693" s="120" t="s">
        <v>79</v>
      </c>
      <c r="E9693" s="120" t="s">
        <v>38</v>
      </c>
      <c r="F9693" s="121">
        <v>84421</v>
      </c>
      <c r="G9693" s="121">
        <v>11134</v>
      </c>
      <c r="H9693" s="119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19">
        <v>58159</v>
      </c>
      <c r="B9694" s="120" t="s">
        <v>205</v>
      </c>
      <c r="C9694" s="120" t="s">
        <v>210</v>
      </c>
      <c r="D9694" s="120" t="s">
        <v>39</v>
      </c>
      <c r="E9694" s="120" t="s">
        <v>70</v>
      </c>
      <c r="F9694" s="121">
        <v>0</v>
      </c>
      <c r="G9694" s="121">
        <v>192.466</v>
      </c>
      <c r="H9694" s="119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19">
        <v>58159</v>
      </c>
      <c r="B9695" s="120" t="s">
        <v>205</v>
      </c>
      <c r="C9695" s="120" t="s">
        <v>210</v>
      </c>
      <c r="D9695" s="120" t="s">
        <v>39</v>
      </c>
      <c r="E9695" s="120" t="s">
        <v>38</v>
      </c>
      <c r="F9695" s="121">
        <v>54181</v>
      </c>
      <c r="G9695" s="121">
        <v>9041.534</v>
      </c>
      <c r="H9695" s="119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19">
        <v>58159</v>
      </c>
      <c r="B9696" s="120" t="s">
        <v>205</v>
      </c>
      <c r="C9696" s="120" t="s">
        <v>210</v>
      </c>
      <c r="D9696" s="120" t="s">
        <v>61</v>
      </c>
      <c r="E9696" s="120" t="s">
        <v>70</v>
      </c>
      <c r="F9696" s="121">
        <v>19261</v>
      </c>
      <c r="G9696" s="121">
        <v>2988.01</v>
      </c>
      <c r="H9696" s="119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19">
        <v>58159</v>
      </c>
      <c r="B9697" s="120" t="s">
        <v>205</v>
      </c>
      <c r="C9697" s="120" t="s">
        <v>210</v>
      </c>
      <c r="D9697" s="120" t="s">
        <v>61</v>
      </c>
      <c r="E9697" s="120" t="s">
        <v>38</v>
      </c>
      <c r="F9697" s="121">
        <v>658317</v>
      </c>
      <c r="G9697" s="121">
        <v>109738.99</v>
      </c>
      <c r="H9697" s="119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19">
        <v>58160</v>
      </c>
      <c r="B9698" s="120" t="s">
        <v>205</v>
      </c>
      <c r="C9698" s="120" t="s">
        <v>210</v>
      </c>
      <c r="D9698" s="120" t="s">
        <v>79</v>
      </c>
      <c r="E9698" s="120" t="s">
        <v>70</v>
      </c>
      <c r="F9698" s="121">
        <v>27</v>
      </c>
      <c r="G9698" s="121">
        <v>6</v>
      </c>
      <c r="H9698" s="119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19">
        <v>58160</v>
      </c>
      <c r="B9699" s="120" t="s">
        <v>205</v>
      </c>
      <c r="C9699" s="120" t="s">
        <v>210</v>
      </c>
      <c r="D9699" s="120" t="s">
        <v>68</v>
      </c>
      <c r="E9699" s="120" t="s">
        <v>70</v>
      </c>
      <c r="F9699" s="121">
        <v>169</v>
      </c>
      <c r="G9699" s="121">
        <v>34.367</v>
      </c>
      <c r="H9699" s="119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19">
        <v>58160</v>
      </c>
      <c r="B9700" s="120" t="s">
        <v>205</v>
      </c>
      <c r="C9700" s="120" t="s">
        <v>210</v>
      </c>
      <c r="D9700" s="120" t="s">
        <v>68</v>
      </c>
      <c r="E9700" s="120" t="s">
        <v>38</v>
      </c>
      <c r="F9700" s="121">
        <v>23920</v>
      </c>
      <c r="G9700" s="121">
        <v>4844.633</v>
      </c>
      <c r="H9700" s="119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19">
        <v>58160</v>
      </c>
      <c r="B9701" s="120" t="s">
        <v>205</v>
      </c>
      <c r="C9701" s="120" t="s">
        <v>210</v>
      </c>
      <c r="D9701" s="120" t="s">
        <v>68</v>
      </c>
      <c r="E9701" s="120" t="s">
        <v>152</v>
      </c>
      <c r="F9701" s="121">
        <v>0</v>
      </c>
      <c r="G9701" s="121">
        <v>0</v>
      </c>
      <c r="H9701" s="119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19">
        <v>58161</v>
      </c>
      <c r="B9702" s="120" t="s">
        <v>205</v>
      </c>
      <c r="C9702" s="120" t="s">
        <v>210</v>
      </c>
      <c r="D9702" s="120" t="s">
        <v>39</v>
      </c>
      <c r="E9702" s="120" t="s">
        <v>38</v>
      </c>
      <c r="F9702" s="121">
        <v>0</v>
      </c>
      <c r="G9702" s="121">
        <v>0</v>
      </c>
      <c r="H9702" s="119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19">
        <v>58161</v>
      </c>
      <c r="B9703" s="120" t="s">
        <v>205</v>
      </c>
      <c r="C9703" s="120" t="s">
        <v>210</v>
      </c>
      <c r="D9703" s="120" t="s">
        <v>61</v>
      </c>
      <c r="E9703" s="120" t="s">
        <v>38</v>
      </c>
      <c r="F9703" s="121">
        <v>325969</v>
      </c>
      <c r="G9703" s="121">
        <v>0</v>
      </c>
      <c r="H9703" s="119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19">
        <v>58161</v>
      </c>
      <c r="B9704" s="120" t="s">
        <v>205</v>
      </c>
      <c r="C9704" s="120" t="s">
        <v>210</v>
      </c>
      <c r="D9704" s="120" t="s">
        <v>79</v>
      </c>
      <c r="E9704" s="120" t="s">
        <v>38</v>
      </c>
      <c r="F9704" s="121">
        <v>2446</v>
      </c>
      <c r="G9704" s="121">
        <v>0</v>
      </c>
      <c r="H9704" s="119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19">
        <v>58163</v>
      </c>
      <c r="B9705" s="120" t="s">
        <v>201</v>
      </c>
      <c r="C9705" s="120" t="s">
        <v>207</v>
      </c>
      <c r="D9705" s="120" t="s">
        <v>79</v>
      </c>
      <c r="E9705" s="120" t="s">
        <v>70</v>
      </c>
      <c r="F9705" s="121">
        <v>94</v>
      </c>
      <c r="G9705" s="121">
        <v>9</v>
      </c>
      <c r="H9705" s="119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19">
        <v>58164</v>
      </c>
      <c r="B9706" s="120" t="s">
        <v>201</v>
      </c>
      <c r="C9706" s="120" t="s">
        <v>206</v>
      </c>
      <c r="D9706" s="120" t="s">
        <v>101</v>
      </c>
      <c r="E9706" s="120" t="s">
        <v>92</v>
      </c>
      <c r="F9706" s="121">
        <v>19184</v>
      </c>
      <c r="G9706" s="121">
        <v>2155</v>
      </c>
      <c r="H9706" s="119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19">
        <v>58166</v>
      </c>
      <c r="B9707" s="120" t="s">
        <v>205</v>
      </c>
      <c r="C9707" s="120" t="s">
        <v>210</v>
      </c>
      <c r="D9707" s="120" t="s">
        <v>73</v>
      </c>
      <c r="E9707" s="120" t="s">
        <v>70</v>
      </c>
      <c r="F9707" s="121">
        <v>0</v>
      </c>
      <c r="G9707" s="121">
        <v>0</v>
      </c>
      <c r="H9707" s="119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19">
        <v>58166</v>
      </c>
      <c r="B9708" s="120" t="s">
        <v>205</v>
      </c>
      <c r="C9708" s="120" t="s">
        <v>210</v>
      </c>
      <c r="D9708" s="120" t="s">
        <v>73</v>
      </c>
      <c r="E9708" s="120" t="s">
        <v>38</v>
      </c>
      <c r="F9708" s="121">
        <v>53592</v>
      </c>
      <c r="G9708" s="121">
        <v>12930.12</v>
      </c>
      <c r="H9708" s="119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19">
        <v>58167</v>
      </c>
      <c r="B9709" s="120" t="s">
        <v>205</v>
      </c>
      <c r="C9709" s="120" t="s">
        <v>210</v>
      </c>
      <c r="D9709" s="120" t="s">
        <v>79</v>
      </c>
      <c r="E9709" s="120" t="s">
        <v>70</v>
      </c>
      <c r="F9709" s="121">
        <v>0</v>
      </c>
      <c r="G9709" s="121">
        <v>0</v>
      </c>
      <c r="H9709" s="119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19">
        <v>58167</v>
      </c>
      <c r="B9710" s="120" t="s">
        <v>205</v>
      </c>
      <c r="C9710" s="120" t="s">
        <v>210</v>
      </c>
      <c r="D9710" s="120" t="s">
        <v>79</v>
      </c>
      <c r="E9710" s="120" t="s">
        <v>38</v>
      </c>
      <c r="F9710" s="121">
        <v>11297</v>
      </c>
      <c r="G9710" s="121">
        <v>2516</v>
      </c>
      <c r="H9710" s="119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19">
        <v>58168</v>
      </c>
      <c r="B9711" s="120" t="s">
        <v>205</v>
      </c>
      <c r="C9711" s="120" t="s">
        <v>210</v>
      </c>
      <c r="D9711" s="120" t="s">
        <v>73</v>
      </c>
      <c r="E9711" s="120" t="s">
        <v>38</v>
      </c>
      <c r="F9711" s="121">
        <v>39616</v>
      </c>
      <c r="G9711" s="121">
        <v>3185.98</v>
      </c>
      <c r="H9711" s="119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19">
        <v>58168</v>
      </c>
      <c r="B9712" s="120" t="s">
        <v>205</v>
      </c>
      <c r="C9712" s="120" t="s">
        <v>210</v>
      </c>
      <c r="D9712" s="120" t="s">
        <v>79</v>
      </c>
      <c r="E9712" s="120" t="s">
        <v>38</v>
      </c>
      <c r="F9712" s="121">
        <v>0</v>
      </c>
      <c r="G9712" s="121">
        <v>0</v>
      </c>
      <c r="H9712" s="119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19">
        <v>58169</v>
      </c>
      <c r="B9713" s="120" t="s">
        <v>205</v>
      </c>
      <c r="C9713" s="120" t="s">
        <v>210</v>
      </c>
      <c r="D9713" s="120" t="s">
        <v>73</v>
      </c>
      <c r="E9713" s="120" t="s">
        <v>38</v>
      </c>
      <c r="F9713" s="121">
        <v>139000</v>
      </c>
      <c r="G9713" s="121">
        <v>28249</v>
      </c>
      <c r="H9713" s="119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19">
        <v>58169</v>
      </c>
      <c r="B9714" s="120" t="s">
        <v>205</v>
      </c>
      <c r="C9714" s="120" t="s">
        <v>210</v>
      </c>
      <c r="D9714" s="120" t="s">
        <v>101</v>
      </c>
      <c r="E9714" s="120" t="s">
        <v>92</v>
      </c>
      <c r="F9714" s="121">
        <v>50731</v>
      </c>
      <c r="G9714" s="121">
        <v>5699</v>
      </c>
      <c r="H9714" s="119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19">
        <v>58170</v>
      </c>
      <c r="B9715" s="120" t="s">
        <v>201</v>
      </c>
      <c r="C9715" s="120" t="s">
        <v>207</v>
      </c>
      <c r="D9715" s="120" t="s">
        <v>101</v>
      </c>
      <c r="E9715" s="120" t="s">
        <v>92</v>
      </c>
      <c r="F9715" s="121">
        <v>0</v>
      </c>
      <c r="G9715" s="121">
        <v>-2639</v>
      </c>
      <c r="H9715" s="119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19">
        <v>58171</v>
      </c>
      <c r="B9716" s="120" t="s">
        <v>201</v>
      </c>
      <c r="C9716" s="120" t="s">
        <v>202</v>
      </c>
      <c r="D9716" s="120" t="s">
        <v>101</v>
      </c>
      <c r="E9716" s="120" t="s">
        <v>92</v>
      </c>
      <c r="F9716" s="121">
        <v>62884</v>
      </c>
      <c r="G9716" s="121">
        <v>7064</v>
      </c>
      <c r="H9716" s="119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19">
        <v>58172</v>
      </c>
      <c r="B9717" s="120" t="s">
        <v>201</v>
      </c>
      <c r="C9717" s="120" t="s">
        <v>202</v>
      </c>
      <c r="D9717" s="120" t="s">
        <v>79</v>
      </c>
      <c r="E9717" s="120" t="s">
        <v>70</v>
      </c>
      <c r="F9717" s="121">
        <v>0</v>
      </c>
      <c r="G9717" s="121">
        <v>0</v>
      </c>
      <c r="H9717" s="119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19">
        <v>58177</v>
      </c>
      <c r="B9718" s="120" t="s">
        <v>205</v>
      </c>
      <c r="C9718" s="120" t="s">
        <v>208</v>
      </c>
      <c r="D9718" s="120" t="s">
        <v>79</v>
      </c>
      <c r="E9718" s="120" t="s">
        <v>38</v>
      </c>
      <c r="F9718" s="121">
        <v>5729</v>
      </c>
      <c r="G9718" s="121">
        <v>1297.231</v>
      </c>
      <c r="H9718" s="119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19">
        <v>58177</v>
      </c>
      <c r="B9719" s="120" t="s">
        <v>205</v>
      </c>
      <c r="C9719" s="120" t="s">
        <v>208</v>
      </c>
      <c r="D9719" s="120" t="s">
        <v>79</v>
      </c>
      <c r="E9719" s="120" t="s">
        <v>130</v>
      </c>
      <c r="F9719" s="121">
        <v>43075</v>
      </c>
      <c r="G9719" s="121">
        <v>9738.769</v>
      </c>
      <c r="H9719" s="119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19">
        <v>58178</v>
      </c>
      <c r="B9720" s="120" t="s">
        <v>201</v>
      </c>
      <c r="C9720" s="120" t="s">
        <v>206</v>
      </c>
      <c r="D9720" s="120" t="s">
        <v>101</v>
      </c>
      <c r="E9720" s="120" t="s">
        <v>92</v>
      </c>
      <c r="F9720" s="121">
        <v>12908</v>
      </c>
      <c r="G9720" s="121">
        <v>1450</v>
      </c>
      <c r="H9720" s="119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19">
        <v>58179</v>
      </c>
      <c r="B9721" s="120" t="s">
        <v>205</v>
      </c>
      <c r="C9721" s="120" t="s">
        <v>210</v>
      </c>
      <c r="D9721" s="120" t="s">
        <v>73</v>
      </c>
      <c r="E9721" s="120" t="s">
        <v>38</v>
      </c>
      <c r="F9721" s="121">
        <v>245917</v>
      </c>
      <c r="G9721" s="121">
        <v>33154</v>
      </c>
      <c r="H9721" s="119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19">
        <v>58179</v>
      </c>
      <c r="B9722" s="120" t="s">
        <v>205</v>
      </c>
      <c r="C9722" s="120" t="s">
        <v>210</v>
      </c>
      <c r="D9722" s="120" t="s">
        <v>79</v>
      </c>
      <c r="E9722" s="120" t="s">
        <v>70</v>
      </c>
      <c r="F9722" s="121">
        <v>0</v>
      </c>
      <c r="G9722" s="121">
        <v>0</v>
      </c>
      <c r="H9722" s="119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19">
        <v>58180</v>
      </c>
      <c r="B9723" s="120" t="s">
        <v>205</v>
      </c>
      <c r="C9723" s="120" t="s">
        <v>210</v>
      </c>
      <c r="D9723" s="120" t="s">
        <v>73</v>
      </c>
      <c r="E9723" s="120" t="s">
        <v>70</v>
      </c>
      <c r="F9723" s="121">
        <v>3322</v>
      </c>
      <c r="G9723" s="121">
        <v>806.125</v>
      </c>
      <c r="H9723" s="119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19">
        <v>58180</v>
      </c>
      <c r="B9724" s="120" t="s">
        <v>205</v>
      </c>
      <c r="C9724" s="120" t="s">
        <v>210</v>
      </c>
      <c r="D9724" s="120" t="s">
        <v>73</v>
      </c>
      <c r="E9724" s="120" t="s">
        <v>90</v>
      </c>
      <c r="F9724" s="121">
        <v>164947</v>
      </c>
      <c r="G9724" s="121">
        <v>40024.373</v>
      </c>
      <c r="H9724" s="119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19">
        <v>58180</v>
      </c>
      <c r="B9725" s="120" t="s">
        <v>205</v>
      </c>
      <c r="C9725" s="120" t="s">
        <v>210</v>
      </c>
      <c r="D9725" s="120" t="s">
        <v>73</v>
      </c>
      <c r="E9725" s="120" t="s">
        <v>38</v>
      </c>
      <c r="F9725" s="121">
        <v>44588</v>
      </c>
      <c r="G9725" s="121">
        <v>10817.502</v>
      </c>
      <c r="H9725" s="119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19">
        <v>58181</v>
      </c>
      <c r="B9726" s="120" t="s">
        <v>205</v>
      </c>
      <c r="C9726" s="120" t="s">
        <v>210</v>
      </c>
      <c r="D9726" s="120" t="s">
        <v>73</v>
      </c>
      <c r="E9726" s="120" t="s">
        <v>38</v>
      </c>
      <c r="F9726" s="121">
        <v>32391</v>
      </c>
      <c r="G9726" s="121">
        <v>2848</v>
      </c>
      <c r="H9726" s="119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19">
        <v>58183</v>
      </c>
      <c r="B9727" s="120" t="s">
        <v>205</v>
      </c>
      <c r="C9727" s="120" t="s">
        <v>209</v>
      </c>
      <c r="D9727" s="120" t="s">
        <v>68</v>
      </c>
      <c r="E9727" s="120" t="s">
        <v>38</v>
      </c>
      <c r="F9727" s="121">
        <v>51408</v>
      </c>
      <c r="G9727" s="121">
        <v>3507.52</v>
      </c>
      <c r="H9727" s="119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19">
        <v>58184</v>
      </c>
      <c r="B9728" s="120" t="s">
        <v>205</v>
      </c>
      <c r="C9728" s="120" t="s">
        <v>209</v>
      </c>
      <c r="D9728" s="120" t="s">
        <v>73</v>
      </c>
      <c r="E9728" s="120" t="s">
        <v>70</v>
      </c>
      <c r="F9728" s="121">
        <v>0</v>
      </c>
      <c r="G9728" s="121">
        <v>0</v>
      </c>
      <c r="H9728" s="119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19">
        <v>58184</v>
      </c>
      <c r="B9729" s="120" t="s">
        <v>205</v>
      </c>
      <c r="C9729" s="120" t="s">
        <v>209</v>
      </c>
      <c r="D9729" s="120" t="s">
        <v>73</v>
      </c>
      <c r="E9729" s="120" t="s">
        <v>38</v>
      </c>
      <c r="F9729" s="121">
        <v>495525</v>
      </c>
      <c r="G9729" s="121">
        <v>117422</v>
      </c>
      <c r="H9729" s="119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19">
        <v>58185</v>
      </c>
      <c r="B9730" s="120" t="s">
        <v>205</v>
      </c>
      <c r="C9730" s="120" t="s">
        <v>210</v>
      </c>
      <c r="D9730" s="120" t="s">
        <v>73</v>
      </c>
      <c r="E9730" s="120" t="s">
        <v>70</v>
      </c>
      <c r="F9730" s="121">
        <v>0</v>
      </c>
      <c r="G9730" s="121">
        <v>0</v>
      </c>
      <c r="H9730" s="119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19">
        <v>58185</v>
      </c>
      <c r="B9731" s="120" t="s">
        <v>205</v>
      </c>
      <c r="C9731" s="120" t="s">
        <v>210</v>
      </c>
      <c r="D9731" s="120" t="s">
        <v>73</v>
      </c>
      <c r="E9731" s="120" t="s">
        <v>38</v>
      </c>
      <c r="F9731" s="121">
        <v>27121</v>
      </c>
      <c r="G9731" s="121">
        <v>6677</v>
      </c>
      <c r="H9731" s="119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19">
        <v>58185</v>
      </c>
      <c r="B9732" s="120" t="s">
        <v>205</v>
      </c>
      <c r="C9732" s="120" t="s">
        <v>210</v>
      </c>
      <c r="D9732" s="120" t="s">
        <v>68</v>
      </c>
      <c r="E9732" s="120" t="s">
        <v>38</v>
      </c>
      <c r="F9732" s="121">
        <v>1187</v>
      </c>
      <c r="G9732" s="121">
        <v>292</v>
      </c>
      <c r="H9732" s="119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19">
        <v>58185</v>
      </c>
      <c r="B9733" s="120" t="s">
        <v>205</v>
      </c>
      <c r="C9733" s="120" t="s">
        <v>210</v>
      </c>
      <c r="D9733" s="120" t="s">
        <v>68</v>
      </c>
      <c r="E9733" s="120" t="s">
        <v>152</v>
      </c>
      <c r="F9733" s="121">
        <v>0</v>
      </c>
      <c r="G9733" s="121">
        <v>0</v>
      </c>
      <c r="H9733" s="119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19">
        <v>58186</v>
      </c>
      <c r="B9734" s="120" t="s">
        <v>205</v>
      </c>
      <c r="C9734" s="120" t="s">
        <v>210</v>
      </c>
      <c r="D9734" s="120" t="s">
        <v>79</v>
      </c>
      <c r="E9734" s="120" t="s">
        <v>70</v>
      </c>
      <c r="F9734" s="121">
        <v>131</v>
      </c>
      <c r="G9734" s="121">
        <v>11.052</v>
      </c>
      <c r="H9734" s="119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19">
        <v>58186</v>
      </c>
      <c r="B9735" s="120" t="s">
        <v>205</v>
      </c>
      <c r="C9735" s="120" t="s">
        <v>210</v>
      </c>
      <c r="D9735" s="120" t="s">
        <v>79</v>
      </c>
      <c r="E9735" s="120" t="s">
        <v>90</v>
      </c>
      <c r="F9735" s="121">
        <v>0</v>
      </c>
      <c r="G9735" s="121">
        <v>0</v>
      </c>
      <c r="H9735" s="119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19">
        <v>58186</v>
      </c>
      <c r="B9736" s="120" t="s">
        <v>205</v>
      </c>
      <c r="C9736" s="120" t="s">
        <v>210</v>
      </c>
      <c r="D9736" s="120" t="s">
        <v>79</v>
      </c>
      <c r="E9736" s="120" t="s">
        <v>38</v>
      </c>
      <c r="F9736" s="121">
        <v>150665</v>
      </c>
      <c r="G9736" s="121">
        <v>12496.948</v>
      </c>
      <c r="H9736" s="119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19">
        <v>58187</v>
      </c>
      <c r="B9737" s="120" t="s">
        <v>201</v>
      </c>
      <c r="C9737" s="120" t="s">
        <v>206</v>
      </c>
      <c r="D9737" s="120" t="s">
        <v>101</v>
      </c>
      <c r="E9737" s="120" t="s">
        <v>92</v>
      </c>
      <c r="F9737" s="121">
        <v>23671</v>
      </c>
      <c r="G9737" s="121">
        <v>2659</v>
      </c>
      <c r="H9737" s="119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19">
        <v>58191</v>
      </c>
      <c r="B9738" s="120" t="s">
        <v>205</v>
      </c>
      <c r="C9738" s="120" t="s">
        <v>209</v>
      </c>
      <c r="D9738" s="120" t="s">
        <v>73</v>
      </c>
      <c r="E9738" s="120" t="s">
        <v>70</v>
      </c>
      <c r="F9738" s="121">
        <v>0</v>
      </c>
      <c r="G9738" s="121">
        <v>0</v>
      </c>
      <c r="H9738" s="119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19">
        <v>58191</v>
      </c>
      <c r="B9739" s="120" t="s">
        <v>205</v>
      </c>
      <c r="C9739" s="120" t="s">
        <v>209</v>
      </c>
      <c r="D9739" s="120" t="s">
        <v>73</v>
      </c>
      <c r="E9739" s="120" t="s">
        <v>38</v>
      </c>
      <c r="F9739" s="121">
        <v>1801833</v>
      </c>
      <c r="G9739" s="121">
        <v>157800.14</v>
      </c>
      <c r="H9739" s="119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19">
        <v>58192</v>
      </c>
      <c r="B9740" s="120" t="s">
        <v>205</v>
      </c>
      <c r="C9740" s="120" t="s">
        <v>209</v>
      </c>
      <c r="D9740" s="120" t="s">
        <v>68</v>
      </c>
      <c r="E9740" s="120" t="s">
        <v>38</v>
      </c>
      <c r="F9740" s="121">
        <v>59466</v>
      </c>
      <c r="G9740" s="121">
        <v>13524.71</v>
      </c>
      <c r="H9740" s="119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19">
        <v>58193</v>
      </c>
      <c r="B9741" s="120" t="s">
        <v>205</v>
      </c>
      <c r="C9741" s="120" t="s">
        <v>209</v>
      </c>
      <c r="D9741" s="120" t="s">
        <v>68</v>
      </c>
      <c r="E9741" s="120" t="s">
        <v>38</v>
      </c>
      <c r="F9741" s="121">
        <v>24268</v>
      </c>
      <c r="G9741" s="121">
        <v>4979</v>
      </c>
      <c r="H9741" s="119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19">
        <v>58194</v>
      </c>
      <c r="B9742" s="120" t="s">
        <v>205</v>
      </c>
      <c r="C9742" s="120" t="s">
        <v>210</v>
      </c>
      <c r="D9742" s="120" t="s">
        <v>68</v>
      </c>
      <c r="E9742" s="120" t="s">
        <v>70</v>
      </c>
      <c r="F9742" s="121">
        <v>1</v>
      </c>
      <c r="G9742" s="121">
        <v>0.245</v>
      </c>
      <c r="H9742" s="119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19">
        <v>58194</v>
      </c>
      <c r="B9743" s="120" t="s">
        <v>205</v>
      </c>
      <c r="C9743" s="120" t="s">
        <v>210</v>
      </c>
      <c r="D9743" s="120" t="s">
        <v>68</v>
      </c>
      <c r="E9743" s="120" t="s">
        <v>38</v>
      </c>
      <c r="F9743" s="121">
        <v>52346</v>
      </c>
      <c r="G9743" s="121">
        <v>12797.935</v>
      </c>
      <c r="H9743" s="119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19">
        <v>58195</v>
      </c>
      <c r="B9744" s="120" t="s">
        <v>205</v>
      </c>
      <c r="C9744" s="120" t="s">
        <v>210</v>
      </c>
      <c r="D9744" s="120" t="s">
        <v>73</v>
      </c>
      <c r="E9744" s="120" t="s">
        <v>70</v>
      </c>
      <c r="F9744" s="121">
        <v>368</v>
      </c>
      <c r="G9744" s="121">
        <v>85.585</v>
      </c>
      <c r="H9744" s="119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19">
        <v>58195</v>
      </c>
      <c r="B9745" s="120" t="s">
        <v>205</v>
      </c>
      <c r="C9745" s="120" t="s">
        <v>210</v>
      </c>
      <c r="D9745" s="120" t="s">
        <v>73</v>
      </c>
      <c r="E9745" s="120" t="s">
        <v>38</v>
      </c>
      <c r="F9745" s="121">
        <v>230140</v>
      </c>
      <c r="G9745" s="121">
        <v>53541.975</v>
      </c>
      <c r="H9745" s="119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19">
        <v>58196</v>
      </c>
      <c r="B9746" s="120" t="s">
        <v>205</v>
      </c>
      <c r="C9746" s="120" t="s">
        <v>209</v>
      </c>
      <c r="D9746" s="120" t="s">
        <v>68</v>
      </c>
      <c r="E9746" s="120" t="s">
        <v>38</v>
      </c>
      <c r="F9746" s="121">
        <v>25976</v>
      </c>
      <c r="G9746" s="121">
        <v>1698.47</v>
      </c>
      <c r="H9746" s="119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19">
        <v>58197</v>
      </c>
      <c r="B9747" s="120" t="s">
        <v>205</v>
      </c>
      <c r="C9747" s="120" t="s">
        <v>209</v>
      </c>
      <c r="D9747" s="120" t="s">
        <v>79</v>
      </c>
      <c r="E9747" s="120" t="s">
        <v>70</v>
      </c>
      <c r="F9747" s="121">
        <v>2266</v>
      </c>
      <c r="G9747" s="121">
        <v>273.04</v>
      </c>
      <c r="H9747" s="119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19">
        <v>58197</v>
      </c>
      <c r="B9748" s="120" t="s">
        <v>205</v>
      </c>
      <c r="C9748" s="120" t="s">
        <v>209</v>
      </c>
      <c r="D9748" s="120" t="s">
        <v>68</v>
      </c>
      <c r="E9748" s="120" t="s">
        <v>38</v>
      </c>
      <c r="F9748" s="121">
        <v>79648</v>
      </c>
      <c r="G9748" s="121">
        <v>5779.69</v>
      </c>
      <c r="H9748" s="119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19">
        <v>58198</v>
      </c>
      <c r="B9749" s="120" t="s">
        <v>205</v>
      </c>
      <c r="C9749" s="120" t="s">
        <v>210</v>
      </c>
      <c r="D9749" s="120" t="s">
        <v>39</v>
      </c>
      <c r="E9749" s="120" t="s">
        <v>70</v>
      </c>
      <c r="F9749" s="121">
        <v>0</v>
      </c>
      <c r="G9749" s="121">
        <v>6.499</v>
      </c>
      <c r="H9749" s="119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19">
        <v>58198</v>
      </c>
      <c r="B9750" s="120" t="s">
        <v>205</v>
      </c>
      <c r="C9750" s="120" t="s">
        <v>210</v>
      </c>
      <c r="D9750" s="120" t="s">
        <v>39</v>
      </c>
      <c r="E9750" s="120" t="s">
        <v>38</v>
      </c>
      <c r="F9750" s="121">
        <v>35103</v>
      </c>
      <c r="G9750" s="121">
        <v>6758.501</v>
      </c>
      <c r="H9750" s="119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19">
        <v>58198</v>
      </c>
      <c r="B9751" s="120" t="s">
        <v>205</v>
      </c>
      <c r="C9751" s="120" t="s">
        <v>210</v>
      </c>
      <c r="D9751" s="120" t="s">
        <v>61</v>
      </c>
      <c r="E9751" s="120" t="s">
        <v>70</v>
      </c>
      <c r="F9751" s="121">
        <v>470</v>
      </c>
      <c r="G9751" s="121">
        <v>71.707</v>
      </c>
      <c r="H9751" s="119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19">
        <v>58198</v>
      </c>
      <c r="B9752" s="120" t="s">
        <v>205</v>
      </c>
      <c r="C9752" s="120" t="s">
        <v>210</v>
      </c>
      <c r="D9752" s="120" t="s">
        <v>61</v>
      </c>
      <c r="E9752" s="120" t="s">
        <v>38</v>
      </c>
      <c r="F9752" s="121">
        <v>389702</v>
      </c>
      <c r="G9752" s="121">
        <v>63939.293</v>
      </c>
      <c r="H9752" s="119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19">
        <v>58199</v>
      </c>
      <c r="B9753" s="120" t="s">
        <v>205</v>
      </c>
      <c r="C9753" s="120" t="s">
        <v>210</v>
      </c>
      <c r="D9753" s="120" t="s">
        <v>56</v>
      </c>
      <c r="E9753" s="120" t="s">
        <v>38</v>
      </c>
      <c r="F9753" s="121">
        <v>188314</v>
      </c>
      <c r="G9753" s="121">
        <v>39186</v>
      </c>
      <c r="H9753" s="119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19">
        <v>58201</v>
      </c>
      <c r="B9754" s="120" t="s">
        <v>205</v>
      </c>
      <c r="C9754" s="120" t="s">
        <v>210</v>
      </c>
      <c r="D9754" s="120" t="s">
        <v>79</v>
      </c>
      <c r="E9754" s="120" t="s">
        <v>38</v>
      </c>
      <c r="F9754" s="121">
        <v>67607</v>
      </c>
      <c r="G9754" s="121">
        <v>10938</v>
      </c>
      <c r="H9754" s="119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19">
        <v>58202</v>
      </c>
      <c r="B9755" s="120" t="s">
        <v>201</v>
      </c>
      <c r="C9755" s="120" t="s">
        <v>206</v>
      </c>
      <c r="D9755" s="120" t="s">
        <v>101</v>
      </c>
      <c r="E9755" s="120" t="s">
        <v>92</v>
      </c>
      <c r="F9755" s="121">
        <v>387219</v>
      </c>
      <c r="G9755" s="121">
        <v>43498</v>
      </c>
      <c r="H9755" s="119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19">
        <v>58203</v>
      </c>
      <c r="B9756" s="120" t="s">
        <v>201</v>
      </c>
      <c r="C9756" s="120" t="s">
        <v>206</v>
      </c>
      <c r="D9756" s="120" t="s">
        <v>128</v>
      </c>
      <c r="E9756" s="120" t="s">
        <v>180</v>
      </c>
      <c r="F9756" s="121">
        <v>3748036</v>
      </c>
      <c r="G9756" s="121">
        <v>421033</v>
      </c>
      <c r="H9756" s="119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19">
        <v>58204</v>
      </c>
      <c r="B9757" s="120" t="s">
        <v>201</v>
      </c>
      <c r="C9757" s="120" t="s">
        <v>206</v>
      </c>
      <c r="D9757" s="120" t="s">
        <v>101</v>
      </c>
      <c r="E9757" s="120" t="s">
        <v>92</v>
      </c>
      <c r="F9757" s="121">
        <v>40806</v>
      </c>
      <c r="G9757" s="121">
        <v>4584</v>
      </c>
      <c r="H9757" s="119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19">
        <v>58205</v>
      </c>
      <c r="B9758" s="120" t="s">
        <v>205</v>
      </c>
      <c r="C9758" s="120" t="s">
        <v>208</v>
      </c>
      <c r="D9758" s="120" t="s">
        <v>68</v>
      </c>
      <c r="E9758" s="120" t="s">
        <v>54</v>
      </c>
      <c r="F9758" s="121">
        <v>0</v>
      </c>
      <c r="G9758" s="121">
        <v>0</v>
      </c>
      <c r="H9758" s="119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19">
        <v>58205</v>
      </c>
      <c r="B9759" s="120" t="s">
        <v>205</v>
      </c>
      <c r="C9759" s="120" t="s">
        <v>208</v>
      </c>
      <c r="D9759" s="120" t="s">
        <v>68</v>
      </c>
      <c r="E9759" s="120" t="s">
        <v>38</v>
      </c>
      <c r="F9759" s="121">
        <v>193084</v>
      </c>
      <c r="G9759" s="121">
        <v>41876</v>
      </c>
      <c r="H9759" s="119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19">
        <v>58206</v>
      </c>
      <c r="B9760" s="120" t="s">
        <v>201</v>
      </c>
      <c r="C9760" s="120" t="s">
        <v>202</v>
      </c>
      <c r="D9760" s="120" t="s">
        <v>101</v>
      </c>
      <c r="E9760" s="120" t="s">
        <v>92</v>
      </c>
      <c r="F9760" s="121">
        <v>160799</v>
      </c>
      <c r="G9760" s="121">
        <v>18063</v>
      </c>
      <c r="H9760" s="119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19">
        <v>58207</v>
      </c>
      <c r="B9761" s="120" t="s">
        <v>205</v>
      </c>
      <c r="C9761" s="120" t="s">
        <v>210</v>
      </c>
      <c r="D9761" s="120" t="s">
        <v>39</v>
      </c>
      <c r="E9761" s="120" t="s">
        <v>70</v>
      </c>
      <c r="F9761" s="121">
        <v>0</v>
      </c>
      <c r="G9761" s="121">
        <v>3.344</v>
      </c>
      <c r="H9761" s="119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19">
        <v>58207</v>
      </c>
      <c r="B9762" s="120" t="s">
        <v>205</v>
      </c>
      <c r="C9762" s="120" t="s">
        <v>210</v>
      </c>
      <c r="D9762" s="120" t="s">
        <v>39</v>
      </c>
      <c r="E9762" s="120" t="s">
        <v>38</v>
      </c>
      <c r="F9762" s="121">
        <v>13496</v>
      </c>
      <c r="G9762" s="121">
        <v>2741.756</v>
      </c>
      <c r="H9762" s="119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19">
        <v>58207</v>
      </c>
      <c r="B9763" s="120" t="s">
        <v>205</v>
      </c>
      <c r="C9763" s="120" t="s">
        <v>210</v>
      </c>
      <c r="D9763" s="120" t="s">
        <v>61</v>
      </c>
      <c r="E9763" s="120" t="s">
        <v>70</v>
      </c>
      <c r="F9763" s="121">
        <v>1252</v>
      </c>
      <c r="G9763" s="121">
        <v>100.827</v>
      </c>
      <c r="H9763" s="119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19">
        <v>58207</v>
      </c>
      <c r="B9764" s="120" t="s">
        <v>205</v>
      </c>
      <c r="C9764" s="120" t="s">
        <v>210</v>
      </c>
      <c r="D9764" s="120" t="s">
        <v>61</v>
      </c>
      <c r="E9764" s="120" t="s">
        <v>38</v>
      </c>
      <c r="F9764" s="121">
        <v>523742</v>
      </c>
      <c r="G9764" s="121">
        <v>41670.283</v>
      </c>
      <c r="H9764" s="119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19">
        <v>58207</v>
      </c>
      <c r="B9765" s="120" t="s">
        <v>205</v>
      </c>
      <c r="C9765" s="120" t="s">
        <v>210</v>
      </c>
      <c r="D9765" s="120" t="s">
        <v>73</v>
      </c>
      <c r="E9765" s="120" t="s">
        <v>70</v>
      </c>
      <c r="F9765" s="121">
        <v>21</v>
      </c>
      <c r="G9765" s="121">
        <v>1.723</v>
      </c>
      <c r="H9765" s="119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19">
        <v>58207</v>
      </c>
      <c r="B9766" s="120" t="s">
        <v>205</v>
      </c>
      <c r="C9766" s="120" t="s">
        <v>210</v>
      </c>
      <c r="D9766" s="120" t="s">
        <v>73</v>
      </c>
      <c r="E9766" s="120" t="s">
        <v>38</v>
      </c>
      <c r="F9766" s="121">
        <v>714066</v>
      </c>
      <c r="G9766" s="121">
        <v>59477.417</v>
      </c>
      <c r="H9766" s="119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19">
        <v>58207</v>
      </c>
      <c r="B9767" s="120" t="s">
        <v>205</v>
      </c>
      <c r="C9767" s="120" t="s">
        <v>210</v>
      </c>
      <c r="D9767" s="120" t="s">
        <v>79</v>
      </c>
      <c r="E9767" s="120" t="s">
        <v>70</v>
      </c>
      <c r="F9767" s="121">
        <v>516</v>
      </c>
      <c r="G9767" s="121">
        <v>46.431</v>
      </c>
      <c r="H9767" s="119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19">
        <v>58207</v>
      </c>
      <c r="B9768" s="120" t="s">
        <v>205</v>
      </c>
      <c r="C9768" s="120" t="s">
        <v>210</v>
      </c>
      <c r="D9768" s="120" t="s">
        <v>79</v>
      </c>
      <c r="E9768" s="120" t="s">
        <v>38</v>
      </c>
      <c r="F9768" s="121">
        <v>11219</v>
      </c>
      <c r="G9768" s="121">
        <v>1026.669</v>
      </c>
      <c r="H9768" s="119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19">
        <v>58209</v>
      </c>
      <c r="B9769" s="120" t="s">
        <v>201</v>
      </c>
      <c r="C9769" s="120" t="s">
        <v>206</v>
      </c>
      <c r="D9769" s="120" t="s">
        <v>128</v>
      </c>
      <c r="E9769" s="120" t="s">
        <v>180</v>
      </c>
      <c r="F9769" s="121">
        <v>1471198</v>
      </c>
      <c r="G9769" s="121">
        <v>165266</v>
      </c>
      <c r="H9769" s="119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19">
        <v>58210</v>
      </c>
      <c r="B9770" s="120" t="s">
        <v>201</v>
      </c>
      <c r="C9770" s="120" t="s">
        <v>206</v>
      </c>
      <c r="D9770" s="120" t="s">
        <v>101</v>
      </c>
      <c r="E9770" s="120" t="s">
        <v>92</v>
      </c>
      <c r="F9770" s="121">
        <v>15765</v>
      </c>
      <c r="G9770" s="121">
        <v>1771</v>
      </c>
      <c r="H9770" s="119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19">
        <v>58213</v>
      </c>
      <c r="B9771" s="120" t="s">
        <v>201</v>
      </c>
      <c r="C9771" s="120" t="s">
        <v>206</v>
      </c>
      <c r="D9771" s="120" t="s">
        <v>101</v>
      </c>
      <c r="E9771" s="120" t="s">
        <v>92</v>
      </c>
      <c r="F9771" s="121">
        <v>313163</v>
      </c>
      <c r="G9771" s="121">
        <v>35179</v>
      </c>
      <c r="H9771" s="119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19">
        <v>58214</v>
      </c>
      <c r="B9772" s="120" t="s">
        <v>201</v>
      </c>
      <c r="C9772" s="120" t="s">
        <v>206</v>
      </c>
      <c r="D9772" s="120" t="s">
        <v>101</v>
      </c>
      <c r="E9772" s="120" t="s">
        <v>92</v>
      </c>
      <c r="F9772" s="121">
        <v>23394</v>
      </c>
      <c r="G9772" s="121">
        <v>2628</v>
      </c>
      <c r="H9772" s="119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19">
        <v>58215</v>
      </c>
      <c r="B9773" s="120" t="s">
        <v>201</v>
      </c>
      <c r="C9773" s="120" t="s">
        <v>202</v>
      </c>
      <c r="D9773" s="120" t="s">
        <v>39</v>
      </c>
      <c r="E9773" s="120" t="s">
        <v>70</v>
      </c>
      <c r="F9773" s="121">
        <v>0</v>
      </c>
      <c r="G9773" s="121">
        <v>0</v>
      </c>
      <c r="H9773" s="119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19">
        <v>58215</v>
      </c>
      <c r="B9774" s="120" t="s">
        <v>201</v>
      </c>
      <c r="C9774" s="120" t="s">
        <v>202</v>
      </c>
      <c r="D9774" s="120" t="s">
        <v>39</v>
      </c>
      <c r="E9774" s="120" t="s">
        <v>38</v>
      </c>
      <c r="F9774" s="121">
        <v>11729118</v>
      </c>
      <c r="G9774" s="121">
        <v>2590760</v>
      </c>
      <c r="H9774" s="119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19">
        <v>58215</v>
      </c>
      <c r="B9775" s="120" t="s">
        <v>201</v>
      </c>
      <c r="C9775" s="120" t="s">
        <v>202</v>
      </c>
      <c r="D9775" s="120" t="s">
        <v>61</v>
      </c>
      <c r="E9775" s="120" t="s">
        <v>70</v>
      </c>
      <c r="F9775" s="121">
        <v>0</v>
      </c>
      <c r="G9775" s="121">
        <v>0</v>
      </c>
      <c r="H9775" s="119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19">
        <v>58215</v>
      </c>
      <c r="B9776" s="120" t="s">
        <v>201</v>
      </c>
      <c r="C9776" s="120" t="s">
        <v>202</v>
      </c>
      <c r="D9776" s="120" t="s">
        <v>61</v>
      </c>
      <c r="E9776" s="120" t="s">
        <v>38</v>
      </c>
      <c r="F9776" s="121">
        <v>37339391</v>
      </c>
      <c r="G9776" s="121">
        <v>4057727</v>
      </c>
      <c r="H9776" s="119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19">
        <v>58216</v>
      </c>
      <c r="B9777" s="120" t="s">
        <v>201</v>
      </c>
      <c r="C9777" s="120" t="s">
        <v>211</v>
      </c>
      <c r="D9777" s="120" t="s">
        <v>68</v>
      </c>
      <c r="E9777" s="120" t="s">
        <v>178</v>
      </c>
      <c r="F9777" s="121">
        <v>103472</v>
      </c>
      <c r="G9777" s="121">
        <v>11623.51</v>
      </c>
      <c r="H9777" s="119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19">
        <v>58217</v>
      </c>
      <c r="B9778" s="120" t="s">
        <v>201</v>
      </c>
      <c r="C9778" s="120" t="s">
        <v>206</v>
      </c>
      <c r="D9778" s="120" t="s">
        <v>101</v>
      </c>
      <c r="E9778" s="120" t="s">
        <v>92</v>
      </c>
      <c r="F9778" s="121">
        <v>33881</v>
      </c>
      <c r="G9778" s="121">
        <v>3806</v>
      </c>
      <c r="H9778" s="119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19">
        <v>58218</v>
      </c>
      <c r="B9779" s="120" t="s">
        <v>201</v>
      </c>
      <c r="C9779" s="120" t="s">
        <v>202</v>
      </c>
      <c r="D9779" s="120" t="s">
        <v>128</v>
      </c>
      <c r="E9779" s="120" t="s">
        <v>180</v>
      </c>
      <c r="F9779" s="121">
        <v>1075915</v>
      </c>
      <c r="G9779" s="121">
        <v>120862</v>
      </c>
      <c r="H9779" s="119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19">
        <v>58219</v>
      </c>
      <c r="B9780" s="120" t="s">
        <v>201</v>
      </c>
      <c r="C9780" s="120" t="s">
        <v>206</v>
      </c>
      <c r="D9780" s="120" t="s">
        <v>79</v>
      </c>
      <c r="E9780" s="120" t="s">
        <v>130</v>
      </c>
      <c r="F9780" s="121">
        <v>127134</v>
      </c>
      <c r="G9780" s="121">
        <v>11045</v>
      </c>
      <c r="H9780" s="119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19">
        <v>58220</v>
      </c>
      <c r="B9781" s="120" t="s">
        <v>201</v>
      </c>
      <c r="C9781" s="120" t="s">
        <v>211</v>
      </c>
      <c r="D9781" s="120" t="s">
        <v>128</v>
      </c>
      <c r="E9781" s="120" t="s">
        <v>180</v>
      </c>
      <c r="F9781" s="121">
        <v>118139</v>
      </c>
      <c r="G9781" s="121">
        <v>13271</v>
      </c>
      <c r="H9781" s="119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19">
        <v>58222</v>
      </c>
      <c r="B9782" s="120" t="s">
        <v>205</v>
      </c>
      <c r="C9782" s="120" t="s">
        <v>209</v>
      </c>
      <c r="D9782" s="120" t="s">
        <v>68</v>
      </c>
      <c r="E9782" s="120" t="s">
        <v>54</v>
      </c>
      <c r="F9782" s="121">
        <v>0</v>
      </c>
      <c r="G9782" s="121">
        <v>0</v>
      </c>
      <c r="H9782" s="119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19">
        <v>58222</v>
      </c>
      <c r="B9783" s="120" t="s">
        <v>205</v>
      </c>
      <c r="C9783" s="120" t="s">
        <v>209</v>
      </c>
      <c r="D9783" s="120" t="s">
        <v>68</v>
      </c>
      <c r="E9783" s="120" t="s">
        <v>70</v>
      </c>
      <c r="F9783" s="121">
        <v>11</v>
      </c>
      <c r="G9783" s="121">
        <v>2.147</v>
      </c>
      <c r="H9783" s="119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19">
        <v>58222</v>
      </c>
      <c r="B9784" s="120" t="s">
        <v>205</v>
      </c>
      <c r="C9784" s="120" t="s">
        <v>209</v>
      </c>
      <c r="D9784" s="120" t="s">
        <v>68</v>
      </c>
      <c r="E9784" s="120" t="s">
        <v>38</v>
      </c>
      <c r="F9784" s="121">
        <v>123862</v>
      </c>
      <c r="G9784" s="121">
        <v>29767.853</v>
      </c>
      <c r="H9784" s="119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19">
        <v>58223</v>
      </c>
      <c r="B9785" s="120" t="s">
        <v>205</v>
      </c>
      <c r="C9785" s="120" t="s">
        <v>210</v>
      </c>
      <c r="D9785" s="120" t="s">
        <v>79</v>
      </c>
      <c r="E9785" s="120" t="s">
        <v>38</v>
      </c>
      <c r="F9785" s="121">
        <v>145934</v>
      </c>
      <c r="G9785" s="121">
        <v>8519.14</v>
      </c>
      <c r="H9785" s="119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19">
        <v>58224</v>
      </c>
      <c r="B9786" s="120" t="s">
        <v>205</v>
      </c>
      <c r="C9786" s="120" t="s">
        <v>210</v>
      </c>
      <c r="D9786" s="120" t="s">
        <v>79</v>
      </c>
      <c r="E9786" s="120" t="s">
        <v>70</v>
      </c>
      <c r="F9786" s="121">
        <v>0</v>
      </c>
      <c r="G9786" s="121">
        <v>0</v>
      </c>
      <c r="H9786" s="119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19">
        <v>58224</v>
      </c>
      <c r="B9787" s="120" t="s">
        <v>205</v>
      </c>
      <c r="C9787" s="120" t="s">
        <v>210</v>
      </c>
      <c r="D9787" s="120" t="s">
        <v>79</v>
      </c>
      <c r="E9787" s="120" t="s">
        <v>38</v>
      </c>
      <c r="F9787" s="121">
        <v>33540</v>
      </c>
      <c r="G9787" s="121">
        <v>8650</v>
      </c>
      <c r="H9787" s="119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19">
        <v>58226</v>
      </c>
      <c r="B9788" s="120" t="s">
        <v>201</v>
      </c>
      <c r="C9788" s="120" t="s">
        <v>206</v>
      </c>
      <c r="D9788" s="120" t="s">
        <v>101</v>
      </c>
      <c r="E9788" s="120" t="s">
        <v>92</v>
      </c>
      <c r="F9788" s="121">
        <v>26404</v>
      </c>
      <c r="G9788" s="121">
        <v>2966</v>
      </c>
      <c r="H9788" s="119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19">
        <v>58227</v>
      </c>
      <c r="B9789" s="120" t="s">
        <v>201</v>
      </c>
      <c r="C9789" s="120" t="s">
        <v>206</v>
      </c>
      <c r="D9789" s="120" t="s">
        <v>101</v>
      </c>
      <c r="E9789" s="120" t="s">
        <v>92</v>
      </c>
      <c r="F9789" s="121">
        <v>218303</v>
      </c>
      <c r="G9789" s="121">
        <v>24523</v>
      </c>
      <c r="H9789" s="119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19">
        <v>58228</v>
      </c>
      <c r="B9790" s="120" t="s">
        <v>201</v>
      </c>
      <c r="C9790" s="120" t="s">
        <v>206</v>
      </c>
      <c r="D9790" s="120" t="s">
        <v>101</v>
      </c>
      <c r="E9790" s="120" t="s">
        <v>92</v>
      </c>
      <c r="F9790" s="121">
        <v>173117</v>
      </c>
      <c r="G9790" s="121">
        <v>19447</v>
      </c>
      <c r="H9790" s="119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19">
        <v>58231</v>
      </c>
      <c r="B9791" s="120" t="s">
        <v>201</v>
      </c>
      <c r="C9791" s="120" t="s">
        <v>206</v>
      </c>
      <c r="D9791" s="120" t="s">
        <v>101</v>
      </c>
      <c r="E9791" s="120" t="s">
        <v>92</v>
      </c>
      <c r="F9791" s="121">
        <v>25558</v>
      </c>
      <c r="G9791" s="121">
        <v>2871</v>
      </c>
      <c r="H9791" s="119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19">
        <v>58232</v>
      </c>
      <c r="B9792" s="120" t="s">
        <v>201</v>
      </c>
      <c r="C9792" s="120" t="s">
        <v>207</v>
      </c>
      <c r="D9792" s="120" t="s">
        <v>101</v>
      </c>
      <c r="E9792" s="120" t="s">
        <v>92</v>
      </c>
      <c r="F9792" s="121">
        <v>14082</v>
      </c>
      <c r="G9792" s="121">
        <v>1582</v>
      </c>
      <c r="H9792" s="119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19">
        <v>58233</v>
      </c>
      <c r="B9793" s="120" t="s">
        <v>201</v>
      </c>
      <c r="C9793" s="120" t="s">
        <v>206</v>
      </c>
      <c r="D9793" s="120" t="s">
        <v>128</v>
      </c>
      <c r="E9793" s="120" t="s">
        <v>180</v>
      </c>
      <c r="F9793" s="121">
        <v>129854</v>
      </c>
      <c r="G9793" s="121">
        <v>14587</v>
      </c>
      <c r="H9793" s="119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19">
        <v>58234</v>
      </c>
      <c r="B9794" s="120" t="s">
        <v>201</v>
      </c>
      <c r="C9794" s="120" t="s">
        <v>206</v>
      </c>
      <c r="D9794" s="120" t="s">
        <v>101</v>
      </c>
      <c r="E9794" s="120" t="s">
        <v>92</v>
      </c>
      <c r="F9794" s="121">
        <v>290232</v>
      </c>
      <c r="G9794" s="121">
        <v>32603</v>
      </c>
      <c r="H9794" s="119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19">
        <v>58235</v>
      </c>
      <c r="B9795" s="120" t="s">
        <v>201</v>
      </c>
      <c r="C9795" s="120" t="s">
        <v>202</v>
      </c>
      <c r="D9795" s="120" t="s">
        <v>73</v>
      </c>
      <c r="E9795" s="120" t="s">
        <v>38</v>
      </c>
      <c r="F9795" s="121">
        <v>828439</v>
      </c>
      <c r="G9795" s="121">
        <v>78859</v>
      </c>
      <c r="H9795" s="119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19">
        <v>58236</v>
      </c>
      <c r="B9796" s="120" t="s">
        <v>201</v>
      </c>
      <c r="C9796" s="120" t="s">
        <v>202</v>
      </c>
      <c r="D9796" s="120" t="s">
        <v>39</v>
      </c>
      <c r="E9796" s="120" t="s">
        <v>38</v>
      </c>
      <c r="F9796" s="121">
        <v>706863</v>
      </c>
      <c r="G9796" s="121">
        <v>1350131</v>
      </c>
      <c r="H9796" s="119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19">
        <v>58236</v>
      </c>
      <c r="B9797" s="120" t="s">
        <v>201</v>
      </c>
      <c r="C9797" s="120" t="s">
        <v>202</v>
      </c>
      <c r="D9797" s="120" t="s">
        <v>61</v>
      </c>
      <c r="E9797" s="120" t="s">
        <v>38</v>
      </c>
      <c r="F9797" s="121">
        <v>24628813</v>
      </c>
      <c r="G9797" s="121">
        <v>2410947</v>
      </c>
      <c r="H9797" s="119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19">
        <v>58237</v>
      </c>
      <c r="B9798" s="120" t="s">
        <v>205</v>
      </c>
      <c r="C9798" s="120" t="s">
        <v>210</v>
      </c>
      <c r="D9798" s="120" t="s">
        <v>67</v>
      </c>
      <c r="E9798" s="120" t="s">
        <v>38</v>
      </c>
      <c r="F9798" s="121">
        <v>78529</v>
      </c>
      <c r="G9798" s="121">
        <v>11244</v>
      </c>
      <c r="H9798" s="119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19">
        <v>58238</v>
      </c>
      <c r="B9799" s="120" t="s">
        <v>201</v>
      </c>
      <c r="C9799" s="120" t="s">
        <v>206</v>
      </c>
      <c r="D9799" s="120" t="s">
        <v>128</v>
      </c>
      <c r="E9799" s="120" t="s">
        <v>180</v>
      </c>
      <c r="F9799" s="121">
        <v>257250</v>
      </c>
      <c r="G9799" s="121">
        <v>28898</v>
      </c>
      <c r="H9799" s="119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19">
        <v>58239</v>
      </c>
      <c r="B9800" s="120" t="s">
        <v>201</v>
      </c>
      <c r="C9800" s="120" t="s">
        <v>206</v>
      </c>
      <c r="D9800" s="120" t="s">
        <v>101</v>
      </c>
      <c r="E9800" s="120" t="s">
        <v>92</v>
      </c>
      <c r="F9800" s="121">
        <v>13462</v>
      </c>
      <c r="G9800" s="121">
        <v>1512</v>
      </c>
      <c r="H9800" s="119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19">
        <v>58240</v>
      </c>
      <c r="B9801" s="120" t="s">
        <v>201</v>
      </c>
      <c r="C9801" s="120" t="s">
        <v>206</v>
      </c>
      <c r="D9801" s="120" t="s">
        <v>101</v>
      </c>
      <c r="E9801" s="120" t="s">
        <v>92</v>
      </c>
      <c r="F9801" s="121">
        <v>25308</v>
      </c>
      <c r="G9801" s="121">
        <v>2843</v>
      </c>
      <c r="H9801" s="119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19">
        <v>58241</v>
      </c>
      <c r="B9802" s="120" t="s">
        <v>201</v>
      </c>
      <c r="C9802" s="120" t="s">
        <v>206</v>
      </c>
      <c r="D9802" s="120" t="s">
        <v>101</v>
      </c>
      <c r="E9802" s="120" t="s">
        <v>92</v>
      </c>
      <c r="F9802" s="121">
        <v>15195</v>
      </c>
      <c r="G9802" s="121">
        <v>1707</v>
      </c>
      <c r="H9802" s="119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19">
        <v>58242</v>
      </c>
      <c r="B9803" s="120" t="s">
        <v>201</v>
      </c>
      <c r="C9803" s="120" t="s">
        <v>206</v>
      </c>
      <c r="D9803" s="120" t="s">
        <v>128</v>
      </c>
      <c r="E9803" s="120" t="s">
        <v>180</v>
      </c>
      <c r="F9803" s="121">
        <v>6492791</v>
      </c>
      <c r="G9803" s="121">
        <v>729363</v>
      </c>
      <c r="H9803" s="119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19">
        <v>58243</v>
      </c>
      <c r="B9804" s="120" t="s">
        <v>201</v>
      </c>
      <c r="C9804" s="120" t="s">
        <v>206</v>
      </c>
      <c r="D9804" s="120" t="s">
        <v>101</v>
      </c>
      <c r="E9804" s="120" t="s">
        <v>92</v>
      </c>
      <c r="F9804" s="121">
        <v>15722</v>
      </c>
      <c r="G9804" s="121">
        <v>1766</v>
      </c>
      <c r="H9804" s="119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19">
        <v>58244</v>
      </c>
      <c r="B9805" s="120" t="s">
        <v>201</v>
      </c>
      <c r="C9805" s="120" t="s">
        <v>207</v>
      </c>
      <c r="D9805" s="120" t="s">
        <v>101</v>
      </c>
      <c r="E9805" s="120" t="s">
        <v>92</v>
      </c>
      <c r="F9805" s="121">
        <v>12794</v>
      </c>
      <c r="G9805" s="121">
        <v>1437</v>
      </c>
      <c r="H9805" s="119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19">
        <v>58245</v>
      </c>
      <c r="B9806" s="120" t="s">
        <v>205</v>
      </c>
      <c r="C9806" s="120" t="s">
        <v>210</v>
      </c>
      <c r="D9806" s="120" t="s">
        <v>79</v>
      </c>
      <c r="E9806" s="120" t="s">
        <v>38</v>
      </c>
      <c r="F9806" s="121">
        <v>85</v>
      </c>
      <c r="G9806" s="121">
        <v>24.5</v>
      </c>
      <c r="H9806" s="119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19">
        <v>58246</v>
      </c>
      <c r="B9807" s="120" t="s">
        <v>201</v>
      </c>
      <c r="C9807" s="120" t="s">
        <v>206</v>
      </c>
      <c r="D9807" s="120" t="s">
        <v>79</v>
      </c>
      <c r="E9807" s="120" t="s">
        <v>90</v>
      </c>
      <c r="F9807" s="121">
        <v>285044</v>
      </c>
      <c r="G9807" s="121">
        <v>25992</v>
      </c>
      <c r="H9807" s="119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19">
        <v>58249</v>
      </c>
      <c r="B9808" s="120" t="s">
        <v>201</v>
      </c>
      <c r="C9808" s="120" t="s">
        <v>207</v>
      </c>
      <c r="D9808" s="120" t="s">
        <v>101</v>
      </c>
      <c r="E9808" s="120" t="s">
        <v>92</v>
      </c>
      <c r="F9808" s="121">
        <v>43433</v>
      </c>
      <c r="G9808" s="121">
        <v>4879</v>
      </c>
      <c r="H9808" s="119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19">
        <v>58250</v>
      </c>
      <c r="B9809" s="120" t="s">
        <v>201</v>
      </c>
      <c r="C9809" s="120" t="s">
        <v>206</v>
      </c>
      <c r="D9809" s="120" t="s">
        <v>79</v>
      </c>
      <c r="E9809" s="120" t="s">
        <v>90</v>
      </c>
      <c r="F9809" s="121">
        <v>130660</v>
      </c>
      <c r="G9809" s="121">
        <v>12374</v>
      </c>
      <c r="H9809" s="119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19">
        <v>58251</v>
      </c>
      <c r="B9810" s="120" t="s">
        <v>205</v>
      </c>
      <c r="C9810" s="120" t="s">
        <v>209</v>
      </c>
      <c r="D9810" s="120" t="s">
        <v>68</v>
      </c>
      <c r="E9810" s="120" t="s">
        <v>148</v>
      </c>
      <c r="F9810" s="121">
        <v>326561</v>
      </c>
      <c r="G9810" s="121">
        <v>36684.14</v>
      </c>
      <c r="H9810" s="119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19">
        <v>58252</v>
      </c>
      <c r="B9811" s="120" t="s">
        <v>201</v>
      </c>
      <c r="C9811" s="120" t="s">
        <v>206</v>
      </c>
      <c r="D9811" s="120" t="s">
        <v>79</v>
      </c>
      <c r="E9811" s="120" t="s">
        <v>90</v>
      </c>
      <c r="F9811" s="121">
        <v>31821</v>
      </c>
      <c r="G9811" s="121">
        <v>3231</v>
      </c>
      <c r="H9811" s="119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19">
        <v>58253</v>
      </c>
      <c r="B9812" s="120" t="s">
        <v>201</v>
      </c>
      <c r="C9812" s="120" t="s">
        <v>207</v>
      </c>
      <c r="D9812" s="120" t="s">
        <v>67</v>
      </c>
      <c r="E9812" s="120" t="s">
        <v>38</v>
      </c>
      <c r="F9812" s="121">
        <v>0</v>
      </c>
      <c r="G9812" s="121">
        <v>0</v>
      </c>
      <c r="H9812" s="119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19">
        <v>58253</v>
      </c>
      <c r="B9813" s="120" t="s">
        <v>201</v>
      </c>
      <c r="C9813" s="120" t="s">
        <v>207</v>
      </c>
      <c r="D9813" s="120" t="s">
        <v>101</v>
      </c>
      <c r="E9813" s="120" t="s">
        <v>92</v>
      </c>
      <c r="F9813" s="121">
        <v>14394</v>
      </c>
      <c r="G9813" s="121">
        <v>1617</v>
      </c>
      <c r="H9813" s="119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19">
        <v>58254</v>
      </c>
      <c r="B9814" s="120" t="s">
        <v>201</v>
      </c>
      <c r="C9814" s="120" t="s">
        <v>202</v>
      </c>
      <c r="D9814" s="120" t="s">
        <v>73</v>
      </c>
      <c r="E9814" s="120" t="s">
        <v>38</v>
      </c>
      <c r="F9814" s="121">
        <v>777</v>
      </c>
      <c r="G9814" s="121">
        <v>46</v>
      </c>
      <c r="H9814" s="119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19">
        <v>58255</v>
      </c>
      <c r="B9815" s="120" t="s">
        <v>201</v>
      </c>
      <c r="C9815" s="120" t="s">
        <v>202</v>
      </c>
      <c r="D9815" s="120" t="s">
        <v>79</v>
      </c>
      <c r="E9815" s="120" t="s">
        <v>38</v>
      </c>
      <c r="F9815" s="121">
        <v>231301</v>
      </c>
      <c r="G9815" s="121">
        <v>23141</v>
      </c>
      <c r="H9815" s="119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19">
        <v>58256</v>
      </c>
      <c r="B9816" s="120" t="s">
        <v>201</v>
      </c>
      <c r="C9816" s="120" t="s">
        <v>202</v>
      </c>
      <c r="D9816" s="120" t="s">
        <v>33</v>
      </c>
      <c r="E9816" s="120" t="s">
        <v>99</v>
      </c>
      <c r="F9816" s="121">
        <v>0</v>
      </c>
      <c r="G9816" s="121">
        <v>-698</v>
      </c>
      <c r="H9816" s="119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19">
        <v>58256</v>
      </c>
      <c r="B9817" s="120" t="s">
        <v>201</v>
      </c>
      <c r="C9817" s="120" t="s">
        <v>202</v>
      </c>
      <c r="D9817" s="120" t="s">
        <v>101</v>
      </c>
      <c r="E9817" s="120" t="s">
        <v>92</v>
      </c>
      <c r="F9817" s="121">
        <v>13371</v>
      </c>
      <c r="G9817" s="121">
        <v>1502</v>
      </c>
      <c r="H9817" s="119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19">
        <v>58257</v>
      </c>
      <c r="B9818" s="120" t="s">
        <v>201</v>
      </c>
      <c r="C9818" s="120" t="s">
        <v>202</v>
      </c>
      <c r="D9818" s="120" t="s">
        <v>116</v>
      </c>
      <c r="E9818" s="120" t="s">
        <v>170</v>
      </c>
      <c r="F9818" s="121">
        <v>47840</v>
      </c>
      <c r="G9818" s="121">
        <v>5374</v>
      </c>
      <c r="H9818" s="119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19">
        <v>58258</v>
      </c>
      <c r="B9819" s="120" t="s">
        <v>205</v>
      </c>
      <c r="C9819" s="120" t="s">
        <v>210</v>
      </c>
      <c r="D9819" s="120" t="s">
        <v>73</v>
      </c>
      <c r="E9819" s="120" t="s">
        <v>38</v>
      </c>
      <c r="F9819" s="121">
        <v>134283</v>
      </c>
      <c r="G9819" s="121">
        <v>32397.82</v>
      </c>
      <c r="H9819" s="119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19">
        <v>58259</v>
      </c>
      <c r="B9820" s="120" t="s">
        <v>201</v>
      </c>
      <c r="C9820" s="120" t="s">
        <v>206</v>
      </c>
      <c r="D9820" s="120" t="s">
        <v>101</v>
      </c>
      <c r="E9820" s="120" t="s">
        <v>92</v>
      </c>
      <c r="F9820" s="121">
        <v>100317</v>
      </c>
      <c r="G9820" s="121">
        <v>11269</v>
      </c>
      <c r="H9820" s="119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19">
        <v>58260</v>
      </c>
      <c r="B9821" s="120" t="s">
        <v>201</v>
      </c>
      <c r="C9821" s="120" t="s">
        <v>202</v>
      </c>
      <c r="D9821" s="120" t="s">
        <v>39</v>
      </c>
      <c r="E9821" s="120" t="s">
        <v>38</v>
      </c>
      <c r="F9821" s="121">
        <v>0</v>
      </c>
      <c r="G9821" s="121">
        <v>0</v>
      </c>
      <c r="H9821" s="119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19">
        <v>58260</v>
      </c>
      <c r="B9822" s="120" t="s">
        <v>201</v>
      </c>
      <c r="C9822" s="120" t="s">
        <v>202</v>
      </c>
      <c r="D9822" s="120" t="s">
        <v>61</v>
      </c>
      <c r="E9822" s="120" t="s">
        <v>38</v>
      </c>
      <c r="F9822" s="121">
        <v>57324273</v>
      </c>
      <c r="G9822" s="121">
        <v>8333358</v>
      </c>
      <c r="H9822" s="119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19">
        <v>58261</v>
      </c>
      <c r="B9823" s="120" t="s">
        <v>201</v>
      </c>
      <c r="C9823" s="120" t="s">
        <v>206</v>
      </c>
      <c r="D9823" s="120" t="s">
        <v>101</v>
      </c>
      <c r="E9823" s="120" t="s">
        <v>92</v>
      </c>
      <c r="F9823" s="121">
        <v>12776</v>
      </c>
      <c r="G9823" s="121">
        <v>1435</v>
      </c>
      <c r="H9823" s="119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19">
        <v>58262</v>
      </c>
      <c r="B9824" s="120" t="s">
        <v>201</v>
      </c>
      <c r="C9824" s="120" t="s">
        <v>206</v>
      </c>
      <c r="D9824" s="120" t="s">
        <v>101</v>
      </c>
      <c r="E9824" s="120" t="s">
        <v>92</v>
      </c>
      <c r="F9824" s="121">
        <v>346963</v>
      </c>
      <c r="G9824" s="121">
        <v>38976</v>
      </c>
      <c r="H9824" s="119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19">
        <v>58264</v>
      </c>
      <c r="B9825" s="120" t="s">
        <v>201</v>
      </c>
      <c r="C9825" s="120" t="s">
        <v>207</v>
      </c>
      <c r="D9825" s="120" t="s">
        <v>67</v>
      </c>
      <c r="E9825" s="120" t="s">
        <v>90</v>
      </c>
      <c r="F9825" s="121">
        <v>442169</v>
      </c>
      <c r="G9825" s="121">
        <v>58603</v>
      </c>
      <c r="H9825" s="119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19">
        <v>58265</v>
      </c>
      <c r="B9826" s="120" t="s">
        <v>205</v>
      </c>
      <c r="C9826" s="120" t="s">
        <v>210</v>
      </c>
      <c r="D9826" s="120" t="s">
        <v>73</v>
      </c>
      <c r="E9826" s="120" t="s">
        <v>38</v>
      </c>
      <c r="F9826" s="121">
        <v>88124</v>
      </c>
      <c r="G9826" s="121">
        <v>21008.26</v>
      </c>
      <c r="H9826" s="119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19">
        <v>58265</v>
      </c>
      <c r="B9827" s="120" t="s">
        <v>205</v>
      </c>
      <c r="C9827" s="120" t="s">
        <v>210</v>
      </c>
      <c r="D9827" s="120" t="s">
        <v>79</v>
      </c>
      <c r="E9827" s="120" t="s">
        <v>70</v>
      </c>
      <c r="F9827" s="121">
        <v>278</v>
      </c>
      <c r="G9827" s="121">
        <v>66.64</v>
      </c>
      <c r="H9827" s="119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19">
        <v>58266</v>
      </c>
      <c r="B9828" s="120" t="s">
        <v>201</v>
      </c>
      <c r="C9828" s="120" t="s">
        <v>202</v>
      </c>
      <c r="D9828" s="120" t="s">
        <v>79</v>
      </c>
      <c r="E9828" s="120" t="s">
        <v>38</v>
      </c>
      <c r="F9828" s="121">
        <v>3176114</v>
      </c>
      <c r="G9828" s="121">
        <v>360693</v>
      </c>
      <c r="H9828" s="119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19">
        <v>58268</v>
      </c>
      <c r="B9829" s="120" t="s">
        <v>201</v>
      </c>
      <c r="C9829" s="120" t="s">
        <v>207</v>
      </c>
      <c r="D9829" s="120" t="s">
        <v>79</v>
      </c>
      <c r="E9829" s="120" t="s">
        <v>90</v>
      </c>
      <c r="F9829" s="121">
        <v>0</v>
      </c>
      <c r="G9829" s="121">
        <v>0</v>
      </c>
      <c r="H9829" s="119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19">
        <v>58270</v>
      </c>
      <c r="B9830" s="120" t="s">
        <v>201</v>
      </c>
      <c r="C9830" s="120" t="s">
        <v>206</v>
      </c>
      <c r="D9830" s="120" t="s">
        <v>101</v>
      </c>
      <c r="E9830" s="120" t="s">
        <v>92</v>
      </c>
      <c r="F9830" s="121">
        <v>48054</v>
      </c>
      <c r="G9830" s="121">
        <v>5398</v>
      </c>
      <c r="H9830" s="119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19">
        <v>58271</v>
      </c>
      <c r="B9831" s="120" t="s">
        <v>201</v>
      </c>
      <c r="C9831" s="120" t="s">
        <v>206</v>
      </c>
      <c r="D9831" s="120" t="s">
        <v>101</v>
      </c>
      <c r="E9831" s="120" t="s">
        <v>92</v>
      </c>
      <c r="F9831" s="121">
        <v>15401</v>
      </c>
      <c r="G9831" s="121">
        <v>1730</v>
      </c>
      <c r="H9831" s="119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19">
        <v>58272</v>
      </c>
      <c r="B9832" s="120" t="s">
        <v>201</v>
      </c>
      <c r="C9832" s="120" t="s">
        <v>206</v>
      </c>
      <c r="D9832" s="120" t="s">
        <v>101</v>
      </c>
      <c r="E9832" s="120" t="s">
        <v>92</v>
      </c>
      <c r="F9832" s="121">
        <v>23553</v>
      </c>
      <c r="G9832" s="121">
        <v>2646</v>
      </c>
      <c r="H9832" s="119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19">
        <v>58273</v>
      </c>
      <c r="B9833" s="120" t="s">
        <v>201</v>
      </c>
      <c r="C9833" s="120" t="s">
        <v>206</v>
      </c>
      <c r="D9833" s="120" t="s">
        <v>101</v>
      </c>
      <c r="E9833" s="120" t="s">
        <v>92</v>
      </c>
      <c r="F9833" s="121">
        <v>74455</v>
      </c>
      <c r="G9833" s="121">
        <v>8364</v>
      </c>
      <c r="H9833" s="119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19">
        <v>58274</v>
      </c>
      <c r="B9834" s="120" t="s">
        <v>201</v>
      </c>
      <c r="C9834" s="120" t="s">
        <v>206</v>
      </c>
      <c r="D9834" s="120" t="s">
        <v>101</v>
      </c>
      <c r="E9834" s="120" t="s">
        <v>92</v>
      </c>
      <c r="F9834" s="121">
        <v>79512</v>
      </c>
      <c r="G9834" s="121">
        <v>8932</v>
      </c>
      <c r="H9834" s="119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19">
        <v>58275</v>
      </c>
      <c r="B9835" s="120" t="s">
        <v>201</v>
      </c>
      <c r="C9835" s="120" t="s">
        <v>206</v>
      </c>
      <c r="D9835" s="120" t="s">
        <v>101</v>
      </c>
      <c r="E9835" s="120" t="s">
        <v>92</v>
      </c>
      <c r="F9835" s="121">
        <v>55324</v>
      </c>
      <c r="G9835" s="121">
        <v>6215</v>
      </c>
      <c r="H9835" s="119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19">
        <v>58276</v>
      </c>
      <c r="B9836" s="120" t="s">
        <v>201</v>
      </c>
      <c r="C9836" s="120" t="s">
        <v>206</v>
      </c>
      <c r="D9836" s="120" t="s">
        <v>101</v>
      </c>
      <c r="E9836" s="120" t="s">
        <v>92</v>
      </c>
      <c r="F9836" s="121">
        <v>61388</v>
      </c>
      <c r="G9836" s="121">
        <v>6896</v>
      </c>
      <c r="H9836" s="119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19">
        <v>58277</v>
      </c>
      <c r="B9837" s="120" t="s">
        <v>201</v>
      </c>
      <c r="C9837" s="120" t="s">
        <v>211</v>
      </c>
      <c r="D9837" s="120" t="s">
        <v>116</v>
      </c>
      <c r="E9837" s="120" t="s">
        <v>170</v>
      </c>
      <c r="F9837" s="121">
        <v>0</v>
      </c>
      <c r="G9837" s="121">
        <v>0</v>
      </c>
      <c r="H9837" s="119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19">
        <v>58278</v>
      </c>
      <c r="B9838" s="120" t="s">
        <v>201</v>
      </c>
      <c r="C9838" s="120" t="s">
        <v>202</v>
      </c>
      <c r="D9838" s="120" t="s">
        <v>73</v>
      </c>
      <c r="E9838" s="120" t="s">
        <v>38</v>
      </c>
      <c r="F9838" s="121">
        <v>749416</v>
      </c>
      <c r="G9838" s="121">
        <v>56413</v>
      </c>
      <c r="H9838" s="119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19">
        <v>58278</v>
      </c>
      <c r="B9839" s="120" t="s">
        <v>201</v>
      </c>
      <c r="C9839" s="120" t="s">
        <v>202</v>
      </c>
      <c r="D9839" s="120" t="s">
        <v>79</v>
      </c>
      <c r="E9839" s="120" t="s">
        <v>70</v>
      </c>
      <c r="F9839" s="121">
        <v>0</v>
      </c>
      <c r="G9839" s="121">
        <v>0</v>
      </c>
      <c r="H9839" s="119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19">
        <v>58279</v>
      </c>
      <c r="B9840" s="120" t="s">
        <v>201</v>
      </c>
      <c r="C9840" s="120" t="s">
        <v>206</v>
      </c>
      <c r="D9840" s="120" t="s">
        <v>101</v>
      </c>
      <c r="E9840" s="120" t="s">
        <v>92</v>
      </c>
      <c r="F9840" s="121">
        <v>65287</v>
      </c>
      <c r="G9840" s="121">
        <v>7334</v>
      </c>
      <c r="H9840" s="119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19">
        <v>58280</v>
      </c>
      <c r="B9841" s="120" t="s">
        <v>201</v>
      </c>
      <c r="C9841" s="120" t="s">
        <v>206</v>
      </c>
      <c r="D9841" s="120" t="s">
        <v>101</v>
      </c>
      <c r="E9841" s="120" t="s">
        <v>92</v>
      </c>
      <c r="F9841" s="121">
        <v>43390</v>
      </c>
      <c r="G9841" s="121">
        <v>4874</v>
      </c>
      <c r="H9841" s="119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19">
        <v>58281</v>
      </c>
      <c r="B9842" s="120" t="s">
        <v>201</v>
      </c>
      <c r="C9842" s="120" t="s">
        <v>206</v>
      </c>
      <c r="D9842" s="120" t="s">
        <v>101</v>
      </c>
      <c r="E9842" s="120" t="s">
        <v>92</v>
      </c>
      <c r="F9842" s="121">
        <v>123276</v>
      </c>
      <c r="G9842" s="121">
        <v>13848</v>
      </c>
      <c r="H9842" s="119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19">
        <v>58283</v>
      </c>
      <c r="B9843" s="120" t="s">
        <v>201</v>
      </c>
      <c r="C9843" s="120" t="s">
        <v>206</v>
      </c>
      <c r="D9843" s="120" t="s">
        <v>101</v>
      </c>
      <c r="E9843" s="120" t="s">
        <v>92</v>
      </c>
      <c r="F9843" s="121">
        <v>64646</v>
      </c>
      <c r="G9843" s="121">
        <v>7262</v>
      </c>
      <c r="H9843" s="119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19">
        <v>58284</v>
      </c>
      <c r="B9844" s="120" t="s">
        <v>201</v>
      </c>
      <c r="C9844" s="120" t="s">
        <v>202</v>
      </c>
      <c r="D9844" s="120" t="s">
        <v>73</v>
      </c>
      <c r="E9844" s="120" t="s">
        <v>38</v>
      </c>
      <c r="F9844" s="121">
        <v>201972</v>
      </c>
      <c r="G9844" s="121">
        <v>19460</v>
      </c>
      <c r="H9844" s="119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19">
        <v>58289</v>
      </c>
      <c r="B9845" s="120" t="s">
        <v>201</v>
      </c>
      <c r="C9845" s="120" t="s">
        <v>206</v>
      </c>
      <c r="D9845" s="120" t="s">
        <v>101</v>
      </c>
      <c r="E9845" s="120" t="s">
        <v>92</v>
      </c>
      <c r="F9845" s="121">
        <v>30268</v>
      </c>
      <c r="G9845" s="121">
        <v>3400</v>
      </c>
      <c r="H9845" s="119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19">
        <v>58290</v>
      </c>
      <c r="B9846" s="120" t="s">
        <v>201</v>
      </c>
      <c r="C9846" s="120" t="s">
        <v>206</v>
      </c>
      <c r="D9846" s="120" t="s">
        <v>101</v>
      </c>
      <c r="E9846" s="120" t="s">
        <v>92</v>
      </c>
      <c r="F9846" s="121">
        <v>30481</v>
      </c>
      <c r="G9846" s="121">
        <v>3424</v>
      </c>
      <c r="H9846" s="119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19">
        <v>58292</v>
      </c>
      <c r="B9847" s="120" t="s">
        <v>201</v>
      </c>
      <c r="C9847" s="120" t="s">
        <v>206</v>
      </c>
      <c r="D9847" s="120" t="s">
        <v>101</v>
      </c>
      <c r="E9847" s="120" t="s">
        <v>92</v>
      </c>
      <c r="F9847" s="121">
        <v>19237</v>
      </c>
      <c r="G9847" s="121">
        <v>2161</v>
      </c>
      <c r="H9847" s="119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19">
        <v>58293</v>
      </c>
      <c r="B9848" s="120" t="s">
        <v>201</v>
      </c>
      <c r="C9848" s="120" t="s">
        <v>206</v>
      </c>
      <c r="D9848" s="120" t="s">
        <v>101</v>
      </c>
      <c r="E9848" s="120" t="s">
        <v>92</v>
      </c>
      <c r="F9848" s="121">
        <v>23126</v>
      </c>
      <c r="G9848" s="121">
        <v>2598</v>
      </c>
      <c r="H9848" s="119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19">
        <v>58295</v>
      </c>
      <c r="B9849" s="120" t="s">
        <v>201</v>
      </c>
      <c r="C9849" s="120" t="s">
        <v>206</v>
      </c>
      <c r="D9849" s="120" t="s">
        <v>79</v>
      </c>
      <c r="E9849" s="120" t="s">
        <v>90</v>
      </c>
      <c r="F9849" s="121">
        <v>39445</v>
      </c>
      <c r="G9849" s="121">
        <v>3807</v>
      </c>
      <c r="H9849" s="119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19">
        <v>58296</v>
      </c>
      <c r="B9850" s="120" t="s">
        <v>201</v>
      </c>
      <c r="C9850" s="120" t="s">
        <v>206</v>
      </c>
      <c r="D9850" s="120" t="s">
        <v>67</v>
      </c>
      <c r="E9850" s="120" t="s">
        <v>38</v>
      </c>
      <c r="F9850" s="121">
        <v>67844</v>
      </c>
      <c r="G9850" s="121">
        <v>7616</v>
      </c>
      <c r="H9850" s="119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19">
        <v>58297</v>
      </c>
      <c r="B9851" s="120" t="s">
        <v>201</v>
      </c>
      <c r="C9851" s="120" t="s">
        <v>206</v>
      </c>
      <c r="D9851" s="120" t="s">
        <v>67</v>
      </c>
      <c r="E9851" s="120" t="s">
        <v>38</v>
      </c>
      <c r="F9851" s="121">
        <v>31711</v>
      </c>
      <c r="G9851" s="121">
        <v>3851</v>
      </c>
      <c r="H9851" s="119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19">
        <v>58298</v>
      </c>
      <c r="B9852" s="120" t="s">
        <v>201</v>
      </c>
      <c r="C9852" s="120" t="s">
        <v>206</v>
      </c>
      <c r="D9852" s="120" t="s">
        <v>67</v>
      </c>
      <c r="E9852" s="120" t="s">
        <v>38</v>
      </c>
      <c r="F9852" s="121">
        <v>45530</v>
      </c>
      <c r="G9852" s="121">
        <v>4961</v>
      </c>
      <c r="H9852" s="119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19">
        <v>58299</v>
      </c>
      <c r="B9853" s="120" t="s">
        <v>201</v>
      </c>
      <c r="C9853" s="120" t="s">
        <v>206</v>
      </c>
      <c r="D9853" s="120" t="s">
        <v>67</v>
      </c>
      <c r="E9853" s="120" t="s">
        <v>38</v>
      </c>
      <c r="F9853" s="121">
        <v>63674</v>
      </c>
      <c r="G9853" s="121">
        <v>8327</v>
      </c>
      <c r="H9853" s="119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19">
        <v>58300</v>
      </c>
      <c r="B9854" s="120" t="s">
        <v>201</v>
      </c>
      <c r="C9854" s="120" t="s">
        <v>206</v>
      </c>
      <c r="D9854" s="120" t="s">
        <v>67</v>
      </c>
      <c r="E9854" s="120" t="s">
        <v>38</v>
      </c>
      <c r="F9854" s="121">
        <v>50117</v>
      </c>
      <c r="G9854" s="121">
        <v>5834</v>
      </c>
      <c r="H9854" s="119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19">
        <v>58301</v>
      </c>
      <c r="B9855" s="120" t="s">
        <v>201</v>
      </c>
      <c r="C9855" s="120" t="s">
        <v>206</v>
      </c>
      <c r="D9855" s="120" t="s">
        <v>67</v>
      </c>
      <c r="E9855" s="120" t="s">
        <v>38</v>
      </c>
      <c r="F9855" s="121">
        <v>58195</v>
      </c>
      <c r="G9855" s="121">
        <v>6970</v>
      </c>
      <c r="H9855" s="119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19">
        <v>58302</v>
      </c>
      <c r="B9856" s="120" t="s">
        <v>201</v>
      </c>
      <c r="C9856" s="120" t="s">
        <v>206</v>
      </c>
      <c r="D9856" s="120" t="s">
        <v>67</v>
      </c>
      <c r="E9856" s="120" t="s">
        <v>38</v>
      </c>
      <c r="F9856" s="121">
        <v>59689</v>
      </c>
      <c r="G9856" s="121">
        <v>6977</v>
      </c>
      <c r="H9856" s="119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19">
        <v>58303</v>
      </c>
      <c r="B9857" s="120" t="s">
        <v>201</v>
      </c>
      <c r="C9857" s="120" t="s">
        <v>206</v>
      </c>
      <c r="D9857" s="120" t="s">
        <v>67</v>
      </c>
      <c r="E9857" s="120" t="s">
        <v>38</v>
      </c>
      <c r="F9857" s="121">
        <v>31142</v>
      </c>
      <c r="G9857" s="121">
        <v>4196</v>
      </c>
      <c r="H9857" s="119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19">
        <v>58304</v>
      </c>
      <c r="B9858" s="120" t="s">
        <v>201</v>
      </c>
      <c r="C9858" s="120" t="s">
        <v>206</v>
      </c>
      <c r="D9858" s="120" t="s">
        <v>101</v>
      </c>
      <c r="E9858" s="120" t="s">
        <v>92</v>
      </c>
      <c r="F9858" s="121">
        <v>63312</v>
      </c>
      <c r="G9858" s="121">
        <v>7112</v>
      </c>
      <c r="H9858" s="119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19">
        <v>58305</v>
      </c>
      <c r="B9859" s="120" t="s">
        <v>201</v>
      </c>
      <c r="C9859" s="120" t="s">
        <v>206</v>
      </c>
      <c r="D9859" s="120" t="s">
        <v>101</v>
      </c>
      <c r="E9859" s="120" t="s">
        <v>92</v>
      </c>
      <c r="F9859" s="121">
        <v>15571</v>
      </c>
      <c r="G9859" s="121">
        <v>1749</v>
      </c>
      <c r="H9859" s="119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19">
        <v>58306</v>
      </c>
      <c r="B9860" s="120" t="s">
        <v>201</v>
      </c>
      <c r="C9860" s="120" t="s">
        <v>206</v>
      </c>
      <c r="D9860" s="120" t="s">
        <v>101</v>
      </c>
      <c r="E9860" s="120" t="s">
        <v>92</v>
      </c>
      <c r="F9860" s="121">
        <v>59277</v>
      </c>
      <c r="G9860" s="121">
        <v>6659</v>
      </c>
      <c r="H9860" s="119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19">
        <v>58307</v>
      </c>
      <c r="B9861" s="120" t="s">
        <v>201</v>
      </c>
      <c r="C9861" s="120" t="s">
        <v>206</v>
      </c>
      <c r="D9861" s="120" t="s">
        <v>101</v>
      </c>
      <c r="E9861" s="120" t="s">
        <v>92</v>
      </c>
      <c r="F9861" s="121">
        <v>58690</v>
      </c>
      <c r="G9861" s="121">
        <v>6593</v>
      </c>
      <c r="H9861" s="119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19">
        <v>58308</v>
      </c>
      <c r="B9862" s="120" t="s">
        <v>201</v>
      </c>
      <c r="C9862" s="120" t="s">
        <v>206</v>
      </c>
      <c r="D9862" s="120" t="s">
        <v>101</v>
      </c>
      <c r="E9862" s="120" t="s">
        <v>92</v>
      </c>
      <c r="F9862" s="121">
        <v>65688</v>
      </c>
      <c r="G9862" s="121">
        <v>7379</v>
      </c>
      <c r="H9862" s="119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19">
        <v>58309</v>
      </c>
      <c r="B9863" s="120" t="s">
        <v>201</v>
      </c>
      <c r="C9863" s="120" t="s">
        <v>206</v>
      </c>
      <c r="D9863" s="120" t="s">
        <v>101</v>
      </c>
      <c r="E9863" s="120" t="s">
        <v>92</v>
      </c>
      <c r="F9863" s="121">
        <v>58708</v>
      </c>
      <c r="G9863" s="121">
        <v>6595</v>
      </c>
      <c r="H9863" s="119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19">
        <v>58310</v>
      </c>
      <c r="B9864" s="120" t="s">
        <v>201</v>
      </c>
      <c r="C9864" s="120" t="s">
        <v>211</v>
      </c>
      <c r="D9864" s="120" t="s">
        <v>68</v>
      </c>
      <c r="E9864" s="120" t="s">
        <v>144</v>
      </c>
      <c r="F9864" s="121">
        <v>0</v>
      </c>
      <c r="G9864" s="121">
        <v>0</v>
      </c>
      <c r="H9864" s="119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19">
        <v>58310</v>
      </c>
      <c r="B9865" s="120" t="s">
        <v>201</v>
      </c>
      <c r="C9865" s="120" t="s">
        <v>211</v>
      </c>
      <c r="D9865" s="120" t="s">
        <v>68</v>
      </c>
      <c r="E9865" s="120" t="s">
        <v>178</v>
      </c>
      <c r="F9865" s="121">
        <v>1739088</v>
      </c>
      <c r="G9865" s="121">
        <v>195359</v>
      </c>
      <c r="H9865" s="119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19">
        <v>58311</v>
      </c>
      <c r="B9866" s="120" t="s">
        <v>201</v>
      </c>
      <c r="C9866" s="120" t="s">
        <v>206</v>
      </c>
      <c r="D9866" s="120" t="s">
        <v>101</v>
      </c>
      <c r="E9866" s="120" t="s">
        <v>92</v>
      </c>
      <c r="F9866" s="121">
        <v>83010</v>
      </c>
      <c r="G9866" s="121">
        <v>9325</v>
      </c>
      <c r="H9866" s="119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19">
        <v>58312</v>
      </c>
      <c r="B9867" s="120" t="s">
        <v>201</v>
      </c>
      <c r="C9867" s="120" t="s">
        <v>206</v>
      </c>
      <c r="D9867" s="120" t="s">
        <v>101</v>
      </c>
      <c r="E9867" s="120" t="s">
        <v>92</v>
      </c>
      <c r="F9867" s="121">
        <v>73280</v>
      </c>
      <c r="G9867" s="121">
        <v>8232</v>
      </c>
      <c r="H9867" s="119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19">
        <v>58313</v>
      </c>
      <c r="B9868" s="120" t="s">
        <v>201</v>
      </c>
      <c r="C9868" s="120" t="s">
        <v>206</v>
      </c>
      <c r="D9868" s="120" t="s">
        <v>101</v>
      </c>
      <c r="E9868" s="120" t="s">
        <v>92</v>
      </c>
      <c r="F9868" s="121">
        <v>77938</v>
      </c>
      <c r="G9868" s="121">
        <v>8755</v>
      </c>
      <c r="H9868" s="119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19">
        <v>58314</v>
      </c>
      <c r="B9869" s="120" t="s">
        <v>201</v>
      </c>
      <c r="C9869" s="120" t="s">
        <v>206</v>
      </c>
      <c r="D9869" s="120" t="s">
        <v>101</v>
      </c>
      <c r="E9869" s="120" t="s">
        <v>92</v>
      </c>
      <c r="F9869" s="121">
        <v>69667</v>
      </c>
      <c r="G9869" s="121">
        <v>7826</v>
      </c>
      <c r="H9869" s="119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19">
        <v>58315</v>
      </c>
      <c r="B9870" s="120" t="s">
        <v>201</v>
      </c>
      <c r="C9870" s="120" t="s">
        <v>206</v>
      </c>
      <c r="D9870" s="120" t="s">
        <v>101</v>
      </c>
      <c r="E9870" s="120" t="s">
        <v>92</v>
      </c>
      <c r="F9870" s="121">
        <v>79308</v>
      </c>
      <c r="G9870" s="121">
        <v>8909</v>
      </c>
      <c r="H9870" s="119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19">
        <v>58316</v>
      </c>
      <c r="B9871" s="120" t="s">
        <v>201</v>
      </c>
      <c r="C9871" s="120" t="s">
        <v>206</v>
      </c>
      <c r="D9871" s="120" t="s">
        <v>101</v>
      </c>
      <c r="E9871" s="120" t="s">
        <v>92</v>
      </c>
      <c r="F9871" s="121">
        <v>75622</v>
      </c>
      <c r="G9871" s="121">
        <v>8495</v>
      </c>
      <c r="H9871" s="119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19">
        <v>58317</v>
      </c>
      <c r="B9872" s="120" t="s">
        <v>201</v>
      </c>
      <c r="C9872" s="120" t="s">
        <v>206</v>
      </c>
      <c r="D9872" s="120" t="s">
        <v>101</v>
      </c>
      <c r="E9872" s="120" t="s">
        <v>92</v>
      </c>
      <c r="F9872" s="121">
        <v>71750</v>
      </c>
      <c r="G9872" s="121">
        <v>8060</v>
      </c>
      <c r="H9872" s="119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19">
        <v>58318</v>
      </c>
      <c r="B9873" s="120" t="s">
        <v>201</v>
      </c>
      <c r="C9873" s="120" t="s">
        <v>206</v>
      </c>
      <c r="D9873" s="120" t="s">
        <v>101</v>
      </c>
      <c r="E9873" s="120" t="s">
        <v>92</v>
      </c>
      <c r="F9873" s="121">
        <v>12159</v>
      </c>
      <c r="G9873" s="121">
        <v>1366</v>
      </c>
      <c r="H9873" s="119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19">
        <v>58319</v>
      </c>
      <c r="B9874" s="120" t="s">
        <v>201</v>
      </c>
      <c r="C9874" s="120" t="s">
        <v>206</v>
      </c>
      <c r="D9874" s="120" t="s">
        <v>120</v>
      </c>
      <c r="E9874" s="120" t="s">
        <v>76</v>
      </c>
      <c r="F9874" s="121">
        <v>1115734</v>
      </c>
      <c r="G9874" s="121">
        <v>125335</v>
      </c>
      <c r="H9874" s="119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19">
        <v>58319</v>
      </c>
      <c r="B9875" s="120" t="s">
        <v>201</v>
      </c>
      <c r="C9875" s="120" t="s">
        <v>206</v>
      </c>
      <c r="D9875" s="120" t="s">
        <v>101</v>
      </c>
      <c r="E9875" s="120" t="s">
        <v>92</v>
      </c>
      <c r="F9875" s="121">
        <v>225906</v>
      </c>
      <c r="G9875" s="121">
        <v>25377</v>
      </c>
      <c r="H9875" s="119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19">
        <v>58320</v>
      </c>
      <c r="B9876" s="120" t="s">
        <v>201</v>
      </c>
      <c r="C9876" s="120" t="s">
        <v>206</v>
      </c>
      <c r="D9876" s="120" t="s">
        <v>79</v>
      </c>
      <c r="E9876" s="120" t="s">
        <v>90</v>
      </c>
      <c r="F9876" s="121">
        <v>134030</v>
      </c>
      <c r="G9876" s="121">
        <v>12786</v>
      </c>
      <c r="H9876" s="119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19">
        <v>58321</v>
      </c>
      <c r="B9877" s="120" t="s">
        <v>201</v>
      </c>
      <c r="C9877" s="120" t="s">
        <v>206</v>
      </c>
      <c r="D9877" s="120" t="s">
        <v>128</v>
      </c>
      <c r="E9877" s="120" t="s">
        <v>180</v>
      </c>
      <c r="F9877" s="121">
        <v>4849185</v>
      </c>
      <c r="G9877" s="121">
        <v>544730</v>
      </c>
      <c r="H9877" s="119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19">
        <v>58322</v>
      </c>
      <c r="B9878" s="120" t="s">
        <v>201</v>
      </c>
      <c r="C9878" s="120" t="s">
        <v>206</v>
      </c>
      <c r="D9878" s="120" t="s">
        <v>128</v>
      </c>
      <c r="E9878" s="120" t="s">
        <v>180</v>
      </c>
      <c r="F9878" s="121">
        <v>5742085</v>
      </c>
      <c r="G9878" s="121">
        <v>645033</v>
      </c>
      <c r="H9878" s="119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19">
        <v>58323</v>
      </c>
      <c r="B9879" s="120" t="s">
        <v>201</v>
      </c>
      <c r="C9879" s="120" t="s">
        <v>206</v>
      </c>
      <c r="D9879" s="120" t="s">
        <v>101</v>
      </c>
      <c r="E9879" s="120" t="s">
        <v>92</v>
      </c>
      <c r="F9879" s="121">
        <v>74322</v>
      </c>
      <c r="G9879" s="121">
        <v>8349</v>
      </c>
      <c r="H9879" s="119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19">
        <v>58324</v>
      </c>
      <c r="B9880" s="120" t="s">
        <v>201</v>
      </c>
      <c r="C9880" s="120" t="s">
        <v>206</v>
      </c>
      <c r="D9880" s="120" t="s">
        <v>128</v>
      </c>
      <c r="E9880" s="120" t="s">
        <v>180</v>
      </c>
      <c r="F9880" s="121">
        <v>1835120</v>
      </c>
      <c r="G9880" s="121">
        <v>206147</v>
      </c>
      <c r="H9880" s="119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19">
        <v>58325</v>
      </c>
      <c r="B9881" s="120" t="s">
        <v>201</v>
      </c>
      <c r="C9881" s="120" t="s">
        <v>202</v>
      </c>
      <c r="D9881" s="120" t="s">
        <v>73</v>
      </c>
      <c r="E9881" s="120" t="s">
        <v>38</v>
      </c>
      <c r="F9881" s="121">
        <v>1211701</v>
      </c>
      <c r="G9881" s="121">
        <v>110115</v>
      </c>
      <c r="H9881" s="119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19">
        <v>58326</v>
      </c>
      <c r="B9882" s="120" t="s">
        <v>205</v>
      </c>
      <c r="C9882" s="120" t="s">
        <v>210</v>
      </c>
      <c r="D9882" s="120" t="s">
        <v>79</v>
      </c>
      <c r="E9882" s="120" t="s">
        <v>38</v>
      </c>
      <c r="F9882" s="121">
        <v>80632</v>
      </c>
      <c r="G9882" s="121">
        <v>8375.907</v>
      </c>
      <c r="H9882" s="119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19">
        <v>58326</v>
      </c>
      <c r="B9883" s="120" t="s">
        <v>205</v>
      </c>
      <c r="C9883" s="120" t="s">
        <v>210</v>
      </c>
      <c r="D9883" s="120" t="s">
        <v>79</v>
      </c>
      <c r="E9883" s="120" t="s">
        <v>130</v>
      </c>
      <c r="F9883" s="121">
        <v>249498</v>
      </c>
      <c r="G9883" s="121">
        <v>26191.093</v>
      </c>
      <c r="H9883" s="119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19">
        <v>58327</v>
      </c>
      <c r="B9884" s="120" t="s">
        <v>205</v>
      </c>
      <c r="C9884" s="120" t="s">
        <v>210</v>
      </c>
      <c r="D9884" s="120" t="s">
        <v>79</v>
      </c>
      <c r="E9884" s="120" t="s">
        <v>38</v>
      </c>
      <c r="F9884" s="121">
        <v>111624</v>
      </c>
      <c r="G9884" s="121">
        <v>15274</v>
      </c>
      <c r="H9884" s="119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19">
        <v>58328</v>
      </c>
      <c r="B9885" s="120" t="s">
        <v>205</v>
      </c>
      <c r="C9885" s="120" t="s">
        <v>210</v>
      </c>
      <c r="D9885" s="120" t="s">
        <v>73</v>
      </c>
      <c r="E9885" s="120" t="s">
        <v>38</v>
      </c>
      <c r="F9885" s="121">
        <v>203165</v>
      </c>
      <c r="G9885" s="121">
        <v>36091</v>
      </c>
      <c r="H9885" s="119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19">
        <v>58329</v>
      </c>
      <c r="B9886" s="120" t="s">
        <v>201</v>
      </c>
      <c r="C9886" s="120" t="s">
        <v>206</v>
      </c>
      <c r="D9886" s="120" t="s">
        <v>101</v>
      </c>
      <c r="E9886" s="120" t="s">
        <v>92</v>
      </c>
      <c r="F9886" s="121">
        <v>45408</v>
      </c>
      <c r="G9886" s="121">
        <v>5101</v>
      </c>
      <c r="H9886" s="119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19">
        <v>58332</v>
      </c>
      <c r="B9887" s="120" t="s">
        <v>201</v>
      </c>
      <c r="C9887" s="120" t="s">
        <v>206</v>
      </c>
      <c r="D9887" s="120" t="s">
        <v>101</v>
      </c>
      <c r="E9887" s="120" t="s">
        <v>92</v>
      </c>
      <c r="F9887" s="121">
        <v>67050</v>
      </c>
      <c r="G9887" s="121">
        <v>7532</v>
      </c>
      <c r="H9887" s="119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19">
        <v>58333</v>
      </c>
      <c r="B9888" s="120" t="s">
        <v>201</v>
      </c>
      <c r="C9888" s="120" t="s">
        <v>206</v>
      </c>
      <c r="D9888" s="120" t="s">
        <v>101</v>
      </c>
      <c r="E9888" s="120" t="s">
        <v>92</v>
      </c>
      <c r="F9888" s="121">
        <v>73129</v>
      </c>
      <c r="G9888" s="121">
        <v>8215</v>
      </c>
      <c r="H9888" s="119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19">
        <v>58334</v>
      </c>
      <c r="B9889" s="120" t="s">
        <v>201</v>
      </c>
      <c r="C9889" s="120" t="s">
        <v>206</v>
      </c>
      <c r="D9889" s="120" t="s">
        <v>101</v>
      </c>
      <c r="E9889" s="120" t="s">
        <v>92</v>
      </c>
      <c r="F9889" s="121">
        <v>71299</v>
      </c>
      <c r="G9889" s="121">
        <v>8009</v>
      </c>
      <c r="H9889" s="119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19">
        <v>58335</v>
      </c>
      <c r="B9890" s="120" t="s">
        <v>201</v>
      </c>
      <c r="C9890" s="120" t="s">
        <v>206</v>
      </c>
      <c r="D9890" s="120" t="s">
        <v>101</v>
      </c>
      <c r="E9890" s="120" t="s">
        <v>92</v>
      </c>
      <c r="F9890" s="121">
        <v>68109</v>
      </c>
      <c r="G9890" s="121">
        <v>7651</v>
      </c>
      <c r="H9890" s="119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19">
        <v>58336</v>
      </c>
      <c r="B9891" s="120" t="s">
        <v>201</v>
      </c>
      <c r="C9891" s="120" t="s">
        <v>206</v>
      </c>
      <c r="D9891" s="120" t="s">
        <v>101</v>
      </c>
      <c r="E9891" s="120" t="s">
        <v>92</v>
      </c>
      <c r="F9891" s="121">
        <v>71226</v>
      </c>
      <c r="G9891" s="121">
        <v>8001</v>
      </c>
      <c r="H9891" s="119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19">
        <v>58337</v>
      </c>
      <c r="B9892" s="120" t="s">
        <v>201</v>
      </c>
      <c r="C9892" s="120" t="s">
        <v>206</v>
      </c>
      <c r="D9892" s="120" t="s">
        <v>101</v>
      </c>
      <c r="E9892" s="120" t="s">
        <v>92</v>
      </c>
      <c r="F9892" s="121">
        <v>72089</v>
      </c>
      <c r="G9892" s="121">
        <v>8098</v>
      </c>
      <c r="H9892" s="119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19">
        <v>58338</v>
      </c>
      <c r="B9893" s="120" t="s">
        <v>201</v>
      </c>
      <c r="C9893" s="120" t="s">
        <v>206</v>
      </c>
      <c r="D9893" s="120" t="s">
        <v>101</v>
      </c>
      <c r="E9893" s="120" t="s">
        <v>92</v>
      </c>
      <c r="F9893" s="121">
        <v>70796</v>
      </c>
      <c r="G9893" s="121">
        <v>7953</v>
      </c>
      <c r="H9893" s="119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19">
        <v>58339</v>
      </c>
      <c r="B9894" s="120" t="s">
        <v>201</v>
      </c>
      <c r="C9894" s="120" t="s">
        <v>206</v>
      </c>
      <c r="D9894" s="120" t="s">
        <v>101</v>
      </c>
      <c r="E9894" s="120" t="s">
        <v>92</v>
      </c>
      <c r="F9894" s="121">
        <v>76174</v>
      </c>
      <c r="G9894" s="121">
        <v>8557</v>
      </c>
      <c r="H9894" s="119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19">
        <v>58340</v>
      </c>
      <c r="B9895" s="120" t="s">
        <v>201</v>
      </c>
      <c r="C9895" s="120" t="s">
        <v>206</v>
      </c>
      <c r="D9895" s="120" t="s">
        <v>101</v>
      </c>
      <c r="E9895" s="120" t="s">
        <v>92</v>
      </c>
      <c r="F9895" s="121">
        <v>70334</v>
      </c>
      <c r="G9895" s="121">
        <v>7901</v>
      </c>
      <c r="H9895" s="119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19">
        <v>58341</v>
      </c>
      <c r="B9896" s="120" t="s">
        <v>201</v>
      </c>
      <c r="C9896" s="120" t="s">
        <v>206</v>
      </c>
      <c r="D9896" s="120" t="s">
        <v>101</v>
      </c>
      <c r="E9896" s="120" t="s">
        <v>92</v>
      </c>
      <c r="F9896" s="121">
        <v>72854</v>
      </c>
      <c r="G9896" s="121">
        <v>8184</v>
      </c>
      <c r="H9896" s="119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19">
        <v>58342</v>
      </c>
      <c r="B9897" s="120" t="s">
        <v>201</v>
      </c>
      <c r="C9897" s="120" t="s">
        <v>206</v>
      </c>
      <c r="D9897" s="120" t="s">
        <v>101</v>
      </c>
      <c r="E9897" s="120" t="s">
        <v>92</v>
      </c>
      <c r="F9897" s="121">
        <v>69639</v>
      </c>
      <c r="G9897" s="121">
        <v>7823</v>
      </c>
      <c r="H9897" s="119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19">
        <v>58343</v>
      </c>
      <c r="B9898" s="120" t="s">
        <v>201</v>
      </c>
      <c r="C9898" s="120" t="s">
        <v>206</v>
      </c>
      <c r="D9898" s="120" t="s">
        <v>101</v>
      </c>
      <c r="E9898" s="120" t="s">
        <v>92</v>
      </c>
      <c r="F9898" s="121">
        <v>70889</v>
      </c>
      <c r="G9898" s="121">
        <v>7963</v>
      </c>
      <c r="H9898" s="119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19">
        <v>58344</v>
      </c>
      <c r="B9899" s="120" t="s">
        <v>201</v>
      </c>
      <c r="C9899" s="120" t="s">
        <v>206</v>
      </c>
      <c r="D9899" s="120" t="s">
        <v>101</v>
      </c>
      <c r="E9899" s="120" t="s">
        <v>92</v>
      </c>
      <c r="F9899" s="121">
        <v>76166</v>
      </c>
      <c r="G9899" s="121">
        <v>8556</v>
      </c>
      <c r="H9899" s="119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19">
        <v>58345</v>
      </c>
      <c r="B9900" s="120" t="s">
        <v>201</v>
      </c>
      <c r="C9900" s="120" t="s">
        <v>206</v>
      </c>
      <c r="D9900" s="120" t="s">
        <v>101</v>
      </c>
      <c r="E9900" s="120" t="s">
        <v>92</v>
      </c>
      <c r="F9900" s="121">
        <v>79459</v>
      </c>
      <c r="G9900" s="121">
        <v>8926</v>
      </c>
      <c r="H9900" s="119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19">
        <v>58346</v>
      </c>
      <c r="B9901" s="120" t="s">
        <v>201</v>
      </c>
      <c r="C9901" s="120" t="s">
        <v>206</v>
      </c>
      <c r="D9901" s="120" t="s">
        <v>101</v>
      </c>
      <c r="E9901" s="120" t="s">
        <v>92</v>
      </c>
      <c r="F9901" s="121">
        <v>79467</v>
      </c>
      <c r="G9901" s="121">
        <v>8927</v>
      </c>
      <c r="H9901" s="119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19">
        <v>58347</v>
      </c>
      <c r="B9902" s="120" t="s">
        <v>201</v>
      </c>
      <c r="C9902" s="120" t="s">
        <v>206</v>
      </c>
      <c r="D9902" s="120" t="s">
        <v>101</v>
      </c>
      <c r="E9902" s="120" t="s">
        <v>92</v>
      </c>
      <c r="F9902" s="121">
        <v>80901</v>
      </c>
      <c r="G9902" s="121">
        <v>9088</v>
      </c>
      <c r="H9902" s="119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19">
        <v>58348</v>
      </c>
      <c r="B9903" s="120" t="s">
        <v>201</v>
      </c>
      <c r="C9903" s="120" t="s">
        <v>206</v>
      </c>
      <c r="D9903" s="120" t="s">
        <v>101</v>
      </c>
      <c r="E9903" s="120" t="s">
        <v>92</v>
      </c>
      <c r="F9903" s="121">
        <v>77012</v>
      </c>
      <c r="G9903" s="121">
        <v>8651</v>
      </c>
      <c r="H9903" s="119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19">
        <v>58349</v>
      </c>
      <c r="B9904" s="120" t="s">
        <v>201</v>
      </c>
      <c r="C9904" s="120" t="s">
        <v>206</v>
      </c>
      <c r="D9904" s="120" t="s">
        <v>101</v>
      </c>
      <c r="E9904" s="120" t="s">
        <v>92</v>
      </c>
      <c r="F9904" s="121">
        <v>79095</v>
      </c>
      <c r="G9904" s="121">
        <v>8885</v>
      </c>
      <c r="H9904" s="119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19">
        <v>58350</v>
      </c>
      <c r="B9905" s="120" t="s">
        <v>201</v>
      </c>
      <c r="C9905" s="120" t="s">
        <v>206</v>
      </c>
      <c r="D9905" s="120" t="s">
        <v>101</v>
      </c>
      <c r="E9905" s="120" t="s">
        <v>92</v>
      </c>
      <c r="F9905" s="121">
        <v>74715</v>
      </c>
      <c r="G9905" s="121">
        <v>8393</v>
      </c>
      <c r="H9905" s="119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19">
        <v>58351</v>
      </c>
      <c r="B9906" s="120" t="s">
        <v>201</v>
      </c>
      <c r="C9906" s="120" t="s">
        <v>206</v>
      </c>
      <c r="D9906" s="120" t="s">
        <v>128</v>
      </c>
      <c r="E9906" s="120" t="s">
        <v>180</v>
      </c>
      <c r="F9906" s="121">
        <v>3361599</v>
      </c>
      <c r="G9906" s="121">
        <v>377623</v>
      </c>
      <c r="H9906" s="119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19">
        <v>58352</v>
      </c>
      <c r="B9907" s="120" t="s">
        <v>205</v>
      </c>
      <c r="C9907" s="120" t="s">
        <v>209</v>
      </c>
      <c r="D9907" s="120" t="s">
        <v>68</v>
      </c>
      <c r="E9907" s="120" t="s">
        <v>70</v>
      </c>
      <c r="F9907" s="121">
        <v>0</v>
      </c>
      <c r="G9907" s="121">
        <v>0</v>
      </c>
      <c r="H9907" s="119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19">
        <v>58352</v>
      </c>
      <c r="B9908" s="120" t="s">
        <v>205</v>
      </c>
      <c r="C9908" s="120" t="s">
        <v>209</v>
      </c>
      <c r="D9908" s="120" t="s">
        <v>68</v>
      </c>
      <c r="E9908" s="120" t="s">
        <v>176</v>
      </c>
      <c r="F9908" s="121">
        <v>0</v>
      </c>
      <c r="G9908" s="121">
        <v>0</v>
      </c>
      <c r="H9908" s="119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19">
        <v>58354</v>
      </c>
      <c r="B9909" s="120" t="s">
        <v>201</v>
      </c>
      <c r="C9909" s="120" t="s">
        <v>206</v>
      </c>
      <c r="D9909" s="120" t="s">
        <v>101</v>
      </c>
      <c r="E9909" s="120" t="s">
        <v>92</v>
      </c>
      <c r="F9909" s="121">
        <v>28656</v>
      </c>
      <c r="G9909" s="121">
        <v>3219</v>
      </c>
      <c r="H9909" s="119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19">
        <v>58355</v>
      </c>
      <c r="B9910" s="120" t="s">
        <v>201</v>
      </c>
      <c r="C9910" s="120" t="s">
        <v>206</v>
      </c>
      <c r="D9910" s="120" t="s">
        <v>101</v>
      </c>
      <c r="E9910" s="120" t="s">
        <v>92</v>
      </c>
      <c r="F9910" s="121">
        <v>28585</v>
      </c>
      <c r="G9910" s="121">
        <v>3211</v>
      </c>
      <c r="H9910" s="119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19">
        <v>58356</v>
      </c>
      <c r="B9911" s="120" t="s">
        <v>201</v>
      </c>
      <c r="C9911" s="120" t="s">
        <v>206</v>
      </c>
      <c r="D9911" s="120" t="s">
        <v>101</v>
      </c>
      <c r="E9911" s="120" t="s">
        <v>92</v>
      </c>
      <c r="F9911" s="121">
        <v>77662</v>
      </c>
      <c r="G9911" s="121">
        <v>8724</v>
      </c>
      <c r="H9911" s="119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19">
        <v>58357</v>
      </c>
      <c r="B9912" s="120" t="s">
        <v>201</v>
      </c>
      <c r="C9912" s="120" t="s">
        <v>207</v>
      </c>
      <c r="D9912" s="120" t="s">
        <v>101</v>
      </c>
      <c r="E9912" s="120" t="s">
        <v>92</v>
      </c>
      <c r="F9912" s="121">
        <v>50482</v>
      </c>
      <c r="G9912" s="121">
        <v>5671</v>
      </c>
      <c r="H9912" s="119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19">
        <v>58358</v>
      </c>
      <c r="B9913" s="120" t="s">
        <v>201</v>
      </c>
      <c r="C9913" s="120" t="s">
        <v>207</v>
      </c>
      <c r="D9913" s="120" t="s">
        <v>101</v>
      </c>
      <c r="E9913" s="120" t="s">
        <v>92</v>
      </c>
      <c r="F9913" s="121">
        <v>48125</v>
      </c>
      <c r="G9913" s="121">
        <v>5406</v>
      </c>
      <c r="H9913" s="119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19">
        <v>58359</v>
      </c>
      <c r="B9914" s="120" t="s">
        <v>201</v>
      </c>
      <c r="C9914" s="120" t="s">
        <v>207</v>
      </c>
      <c r="D9914" s="120" t="s">
        <v>101</v>
      </c>
      <c r="E9914" s="120" t="s">
        <v>92</v>
      </c>
      <c r="F9914" s="121">
        <v>31085</v>
      </c>
      <c r="G9914" s="121">
        <v>3492</v>
      </c>
      <c r="H9914" s="119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19">
        <v>58360</v>
      </c>
      <c r="B9915" s="120" t="s">
        <v>201</v>
      </c>
      <c r="C9915" s="120" t="s">
        <v>207</v>
      </c>
      <c r="D9915" s="120" t="s">
        <v>101</v>
      </c>
      <c r="E9915" s="120" t="s">
        <v>92</v>
      </c>
      <c r="F9915" s="121">
        <v>28824</v>
      </c>
      <c r="G9915" s="121">
        <v>3238</v>
      </c>
      <c r="H9915" s="119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19">
        <v>58361</v>
      </c>
      <c r="B9916" s="120" t="s">
        <v>201</v>
      </c>
      <c r="C9916" s="120" t="s">
        <v>207</v>
      </c>
      <c r="D9916" s="120" t="s">
        <v>101</v>
      </c>
      <c r="E9916" s="120" t="s">
        <v>92</v>
      </c>
      <c r="F9916" s="121">
        <v>39924</v>
      </c>
      <c r="G9916" s="121">
        <v>4485</v>
      </c>
      <c r="H9916" s="119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19">
        <v>58363</v>
      </c>
      <c r="B9917" s="120" t="s">
        <v>201</v>
      </c>
      <c r="C9917" s="120" t="s">
        <v>206</v>
      </c>
      <c r="D9917" s="120" t="s">
        <v>128</v>
      </c>
      <c r="E9917" s="120" t="s">
        <v>180</v>
      </c>
      <c r="F9917" s="121">
        <v>2919322</v>
      </c>
      <c r="G9917" s="121">
        <v>327940</v>
      </c>
      <c r="H9917" s="119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19">
        <v>58366</v>
      </c>
      <c r="B9918" s="120" t="s">
        <v>201</v>
      </c>
      <c r="C9918" s="120" t="s">
        <v>206</v>
      </c>
      <c r="D9918" s="120" t="s">
        <v>101</v>
      </c>
      <c r="E9918" s="120" t="s">
        <v>92</v>
      </c>
      <c r="F9918" s="121">
        <v>334654</v>
      </c>
      <c r="G9918" s="121">
        <v>37593</v>
      </c>
      <c r="H9918" s="119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19">
        <v>58370</v>
      </c>
      <c r="B9919" s="120" t="s">
        <v>201</v>
      </c>
      <c r="C9919" s="120" t="s">
        <v>206</v>
      </c>
      <c r="D9919" s="120" t="s">
        <v>101</v>
      </c>
      <c r="E9919" s="120" t="s">
        <v>92</v>
      </c>
      <c r="F9919" s="121">
        <v>13077</v>
      </c>
      <c r="G9919" s="121">
        <v>1469</v>
      </c>
      <c r="H9919" s="119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19">
        <v>58371</v>
      </c>
      <c r="B9920" s="120" t="s">
        <v>201</v>
      </c>
      <c r="C9920" s="120" t="s">
        <v>206</v>
      </c>
      <c r="D9920" s="120" t="s">
        <v>101</v>
      </c>
      <c r="E9920" s="120" t="s">
        <v>92</v>
      </c>
      <c r="F9920" s="121">
        <v>36986</v>
      </c>
      <c r="G9920" s="121">
        <v>4155</v>
      </c>
      <c r="H9920" s="119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19">
        <v>58372</v>
      </c>
      <c r="B9921" s="120" t="s">
        <v>201</v>
      </c>
      <c r="C9921" s="120" t="s">
        <v>206</v>
      </c>
      <c r="D9921" s="120" t="s">
        <v>128</v>
      </c>
      <c r="E9921" s="120" t="s">
        <v>180</v>
      </c>
      <c r="F9921" s="121">
        <v>3853934</v>
      </c>
      <c r="G9921" s="121">
        <v>432929</v>
      </c>
      <c r="H9921" s="119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19">
        <v>58373</v>
      </c>
      <c r="B9922" s="120" t="s">
        <v>201</v>
      </c>
      <c r="C9922" s="120" t="s">
        <v>206</v>
      </c>
      <c r="D9922" s="120" t="s">
        <v>101</v>
      </c>
      <c r="E9922" s="120" t="s">
        <v>92</v>
      </c>
      <c r="F9922" s="121">
        <v>420263</v>
      </c>
      <c r="G9922" s="121">
        <v>47210</v>
      </c>
      <c r="H9922" s="119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19">
        <v>58374</v>
      </c>
      <c r="B9923" s="120" t="s">
        <v>201</v>
      </c>
      <c r="C9923" s="120" t="s">
        <v>206</v>
      </c>
      <c r="D9923" s="120" t="s">
        <v>101</v>
      </c>
      <c r="E9923" s="120" t="s">
        <v>92</v>
      </c>
      <c r="F9923" s="121">
        <v>397901</v>
      </c>
      <c r="G9923" s="121">
        <v>44698</v>
      </c>
      <c r="H9923" s="119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19">
        <v>58375</v>
      </c>
      <c r="B9924" s="120" t="s">
        <v>205</v>
      </c>
      <c r="C9924" s="120" t="s">
        <v>210</v>
      </c>
      <c r="D9924" s="120" t="s">
        <v>79</v>
      </c>
      <c r="E9924" s="120" t="s">
        <v>38</v>
      </c>
      <c r="F9924" s="121">
        <v>3560</v>
      </c>
      <c r="G9924" s="121">
        <v>571</v>
      </c>
      <c r="H9924" s="119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19">
        <v>58376</v>
      </c>
      <c r="B9925" s="120" t="s">
        <v>201</v>
      </c>
      <c r="C9925" s="120" t="s">
        <v>206</v>
      </c>
      <c r="D9925" s="120" t="s">
        <v>101</v>
      </c>
      <c r="E9925" s="120" t="s">
        <v>92</v>
      </c>
      <c r="F9925" s="121">
        <v>20404</v>
      </c>
      <c r="G9925" s="121">
        <v>2292</v>
      </c>
      <c r="H9925" s="119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19">
        <v>58377</v>
      </c>
      <c r="B9926" s="120" t="s">
        <v>201</v>
      </c>
      <c r="C9926" s="120" t="s">
        <v>206</v>
      </c>
      <c r="D9926" s="120" t="s">
        <v>79</v>
      </c>
      <c r="E9926" s="120" t="s">
        <v>90</v>
      </c>
      <c r="F9926" s="121">
        <v>191720</v>
      </c>
      <c r="G9926" s="121">
        <v>17158</v>
      </c>
      <c r="H9926" s="119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19">
        <v>58379</v>
      </c>
      <c r="B9927" s="120" t="s">
        <v>201</v>
      </c>
      <c r="C9927" s="120" t="s">
        <v>206</v>
      </c>
      <c r="D9927" s="120" t="s">
        <v>79</v>
      </c>
      <c r="E9927" s="120" t="s">
        <v>90</v>
      </c>
      <c r="F9927" s="121">
        <v>140273</v>
      </c>
      <c r="G9927" s="121">
        <v>11923</v>
      </c>
      <c r="H9927" s="119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19">
        <v>58380</v>
      </c>
      <c r="B9928" s="120" t="s">
        <v>201</v>
      </c>
      <c r="C9928" s="120" t="s">
        <v>207</v>
      </c>
      <c r="D9928" s="120" t="s">
        <v>79</v>
      </c>
      <c r="E9928" s="120" t="s">
        <v>90</v>
      </c>
      <c r="F9928" s="121">
        <v>377561</v>
      </c>
      <c r="G9928" s="121">
        <v>36884.461</v>
      </c>
      <c r="H9928" s="119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19">
        <v>58380</v>
      </c>
      <c r="B9929" s="120" t="s">
        <v>201</v>
      </c>
      <c r="C9929" s="120" t="s">
        <v>207</v>
      </c>
      <c r="D9929" s="120" t="s">
        <v>79</v>
      </c>
      <c r="E9929" s="120" t="s">
        <v>38</v>
      </c>
      <c r="F9929" s="121">
        <v>139</v>
      </c>
      <c r="G9929" s="121">
        <v>13.539</v>
      </c>
      <c r="H9929" s="119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19">
        <v>58381</v>
      </c>
      <c r="B9930" s="120" t="s">
        <v>201</v>
      </c>
      <c r="C9930" s="120" t="s">
        <v>202</v>
      </c>
      <c r="D9930" s="120" t="s">
        <v>101</v>
      </c>
      <c r="E9930" s="120" t="s">
        <v>92</v>
      </c>
      <c r="F9930" s="121">
        <v>22754</v>
      </c>
      <c r="G9930" s="121">
        <v>2556</v>
      </c>
      <c r="H9930" s="119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19">
        <v>58383</v>
      </c>
      <c r="B9931" s="120" t="s">
        <v>201</v>
      </c>
      <c r="C9931" s="120" t="s">
        <v>202</v>
      </c>
      <c r="D9931" s="120" t="s">
        <v>101</v>
      </c>
      <c r="E9931" s="120" t="s">
        <v>92</v>
      </c>
      <c r="F9931" s="121">
        <v>326222</v>
      </c>
      <c r="G9931" s="121">
        <v>36646</v>
      </c>
      <c r="H9931" s="119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19">
        <v>58384</v>
      </c>
      <c r="B9932" s="120" t="s">
        <v>201</v>
      </c>
      <c r="C9932" s="120" t="s">
        <v>206</v>
      </c>
      <c r="D9932" s="120" t="s">
        <v>116</v>
      </c>
      <c r="E9932" s="120" t="s">
        <v>170</v>
      </c>
      <c r="F9932" s="121">
        <v>33446</v>
      </c>
      <c r="G9932" s="121">
        <v>3757</v>
      </c>
      <c r="H9932" s="119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19">
        <v>58386</v>
      </c>
      <c r="B9933" s="120" t="s">
        <v>201</v>
      </c>
      <c r="C9933" s="120" t="s">
        <v>206</v>
      </c>
      <c r="D9933" s="120" t="s">
        <v>101</v>
      </c>
      <c r="E9933" s="120" t="s">
        <v>92</v>
      </c>
      <c r="F9933" s="121">
        <v>18828</v>
      </c>
      <c r="G9933" s="121">
        <v>2115</v>
      </c>
      <c r="H9933" s="119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19">
        <v>58387</v>
      </c>
      <c r="B9934" s="120" t="s">
        <v>201</v>
      </c>
      <c r="C9934" s="120" t="s">
        <v>206</v>
      </c>
      <c r="D9934" s="120" t="s">
        <v>101</v>
      </c>
      <c r="E9934" s="120" t="s">
        <v>92</v>
      </c>
      <c r="F9934" s="121">
        <v>27597</v>
      </c>
      <c r="G9934" s="121">
        <v>3100</v>
      </c>
      <c r="H9934" s="119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19">
        <v>58388</v>
      </c>
      <c r="B9935" s="120" t="s">
        <v>201</v>
      </c>
      <c r="C9935" s="120" t="s">
        <v>206</v>
      </c>
      <c r="D9935" s="120" t="s">
        <v>101</v>
      </c>
      <c r="E9935" s="120" t="s">
        <v>92</v>
      </c>
      <c r="F9935" s="121">
        <v>7676977</v>
      </c>
      <c r="G9935" s="121">
        <v>862388</v>
      </c>
      <c r="H9935" s="119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19">
        <v>58389</v>
      </c>
      <c r="B9936" s="120" t="s">
        <v>201</v>
      </c>
      <c r="C9936" s="120" t="s">
        <v>206</v>
      </c>
      <c r="D9936" s="120" t="s">
        <v>101</v>
      </c>
      <c r="E9936" s="120" t="s">
        <v>92</v>
      </c>
      <c r="F9936" s="121">
        <v>6736731</v>
      </c>
      <c r="G9936" s="121">
        <v>756766</v>
      </c>
      <c r="H9936" s="119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19">
        <v>58391</v>
      </c>
      <c r="B9937" s="120" t="s">
        <v>201</v>
      </c>
      <c r="C9937" s="120" t="s">
        <v>206</v>
      </c>
      <c r="D9937" s="120" t="s">
        <v>101</v>
      </c>
      <c r="E9937" s="120" t="s">
        <v>92</v>
      </c>
      <c r="F9937" s="121">
        <v>129221</v>
      </c>
      <c r="G9937" s="121">
        <v>14516</v>
      </c>
      <c r="H9937" s="119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19">
        <v>58392</v>
      </c>
      <c r="B9938" s="120" t="s">
        <v>201</v>
      </c>
      <c r="C9938" s="120" t="s">
        <v>206</v>
      </c>
      <c r="D9938" s="120" t="s">
        <v>116</v>
      </c>
      <c r="E9938" s="120" t="s">
        <v>170</v>
      </c>
      <c r="F9938" s="121">
        <v>122723</v>
      </c>
      <c r="G9938" s="121">
        <v>13786</v>
      </c>
      <c r="H9938" s="119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19">
        <v>58394</v>
      </c>
      <c r="B9939" s="120" t="s">
        <v>201</v>
      </c>
      <c r="C9939" s="120" t="s">
        <v>206</v>
      </c>
      <c r="D9939" s="120" t="s">
        <v>128</v>
      </c>
      <c r="E9939" s="120" t="s">
        <v>180</v>
      </c>
      <c r="F9939" s="121">
        <v>3263840</v>
      </c>
      <c r="G9939" s="121">
        <v>366641</v>
      </c>
      <c r="H9939" s="119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19">
        <v>58395</v>
      </c>
      <c r="B9940" s="120" t="s">
        <v>201</v>
      </c>
      <c r="C9940" s="120" t="s">
        <v>206</v>
      </c>
      <c r="D9940" s="120" t="s">
        <v>128</v>
      </c>
      <c r="E9940" s="120" t="s">
        <v>180</v>
      </c>
      <c r="F9940" s="121">
        <v>2195999</v>
      </c>
      <c r="G9940" s="121">
        <v>246686</v>
      </c>
      <c r="H9940" s="119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19">
        <v>58397</v>
      </c>
      <c r="B9941" s="120" t="s">
        <v>201</v>
      </c>
      <c r="C9941" s="120" t="s">
        <v>206</v>
      </c>
      <c r="D9941" s="120" t="s">
        <v>79</v>
      </c>
      <c r="E9941" s="120" t="s">
        <v>90</v>
      </c>
      <c r="F9941" s="121">
        <v>111491</v>
      </c>
      <c r="G9941" s="121">
        <v>10422</v>
      </c>
      <c r="H9941" s="119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19">
        <v>58398</v>
      </c>
      <c r="B9942" s="120" t="s">
        <v>201</v>
      </c>
      <c r="C9942" s="120" t="s">
        <v>206</v>
      </c>
      <c r="D9942" s="120" t="s">
        <v>101</v>
      </c>
      <c r="E9942" s="120" t="s">
        <v>92</v>
      </c>
      <c r="F9942" s="121">
        <v>231621</v>
      </c>
      <c r="G9942" s="121">
        <v>26019</v>
      </c>
      <c r="H9942" s="119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19">
        <v>58399</v>
      </c>
      <c r="B9943" s="120" t="s">
        <v>201</v>
      </c>
      <c r="C9943" s="120" t="s">
        <v>207</v>
      </c>
      <c r="D9943" s="120" t="s">
        <v>79</v>
      </c>
      <c r="E9943" s="120" t="s">
        <v>130</v>
      </c>
      <c r="F9943" s="121">
        <v>9600</v>
      </c>
      <c r="G9943" s="121">
        <v>424</v>
      </c>
      <c r="H9943" s="119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19">
        <v>58400</v>
      </c>
      <c r="B9944" s="120" t="s">
        <v>201</v>
      </c>
      <c r="C9944" s="120" t="s">
        <v>207</v>
      </c>
      <c r="D9944" s="120" t="s">
        <v>73</v>
      </c>
      <c r="E9944" s="120" t="s">
        <v>38</v>
      </c>
      <c r="F9944" s="121">
        <v>3416</v>
      </c>
      <c r="G9944" s="121">
        <v>238</v>
      </c>
      <c r="H9944" s="119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19">
        <v>58401</v>
      </c>
      <c r="B9945" s="120" t="s">
        <v>201</v>
      </c>
      <c r="C9945" s="120" t="s">
        <v>206</v>
      </c>
      <c r="D9945" s="120" t="s">
        <v>101</v>
      </c>
      <c r="E9945" s="120" t="s">
        <v>92</v>
      </c>
      <c r="F9945" s="121">
        <v>110223</v>
      </c>
      <c r="G9945" s="121">
        <v>12382</v>
      </c>
      <c r="H9945" s="119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19">
        <v>58402</v>
      </c>
      <c r="B9946" s="120" t="s">
        <v>201</v>
      </c>
      <c r="C9946" s="120" t="s">
        <v>206</v>
      </c>
      <c r="D9946" s="120" t="s">
        <v>101</v>
      </c>
      <c r="E9946" s="120" t="s">
        <v>92</v>
      </c>
      <c r="F9946" s="121">
        <v>22265</v>
      </c>
      <c r="G9946" s="121">
        <v>2501</v>
      </c>
      <c r="H9946" s="119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19">
        <v>58403</v>
      </c>
      <c r="B9947" s="120" t="s">
        <v>201</v>
      </c>
      <c r="C9947" s="120" t="s">
        <v>206</v>
      </c>
      <c r="D9947" s="120" t="s">
        <v>101</v>
      </c>
      <c r="E9947" s="120" t="s">
        <v>92</v>
      </c>
      <c r="F9947" s="121">
        <v>40122</v>
      </c>
      <c r="G9947" s="121">
        <v>4507</v>
      </c>
      <c r="H9947" s="119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19">
        <v>58404</v>
      </c>
      <c r="B9948" s="120" t="s">
        <v>201</v>
      </c>
      <c r="C9948" s="120" t="s">
        <v>207</v>
      </c>
      <c r="D9948" s="120" t="s">
        <v>128</v>
      </c>
      <c r="E9948" s="120" t="s">
        <v>180</v>
      </c>
      <c r="F9948" s="121">
        <v>422951</v>
      </c>
      <c r="G9948" s="121">
        <v>47512</v>
      </c>
      <c r="H9948" s="119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19">
        <v>58405</v>
      </c>
      <c r="B9949" s="120" t="s">
        <v>201</v>
      </c>
      <c r="C9949" s="120" t="s">
        <v>202</v>
      </c>
      <c r="D9949" s="120" t="s">
        <v>33</v>
      </c>
      <c r="E9949" s="120" t="s">
        <v>99</v>
      </c>
      <c r="F9949" s="121">
        <v>0</v>
      </c>
      <c r="G9949" s="121">
        <v>-240</v>
      </c>
      <c r="H9949" s="119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19">
        <v>58407</v>
      </c>
      <c r="B9950" s="120" t="s">
        <v>201</v>
      </c>
      <c r="C9950" s="120" t="s">
        <v>206</v>
      </c>
      <c r="D9950" s="120" t="s">
        <v>128</v>
      </c>
      <c r="E9950" s="120" t="s">
        <v>180</v>
      </c>
      <c r="F9950" s="121">
        <v>15516</v>
      </c>
      <c r="G9950" s="121">
        <v>1743</v>
      </c>
      <c r="H9950" s="119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19">
        <v>58408</v>
      </c>
      <c r="B9951" s="120" t="s">
        <v>201</v>
      </c>
      <c r="C9951" s="120" t="s">
        <v>206</v>
      </c>
      <c r="D9951" s="120" t="s">
        <v>101</v>
      </c>
      <c r="E9951" s="120" t="s">
        <v>92</v>
      </c>
      <c r="F9951" s="121">
        <v>309245</v>
      </c>
      <c r="G9951" s="121">
        <v>34739</v>
      </c>
      <c r="H9951" s="119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19">
        <v>58410</v>
      </c>
      <c r="B9952" s="120" t="s">
        <v>201</v>
      </c>
      <c r="C9952" s="120" t="s">
        <v>206</v>
      </c>
      <c r="D9952" s="120" t="s">
        <v>101</v>
      </c>
      <c r="E9952" s="120" t="s">
        <v>92</v>
      </c>
      <c r="F9952" s="121">
        <v>43007</v>
      </c>
      <c r="G9952" s="121">
        <v>4831</v>
      </c>
      <c r="H9952" s="119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19">
        <v>58411</v>
      </c>
      <c r="B9953" s="120" t="s">
        <v>201</v>
      </c>
      <c r="C9953" s="120" t="s">
        <v>206</v>
      </c>
      <c r="D9953" s="120" t="s">
        <v>101</v>
      </c>
      <c r="E9953" s="120" t="s">
        <v>92</v>
      </c>
      <c r="F9953" s="121">
        <v>5536</v>
      </c>
      <c r="G9953" s="121">
        <v>622</v>
      </c>
      <c r="H9953" s="119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19">
        <v>58412</v>
      </c>
      <c r="B9954" s="120" t="s">
        <v>201</v>
      </c>
      <c r="C9954" s="120" t="s">
        <v>206</v>
      </c>
      <c r="D9954" s="120" t="s">
        <v>101</v>
      </c>
      <c r="E9954" s="120" t="s">
        <v>92</v>
      </c>
      <c r="F9954" s="121">
        <v>13495</v>
      </c>
      <c r="G9954" s="121">
        <v>1516</v>
      </c>
      <c r="H9954" s="119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19">
        <v>58414</v>
      </c>
      <c r="B9955" s="120" t="s">
        <v>201</v>
      </c>
      <c r="C9955" s="120" t="s">
        <v>202</v>
      </c>
      <c r="D9955" s="120" t="s">
        <v>128</v>
      </c>
      <c r="E9955" s="120" t="s">
        <v>180</v>
      </c>
      <c r="F9955" s="121">
        <v>44661</v>
      </c>
      <c r="G9955" s="121">
        <v>5017</v>
      </c>
      <c r="H9955" s="119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19">
        <v>58416</v>
      </c>
      <c r="B9956" s="120" t="s">
        <v>201</v>
      </c>
      <c r="C9956" s="120" t="s">
        <v>206</v>
      </c>
      <c r="D9956" s="120" t="s">
        <v>128</v>
      </c>
      <c r="E9956" s="120" t="s">
        <v>180</v>
      </c>
      <c r="F9956" s="121">
        <v>6088264</v>
      </c>
      <c r="G9956" s="121">
        <v>683921</v>
      </c>
      <c r="H9956" s="119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19">
        <v>58417</v>
      </c>
      <c r="B9957" s="120" t="s">
        <v>201</v>
      </c>
      <c r="C9957" s="120" t="s">
        <v>206</v>
      </c>
      <c r="D9957" s="120" t="s">
        <v>101</v>
      </c>
      <c r="E9957" s="120" t="s">
        <v>92</v>
      </c>
      <c r="F9957" s="121">
        <v>211991</v>
      </c>
      <c r="G9957" s="121">
        <v>23814</v>
      </c>
      <c r="H9957" s="119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19">
        <v>58418</v>
      </c>
      <c r="B9958" s="120" t="s">
        <v>201</v>
      </c>
      <c r="C9958" s="120" t="s">
        <v>206</v>
      </c>
      <c r="D9958" s="120" t="s">
        <v>101</v>
      </c>
      <c r="E9958" s="120" t="s">
        <v>92</v>
      </c>
      <c r="F9958" s="121">
        <v>88968</v>
      </c>
      <c r="G9958" s="121">
        <v>9994</v>
      </c>
      <c r="H9958" s="119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19">
        <v>58419</v>
      </c>
      <c r="B9959" s="120" t="s">
        <v>201</v>
      </c>
      <c r="C9959" s="120" t="s">
        <v>206</v>
      </c>
      <c r="D9959" s="120" t="s">
        <v>101</v>
      </c>
      <c r="E9959" s="120" t="s">
        <v>92</v>
      </c>
      <c r="F9959" s="121">
        <v>87774</v>
      </c>
      <c r="G9959" s="121">
        <v>9860</v>
      </c>
      <c r="H9959" s="119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19">
        <v>58420</v>
      </c>
      <c r="B9960" s="120" t="s">
        <v>201</v>
      </c>
      <c r="C9960" s="120" t="s">
        <v>206</v>
      </c>
      <c r="D9960" s="120" t="s">
        <v>56</v>
      </c>
      <c r="E9960" s="120" t="s">
        <v>38</v>
      </c>
      <c r="F9960" s="121">
        <v>31503019</v>
      </c>
      <c r="G9960" s="121">
        <v>4779655</v>
      </c>
      <c r="H9960" s="119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19">
        <v>58422</v>
      </c>
      <c r="B9961" s="120" t="s">
        <v>205</v>
      </c>
      <c r="C9961" s="120" t="s">
        <v>210</v>
      </c>
      <c r="D9961" s="120" t="s">
        <v>67</v>
      </c>
      <c r="E9961" s="120" t="s">
        <v>38</v>
      </c>
      <c r="F9961" s="121">
        <v>0</v>
      </c>
      <c r="G9961" s="121">
        <v>0</v>
      </c>
      <c r="H9961" s="119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19">
        <v>58422</v>
      </c>
      <c r="B9962" s="120" t="s">
        <v>205</v>
      </c>
      <c r="C9962" s="120" t="s">
        <v>210</v>
      </c>
      <c r="D9962" s="120" t="s">
        <v>101</v>
      </c>
      <c r="E9962" s="120" t="s">
        <v>92</v>
      </c>
      <c r="F9962" s="121">
        <v>8102</v>
      </c>
      <c r="G9962" s="121">
        <v>910</v>
      </c>
      <c r="H9962" s="119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19">
        <v>58423</v>
      </c>
      <c r="B9963" s="120" t="s">
        <v>201</v>
      </c>
      <c r="C9963" s="120" t="s">
        <v>206</v>
      </c>
      <c r="D9963" s="120" t="s">
        <v>101</v>
      </c>
      <c r="E9963" s="120" t="s">
        <v>92</v>
      </c>
      <c r="F9963" s="121">
        <v>14563</v>
      </c>
      <c r="G9963" s="121">
        <v>1636</v>
      </c>
      <c r="H9963" s="119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19">
        <v>58424</v>
      </c>
      <c r="B9964" s="120" t="s">
        <v>201</v>
      </c>
      <c r="C9964" s="120" t="s">
        <v>206</v>
      </c>
      <c r="D9964" s="120" t="s">
        <v>128</v>
      </c>
      <c r="E9964" s="120" t="s">
        <v>180</v>
      </c>
      <c r="F9964" s="121">
        <v>0</v>
      </c>
      <c r="G9964" s="121">
        <v>0</v>
      </c>
      <c r="H9964" s="119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19">
        <v>58425</v>
      </c>
      <c r="B9965" s="120" t="s">
        <v>201</v>
      </c>
      <c r="C9965" s="120" t="s">
        <v>206</v>
      </c>
      <c r="D9965" s="120" t="s">
        <v>128</v>
      </c>
      <c r="E9965" s="120" t="s">
        <v>180</v>
      </c>
      <c r="F9965" s="121">
        <v>429264</v>
      </c>
      <c r="G9965" s="121">
        <v>48221</v>
      </c>
      <c r="H9965" s="119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19">
        <v>58426</v>
      </c>
      <c r="B9966" s="120" t="s">
        <v>201</v>
      </c>
      <c r="C9966" s="120" t="s">
        <v>206</v>
      </c>
      <c r="D9966" s="120" t="s">
        <v>56</v>
      </c>
      <c r="E9966" s="120" t="s">
        <v>38</v>
      </c>
      <c r="F9966" s="121">
        <v>26813077</v>
      </c>
      <c r="G9966" s="121">
        <v>3970551</v>
      </c>
      <c r="H9966" s="119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19">
        <v>58427</v>
      </c>
      <c r="B9967" s="120" t="s">
        <v>205</v>
      </c>
      <c r="C9967" s="120" t="s">
        <v>202</v>
      </c>
      <c r="D9967" s="120" t="s">
        <v>39</v>
      </c>
      <c r="E9967" s="120" t="s">
        <v>38</v>
      </c>
      <c r="F9967" s="121">
        <v>18745</v>
      </c>
      <c r="G9967" s="121">
        <v>55689</v>
      </c>
      <c r="H9967" s="119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19">
        <v>58427</v>
      </c>
      <c r="B9968" s="120" t="s">
        <v>205</v>
      </c>
      <c r="C9968" s="120" t="s">
        <v>202</v>
      </c>
      <c r="D9968" s="120" t="s">
        <v>61</v>
      </c>
      <c r="E9968" s="120" t="s">
        <v>38</v>
      </c>
      <c r="F9968" s="121">
        <v>3020889</v>
      </c>
      <c r="G9968" s="121">
        <v>486399</v>
      </c>
      <c r="H9968" s="119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19">
        <v>58428</v>
      </c>
      <c r="B9969" s="120" t="s">
        <v>205</v>
      </c>
      <c r="C9969" s="120" t="s">
        <v>210</v>
      </c>
      <c r="D9969" s="120" t="s">
        <v>73</v>
      </c>
      <c r="E9969" s="120" t="s">
        <v>38</v>
      </c>
      <c r="F9969" s="121">
        <v>521801</v>
      </c>
      <c r="G9969" s="121">
        <v>116594.6</v>
      </c>
      <c r="H9969" s="119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19">
        <v>58429</v>
      </c>
      <c r="B9970" s="120" t="s">
        <v>201</v>
      </c>
      <c r="C9970" s="120" t="s">
        <v>206</v>
      </c>
      <c r="D9970" s="120" t="s">
        <v>73</v>
      </c>
      <c r="E9970" s="120" t="s">
        <v>90</v>
      </c>
      <c r="F9970" s="121">
        <v>1828266</v>
      </c>
      <c r="G9970" s="121">
        <v>147974</v>
      </c>
      <c r="H9970" s="119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19">
        <v>58430</v>
      </c>
      <c r="B9971" s="120" t="s">
        <v>201</v>
      </c>
      <c r="C9971" s="120" t="s">
        <v>206</v>
      </c>
      <c r="D9971" s="120" t="s">
        <v>101</v>
      </c>
      <c r="E9971" s="120" t="s">
        <v>92</v>
      </c>
      <c r="F9971" s="121">
        <v>4306047</v>
      </c>
      <c r="G9971" s="121">
        <v>483717</v>
      </c>
      <c r="H9971" s="119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19">
        <v>58431</v>
      </c>
      <c r="B9972" s="120" t="s">
        <v>201</v>
      </c>
      <c r="C9972" s="120" t="s">
        <v>206</v>
      </c>
      <c r="D9972" s="120" t="s">
        <v>101</v>
      </c>
      <c r="E9972" s="120" t="s">
        <v>92</v>
      </c>
      <c r="F9972" s="121">
        <v>34968</v>
      </c>
      <c r="G9972" s="121">
        <v>3928</v>
      </c>
      <c r="H9972" s="119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19">
        <v>58432</v>
      </c>
      <c r="B9973" s="120" t="s">
        <v>205</v>
      </c>
      <c r="C9973" s="120" t="s">
        <v>208</v>
      </c>
      <c r="D9973" s="120" t="s">
        <v>79</v>
      </c>
      <c r="E9973" s="120" t="s">
        <v>38</v>
      </c>
      <c r="F9973" s="121">
        <v>437002</v>
      </c>
      <c r="G9973" s="121">
        <v>70995</v>
      </c>
      <c r="H9973" s="119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19">
        <v>58433</v>
      </c>
      <c r="B9974" s="120" t="s">
        <v>201</v>
      </c>
      <c r="C9974" s="120" t="s">
        <v>206</v>
      </c>
      <c r="D9974" s="120" t="s">
        <v>67</v>
      </c>
      <c r="E9974" s="120" t="s">
        <v>38</v>
      </c>
      <c r="F9974" s="121">
        <v>1421595</v>
      </c>
      <c r="G9974" s="121">
        <v>194531</v>
      </c>
      <c r="H9974" s="119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19">
        <v>58435</v>
      </c>
      <c r="B9975" s="120" t="s">
        <v>201</v>
      </c>
      <c r="C9975" s="120" t="s">
        <v>206</v>
      </c>
      <c r="D9975" s="120" t="s">
        <v>79</v>
      </c>
      <c r="E9975" s="120" t="s">
        <v>90</v>
      </c>
      <c r="F9975" s="121">
        <v>328399</v>
      </c>
      <c r="G9975" s="121">
        <v>33161</v>
      </c>
      <c r="H9975" s="119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19">
        <v>58436</v>
      </c>
      <c r="B9976" s="120" t="s">
        <v>201</v>
      </c>
      <c r="C9976" s="120" t="s">
        <v>206</v>
      </c>
      <c r="D9976" s="120" t="s">
        <v>79</v>
      </c>
      <c r="E9976" s="120" t="s">
        <v>90</v>
      </c>
      <c r="F9976" s="121">
        <v>304697</v>
      </c>
      <c r="G9976" s="121">
        <v>30654</v>
      </c>
      <c r="H9976" s="119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19">
        <v>58437</v>
      </c>
      <c r="B9977" s="120" t="s">
        <v>201</v>
      </c>
      <c r="C9977" s="120" t="s">
        <v>206</v>
      </c>
      <c r="D9977" s="120" t="s">
        <v>79</v>
      </c>
      <c r="E9977" s="120" t="s">
        <v>90</v>
      </c>
      <c r="F9977" s="121">
        <v>316568</v>
      </c>
      <c r="G9977" s="121">
        <v>33134</v>
      </c>
      <c r="H9977" s="119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19">
        <v>58438</v>
      </c>
      <c r="B9978" s="120" t="s">
        <v>201</v>
      </c>
      <c r="C9978" s="120" t="s">
        <v>202</v>
      </c>
      <c r="D9978" s="120" t="s">
        <v>116</v>
      </c>
      <c r="E9978" s="120" t="s">
        <v>170</v>
      </c>
      <c r="F9978" s="121">
        <v>28051</v>
      </c>
      <c r="G9978" s="121">
        <v>3151</v>
      </c>
      <c r="H9978" s="119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19">
        <v>58439</v>
      </c>
      <c r="B9979" s="120" t="s">
        <v>201</v>
      </c>
      <c r="C9979" s="120" t="s">
        <v>211</v>
      </c>
      <c r="D9979" s="120" t="s">
        <v>79</v>
      </c>
      <c r="E9979" s="120" t="s">
        <v>130</v>
      </c>
      <c r="F9979" s="121">
        <v>38107</v>
      </c>
      <c r="G9979" s="121">
        <v>3280</v>
      </c>
      <c r="H9979" s="119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19">
        <v>58440</v>
      </c>
      <c r="B9980" s="120" t="s">
        <v>201</v>
      </c>
      <c r="C9980" s="120" t="s">
        <v>207</v>
      </c>
      <c r="D9980" s="120" t="s">
        <v>67</v>
      </c>
      <c r="E9980" s="120" t="s">
        <v>38</v>
      </c>
      <c r="F9980" s="121">
        <v>79253</v>
      </c>
      <c r="G9980" s="121">
        <v>8754.1</v>
      </c>
      <c r="H9980" s="119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19">
        <v>58441</v>
      </c>
      <c r="B9981" s="120" t="s">
        <v>201</v>
      </c>
      <c r="C9981" s="120" t="s">
        <v>206</v>
      </c>
      <c r="D9981" s="120" t="s">
        <v>128</v>
      </c>
      <c r="E9981" s="120" t="s">
        <v>180</v>
      </c>
      <c r="F9981" s="121">
        <v>91014</v>
      </c>
      <c r="G9981" s="121">
        <v>10224</v>
      </c>
      <c r="H9981" s="119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19">
        <v>58443</v>
      </c>
      <c r="B9982" s="120" t="s">
        <v>201</v>
      </c>
      <c r="C9982" s="120" t="s">
        <v>206</v>
      </c>
      <c r="D9982" s="120" t="s">
        <v>101</v>
      </c>
      <c r="E9982" s="120" t="s">
        <v>92</v>
      </c>
      <c r="F9982" s="121">
        <v>12782</v>
      </c>
      <c r="G9982" s="121">
        <v>1436</v>
      </c>
      <c r="H9982" s="119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19">
        <v>58444</v>
      </c>
      <c r="B9983" s="120" t="s">
        <v>201</v>
      </c>
      <c r="C9983" s="120" t="s">
        <v>206</v>
      </c>
      <c r="D9983" s="120" t="s">
        <v>128</v>
      </c>
      <c r="E9983" s="120" t="s">
        <v>180</v>
      </c>
      <c r="F9983" s="121">
        <v>186712</v>
      </c>
      <c r="G9983" s="121">
        <v>20974</v>
      </c>
      <c r="H9983" s="119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19">
        <v>58445</v>
      </c>
      <c r="B9984" s="120" t="s">
        <v>201</v>
      </c>
      <c r="C9984" s="120" t="s">
        <v>206</v>
      </c>
      <c r="D9984" s="120" t="s">
        <v>101</v>
      </c>
      <c r="E9984" s="120" t="s">
        <v>92</v>
      </c>
      <c r="F9984" s="121">
        <v>21810</v>
      </c>
      <c r="G9984" s="121">
        <v>2450</v>
      </c>
      <c r="H9984" s="119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19">
        <v>58446</v>
      </c>
      <c r="B9985" s="120" t="s">
        <v>201</v>
      </c>
      <c r="C9985" s="120" t="s">
        <v>206</v>
      </c>
      <c r="D9985" s="120" t="s">
        <v>101</v>
      </c>
      <c r="E9985" s="120" t="s">
        <v>92</v>
      </c>
      <c r="F9985" s="121">
        <v>36577</v>
      </c>
      <c r="G9985" s="121">
        <v>4109</v>
      </c>
      <c r="H9985" s="119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19">
        <v>58447</v>
      </c>
      <c r="B9986" s="120" t="s">
        <v>201</v>
      </c>
      <c r="C9986" s="120" t="s">
        <v>206</v>
      </c>
      <c r="D9986" s="120" t="s">
        <v>101</v>
      </c>
      <c r="E9986" s="120" t="s">
        <v>92</v>
      </c>
      <c r="F9986" s="121">
        <v>20698</v>
      </c>
      <c r="G9986" s="121">
        <v>2325</v>
      </c>
      <c r="H9986" s="119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19">
        <v>58448</v>
      </c>
      <c r="B9987" s="120" t="s">
        <v>201</v>
      </c>
      <c r="C9987" s="120" t="s">
        <v>206</v>
      </c>
      <c r="D9987" s="120" t="s">
        <v>101</v>
      </c>
      <c r="E9987" s="120" t="s">
        <v>92</v>
      </c>
      <c r="F9987" s="121">
        <v>23716</v>
      </c>
      <c r="G9987" s="121">
        <v>2664</v>
      </c>
      <c r="H9987" s="119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19">
        <v>58449</v>
      </c>
      <c r="B9988" s="120" t="s">
        <v>201</v>
      </c>
      <c r="C9988" s="120" t="s">
        <v>206</v>
      </c>
      <c r="D9988" s="120" t="s">
        <v>101</v>
      </c>
      <c r="E9988" s="120" t="s">
        <v>92</v>
      </c>
      <c r="F9988" s="121">
        <v>34389</v>
      </c>
      <c r="G9988" s="121">
        <v>3863</v>
      </c>
      <c r="H9988" s="119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19">
        <v>58450</v>
      </c>
      <c r="B9989" s="120" t="s">
        <v>201</v>
      </c>
      <c r="C9989" s="120" t="s">
        <v>206</v>
      </c>
      <c r="D9989" s="120" t="s">
        <v>101</v>
      </c>
      <c r="E9989" s="120" t="s">
        <v>92</v>
      </c>
      <c r="F9989" s="121">
        <v>36285</v>
      </c>
      <c r="G9989" s="121">
        <v>4076</v>
      </c>
      <c r="H9989" s="119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19">
        <v>58451</v>
      </c>
      <c r="B9990" s="120" t="s">
        <v>201</v>
      </c>
      <c r="C9990" s="120" t="s">
        <v>206</v>
      </c>
      <c r="D9990" s="120" t="s">
        <v>101</v>
      </c>
      <c r="E9990" s="120" t="s">
        <v>92</v>
      </c>
      <c r="F9990" s="121">
        <v>32199</v>
      </c>
      <c r="G9990" s="121">
        <v>3617</v>
      </c>
      <c r="H9990" s="119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19">
        <v>58452</v>
      </c>
      <c r="B9991" s="120" t="s">
        <v>201</v>
      </c>
      <c r="C9991" s="120" t="s">
        <v>206</v>
      </c>
      <c r="D9991" s="120" t="s">
        <v>101</v>
      </c>
      <c r="E9991" s="120" t="s">
        <v>92</v>
      </c>
      <c r="F9991" s="121">
        <v>31986</v>
      </c>
      <c r="G9991" s="121">
        <v>3593</v>
      </c>
      <c r="H9991" s="119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19">
        <v>58453</v>
      </c>
      <c r="B9992" s="120" t="s">
        <v>201</v>
      </c>
      <c r="C9992" s="120" t="s">
        <v>206</v>
      </c>
      <c r="D9992" s="120" t="s">
        <v>101</v>
      </c>
      <c r="E9992" s="120" t="s">
        <v>92</v>
      </c>
      <c r="F9992" s="121">
        <v>61735</v>
      </c>
      <c r="G9992" s="121">
        <v>6935</v>
      </c>
      <c r="H9992" s="119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19">
        <v>58454</v>
      </c>
      <c r="B9993" s="120" t="s">
        <v>201</v>
      </c>
      <c r="C9993" s="120" t="s">
        <v>206</v>
      </c>
      <c r="D9993" s="120" t="s">
        <v>101</v>
      </c>
      <c r="E9993" s="120" t="s">
        <v>92</v>
      </c>
      <c r="F9993" s="121">
        <v>36657</v>
      </c>
      <c r="G9993" s="121">
        <v>4118</v>
      </c>
      <c r="H9993" s="119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19">
        <v>58455</v>
      </c>
      <c r="B9994" s="120" t="s">
        <v>201</v>
      </c>
      <c r="C9994" s="120" t="s">
        <v>206</v>
      </c>
      <c r="D9994" s="120" t="s">
        <v>116</v>
      </c>
      <c r="E9994" s="120" t="s">
        <v>170</v>
      </c>
      <c r="F9994" s="121">
        <v>47395</v>
      </c>
      <c r="G9994" s="121">
        <v>5324</v>
      </c>
      <c r="H9994" s="119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19">
        <v>58456</v>
      </c>
      <c r="B9995" s="120" t="s">
        <v>201</v>
      </c>
      <c r="C9995" s="120" t="s">
        <v>206</v>
      </c>
      <c r="D9995" s="120" t="s">
        <v>128</v>
      </c>
      <c r="E9995" s="120" t="s">
        <v>180</v>
      </c>
      <c r="F9995" s="121">
        <v>52176</v>
      </c>
      <c r="G9995" s="121">
        <v>5861</v>
      </c>
      <c r="H9995" s="119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19">
        <v>58457</v>
      </c>
      <c r="B9996" s="120" t="s">
        <v>201</v>
      </c>
      <c r="C9996" s="120" t="s">
        <v>206</v>
      </c>
      <c r="D9996" s="120" t="s">
        <v>128</v>
      </c>
      <c r="E9996" s="120" t="s">
        <v>180</v>
      </c>
      <c r="F9996" s="121">
        <v>49764</v>
      </c>
      <c r="G9996" s="121">
        <v>5590</v>
      </c>
      <c r="H9996" s="119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19">
        <v>58458</v>
      </c>
      <c r="B9997" s="120" t="s">
        <v>201</v>
      </c>
      <c r="C9997" s="120" t="s">
        <v>202</v>
      </c>
      <c r="D9997" s="120" t="s">
        <v>128</v>
      </c>
      <c r="E9997" s="120" t="s">
        <v>180</v>
      </c>
      <c r="F9997" s="121">
        <v>49031</v>
      </c>
      <c r="G9997" s="121">
        <v>5508</v>
      </c>
      <c r="H9997" s="119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19">
        <v>58459</v>
      </c>
      <c r="B9998" s="120" t="s">
        <v>201</v>
      </c>
      <c r="C9998" s="120" t="s">
        <v>206</v>
      </c>
      <c r="D9998" s="120" t="s">
        <v>128</v>
      </c>
      <c r="E9998" s="120" t="s">
        <v>180</v>
      </c>
      <c r="F9998" s="121">
        <v>51310</v>
      </c>
      <c r="G9998" s="121">
        <v>5764</v>
      </c>
      <c r="H9998" s="119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19">
        <v>58460</v>
      </c>
      <c r="B9999" s="120" t="s">
        <v>201</v>
      </c>
      <c r="C9999" s="120" t="s">
        <v>206</v>
      </c>
      <c r="D9999" s="120" t="s">
        <v>128</v>
      </c>
      <c r="E9999" s="120" t="s">
        <v>180</v>
      </c>
      <c r="F9999" s="121">
        <v>48176</v>
      </c>
      <c r="G9999" s="121">
        <v>5412</v>
      </c>
      <c r="H9999" s="119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19">
        <v>58461</v>
      </c>
      <c r="B10000" s="120" t="s">
        <v>201</v>
      </c>
      <c r="C10000" s="120" t="s">
        <v>206</v>
      </c>
      <c r="D10000" s="120" t="s">
        <v>128</v>
      </c>
      <c r="E10000" s="120" t="s">
        <v>180</v>
      </c>
      <c r="F10000" s="121">
        <v>50010</v>
      </c>
      <c r="G10000" s="121">
        <v>5618</v>
      </c>
      <c r="H10000" s="119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19">
        <v>58462</v>
      </c>
      <c r="B10001" s="120" t="s">
        <v>201</v>
      </c>
      <c r="C10001" s="120" t="s">
        <v>206</v>
      </c>
      <c r="D10001" s="120" t="s">
        <v>101</v>
      </c>
      <c r="E10001" s="120" t="s">
        <v>92</v>
      </c>
      <c r="F10001" s="121">
        <v>6421359</v>
      </c>
      <c r="G10001" s="121">
        <v>721339</v>
      </c>
      <c r="H10001" s="119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19">
        <v>58463</v>
      </c>
      <c r="B10002" s="120" t="s">
        <v>201</v>
      </c>
      <c r="C10002" s="120" t="s">
        <v>202</v>
      </c>
      <c r="D10002" s="120" t="s">
        <v>101</v>
      </c>
      <c r="E10002" s="120" t="s">
        <v>92</v>
      </c>
      <c r="F10002" s="121">
        <v>75881</v>
      </c>
      <c r="G10002" s="121">
        <v>8524</v>
      </c>
      <c r="H10002" s="119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19">
        <v>58464</v>
      </c>
      <c r="B10003" s="120" t="s">
        <v>201</v>
      </c>
      <c r="C10003" s="120" t="s">
        <v>206</v>
      </c>
      <c r="D10003" s="120" t="s">
        <v>128</v>
      </c>
      <c r="E10003" s="120" t="s">
        <v>180</v>
      </c>
      <c r="F10003" s="121">
        <v>339791</v>
      </c>
      <c r="G10003" s="121">
        <v>38170</v>
      </c>
      <c r="H10003" s="119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19">
        <v>58465</v>
      </c>
      <c r="B10004" s="120" t="s">
        <v>201</v>
      </c>
      <c r="C10004" s="120" t="s">
        <v>206</v>
      </c>
      <c r="D10004" s="120" t="s">
        <v>128</v>
      </c>
      <c r="E10004" s="120" t="s">
        <v>180</v>
      </c>
      <c r="F10004" s="121">
        <v>337929</v>
      </c>
      <c r="G10004" s="121">
        <v>37961</v>
      </c>
      <c r="H10004" s="119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19">
        <v>58467</v>
      </c>
      <c r="B10005" s="120" t="s">
        <v>201</v>
      </c>
      <c r="C10005" s="120" t="s">
        <v>206</v>
      </c>
      <c r="D10005" s="120" t="s">
        <v>101</v>
      </c>
      <c r="E10005" s="120" t="s">
        <v>92</v>
      </c>
      <c r="F10005" s="121">
        <v>2989523</v>
      </c>
      <c r="G10005" s="121">
        <v>335826</v>
      </c>
      <c r="H10005" s="119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19">
        <v>58469</v>
      </c>
      <c r="B10006" s="120" t="s">
        <v>201</v>
      </c>
      <c r="C10006" s="120" t="s">
        <v>202</v>
      </c>
      <c r="D10006" s="120" t="s">
        <v>79</v>
      </c>
      <c r="E10006" s="120" t="s">
        <v>70</v>
      </c>
      <c r="F10006" s="121">
        <v>0</v>
      </c>
      <c r="G10006" s="121">
        <v>0</v>
      </c>
      <c r="H10006" s="119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19">
        <v>58469</v>
      </c>
      <c r="B10007" s="120" t="s">
        <v>201</v>
      </c>
      <c r="C10007" s="120" t="s">
        <v>202</v>
      </c>
      <c r="D10007" s="120" t="s">
        <v>79</v>
      </c>
      <c r="E10007" s="120" t="s">
        <v>134</v>
      </c>
      <c r="F10007" s="121">
        <v>6417</v>
      </c>
      <c r="G10007" s="121">
        <v>678</v>
      </c>
      <c r="H10007" s="119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19">
        <v>58470</v>
      </c>
      <c r="B10008" s="120" t="s">
        <v>201</v>
      </c>
      <c r="C10008" s="120" t="s">
        <v>206</v>
      </c>
      <c r="D10008" s="120" t="s">
        <v>116</v>
      </c>
      <c r="E10008" s="120" t="s">
        <v>170</v>
      </c>
      <c r="F10008" s="121">
        <v>19647</v>
      </c>
      <c r="G10008" s="121">
        <v>2207</v>
      </c>
      <c r="H10008" s="119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19">
        <v>58471</v>
      </c>
      <c r="B10009" s="120" t="s">
        <v>201</v>
      </c>
      <c r="C10009" s="120" t="s">
        <v>206</v>
      </c>
      <c r="D10009" s="120" t="s">
        <v>73</v>
      </c>
      <c r="E10009" s="120" t="s">
        <v>38</v>
      </c>
      <c r="F10009" s="121">
        <v>6029953</v>
      </c>
      <c r="G10009" s="121">
        <v>516390</v>
      </c>
      <c r="H10009" s="119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19">
        <v>58473</v>
      </c>
      <c r="B10010" s="120" t="s">
        <v>201</v>
      </c>
      <c r="C10010" s="120" t="s">
        <v>202</v>
      </c>
      <c r="D10010" s="120" t="s">
        <v>101</v>
      </c>
      <c r="E10010" s="120" t="s">
        <v>92</v>
      </c>
      <c r="F10010" s="121">
        <v>57864</v>
      </c>
      <c r="G10010" s="121">
        <v>6500</v>
      </c>
      <c r="H10010" s="119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19">
        <v>58474</v>
      </c>
      <c r="B10011" s="120" t="s">
        <v>201</v>
      </c>
      <c r="C10011" s="120" t="s">
        <v>206</v>
      </c>
      <c r="D10011" s="120" t="s">
        <v>128</v>
      </c>
      <c r="E10011" s="120" t="s">
        <v>180</v>
      </c>
      <c r="F10011" s="121">
        <v>7797456</v>
      </c>
      <c r="G10011" s="121">
        <v>875921.72</v>
      </c>
      <c r="H10011" s="119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19">
        <v>58475</v>
      </c>
      <c r="B10012" s="120" t="s">
        <v>201</v>
      </c>
      <c r="C10012" s="120" t="s">
        <v>206</v>
      </c>
      <c r="D10012" s="120" t="s">
        <v>33</v>
      </c>
      <c r="E10012" s="120" t="s">
        <v>99</v>
      </c>
      <c r="F10012" s="121">
        <v>0</v>
      </c>
      <c r="G10012" s="121">
        <v>-809</v>
      </c>
      <c r="H10012" s="119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19">
        <v>58476</v>
      </c>
      <c r="B10013" s="120" t="s">
        <v>205</v>
      </c>
      <c r="C10013" s="120" t="s">
        <v>209</v>
      </c>
      <c r="D10013" s="120" t="s">
        <v>73</v>
      </c>
      <c r="E10013" s="120" t="s">
        <v>90</v>
      </c>
      <c r="F10013" s="121">
        <v>557762</v>
      </c>
      <c r="G10013" s="121">
        <v>47717</v>
      </c>
      <c r="H10013" s="119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19">
        <v>58477</v>
      </c>
      <c r="B10014" s="120" t="s">
        <v>201</v>
      </c>
      <c r="C10014" s="120" t="s">
        <v>206</v>
      </c>
      <c r="D10014" s="120" t="s">
        <v>101</v>
      </c>
      <c r="E10014" s="120" t="s">
        <v>92</v>
      </c>
      <c r="F10014" s="121">
        <v>57982</v>
      </c>
      <c r="G10014" s="121">
        <v>6513.21</v>
      </c>
      <c r="H10014" s="119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19">
        <v>58478</v>
      </c>
      <c r="B10015" s="120" t="s">
        <v>201</v>
      </c>
      <c r="C10015" s="120" t="s">
        <v>202</v>
      </c>
      <c r="D10015" s="120" t="s">
        <v>39</v>
      </c>
      <c r="E10015" s="120" t="s">
        <v>38</v>
      </c>
      <c r="F10015" s="121">
        <v>0</v>
      </c>
      <c r="G10015" s="121">
        <v>36269</v>
      </c>
      <c r="H10015" s="119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19">
        <v>58478</v>
      </c>
      <c r="B10016" s="120" t="s">
        <v>201</v>
      </c>
      <c r="C10016" s="120" t="s">
        <v>202</v>
      </c>
      <c r="D10016" s="120" t="s">
        <v>61</v>
      </c>
      <c r="E10016" s="120" t="s">
        <v>38</v>
      </c>
      <c r="F10016" s="121">
        <v>1288111</v>
      </c>
      <c r="G10016" s="121">
        <v>121942</v>
      </c>
      <c r="H10016" s="119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19">
        <v>58480</v>
      </c>
      <c r="B10017" s="120" t="s">
        <v>201</v>
      </c>
      <c r="C10017" s="120" t="s">
        <v>206</v>
      </c>
      <c r="D10017" s="120" t="s">
        <v>101</v>
      </c>
      <c r="E10017" s="120" t="s">
        <v>92</v>
      </c>
      <c r="F10017" s="121">
        <v>66399</v>
      </c>
      <c r="G10017" s="121">
        <v>7459</v>
      </c>
      <c r="H10017" s="119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19">
        <v>58481</v>
      </c>
      <c r="B10018" s="120" t="s">
        <v>201</v>
      </c>
      <c r="C10018" s="120" t="s">
        <v>207</v>
      </c>
      <c r="D10018" s="120" t="s">
        <v>101</v>
      </c>
      <c r="E10018" s="120" t="s">
        <v>92</v>
      </c>
      <c r="F10018" s="121">
        <v>16033</v>
      </c>
      <c r="G10018" s="121">
        <v>1801</v>
      </c>
      <c r="H10018" s="119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19">
        <v>58482</v>
      </c>
      <c r="B10019" s="120" t="s">
        <v>201</v>
      </c>
      <c r="C10019" s="120" t="s">
        <v>206</v>
      </c>
      <c r="D10019" s="120" t="s">
        <v>101</v>
      </c>
      <c r="E10019" s="120" t="s">
        <v>92</v>
      </c>
      <c r="F10019" s="121">
        <v>115735</v>
      </c>
      <c r="G10019" s="121">
        <v>13001</v>
      </c>
      <c r="H10019" s="119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19">
        <v>58483</v>
      </c>
      <c r="B10020" s="120" t="s">
        <v>201</v>
      </c>
      <c r="C10020" s="120" t="s">
        <v>206</v>
      </c>
      <c r="D10020" s="120" t="s">
        <v>101</v>
      </c>
      <c r="E10020" s="120" t="s">
        <v>92</v>
      </c>
      <c r="F10020" s="121">
        <v>203081</v>
      </c>
      <c r="G10020" s="121">
        <v>22813</v>
      </c>
      <c r="H10020" s="119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19">
        <v>58484</v>
      </c>
      <c r="B10021" s="120" t="s">
        <v>205</v>
      </c>
      <c r="C10021" s="120" t="s">
        <v>209</v>
      </c>
      <c r="D10021" s="120" t="s">
        <v>79</v>
      </c>
      <c r="E10021" s="120" t="s">
        <v>90</v>
      </c>
      <c r="F10021" s="121">
        <v>64735</v>
      </c>
      <c r="G10021" s="121">
        <v>7180.246</v>
      </c>
      <c r="H10021" s="119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19">
        <v>58484</v>
      </c>
      <c r="B10022" s="120" t="s">
        <v>205</v>
      </c>
      <c r="C10022" s="120" t="s">
        <v>209</v>
      </c>
      <c r="D10022" s="120" t="s">
        <v>79</v>
      </c>
      <c r="E10022" s="120" t="s">
        <v>38</v>
      </c>
      <c r="F10022" s="121">
        <v>327838</v>
      </c>
      <c r="G10022" s="121">
        <v>36544.754</v>
      </c>
      <c r="H10022" s="119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19">
        <v>58485</v>
      </c>
      <c r="B10023" s="120" t="s">
        <v>201</v>
      </c>
      <c r="C10023" s="120" t="s">
        <v>206</v>
      </c>
      <c r="D10023" s="120" t="s">
        <v>101</v>
      </c>
      <c r="E10023" s="120" t="s">
        <v>92</v>
      </c>
      <c r="F10023" s="121">
        <v>10867</v>
      </c>
      <c r="G10023" s="121">
        <v>1221</v>
      </c>
      <c r="H10023" s="119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19">
        <v>58486</v>
      </c>
      <c r="B10024" s="120" t="s">
        <v>201</v>
      </c>
      <c r="C10024" s="120" t="s">
        <v>206</v>
      </c>
      <c r="D10024" s="120" t="s">
        <v>101</v>
      </c>
      <c r="E10024" s="120" t="s">
        <v>92</v>
      </c>
      <c r="F10024" s="121">
        <v>458504</v>
      </c>
      <c r="G10024" s="121">
        <v>51506</v>
      </c>
      <c r="H10024" s="119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19">
        <v>58487</v>
      </c>
      <c r="B10025" s="120" t="s">
        <v>201</v>
      </c>
      <c r="C10025" s="120" t="s">
        <v>206</v>
      </c>
      <c r="D10025" s="120" t="s">
        <v>101</v>
      </c>
      <c r="E10025" s="120" t="s">
        <v>92</v>
      </c>
      <c r="F10025" s="121">
        <v>44687</v>
      </c>
      <c r="G10025" s="121">
        <v>5020</v>
      </c>
      <c r="H10025" s="119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19">
        <v>58488</v>
      </c>
      <c r="B10026" s="120" t="s">
        <v>201</v>
      </c>
      <c r="C10026" s="120" t="s">
        <v>206</v>
      </c>
      <c r="D10026" s="120" t="s">
        <v>101</v>
      </c>
      <c r="E10026" s="120" t="s">
        <v>92</v>
      </c>
      <c r="F10026" s="121">
        <v>215322</v>
      </c>
      <c r="G10026" s="121">
        <v>24188</v>
      </c>
      <c r="H10026" s="119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19">
        <v>58489</v>
      </c>
      <c r="B10027" s="120" t="s">
        <v>201</v>
      </c>
      <c r="C10027" s="120" t="s">
        <v>206</v>
      </c>
      <c r="D10027" s="120" t="s">
        <v>101</v>
      </c>
      <c r="E10027" s="120" t="s">
        <v>92</v>
      </c>
      <c r="F10027" s="121">
        <v>456727</v>
      </c>
      <c r="G10027" s="121">
        <v>51306</v>
      </c>
      <c r="H10027" s="119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19">
        <v>58490</v>
      </c>
      <c r="B10028" s="120" t="s">
        <v>201</v>
      </c>
      <c r="C10028" s="120" t="s">
        <v>206</v>
      </c>
      <c r="D10028" s="120" t="s">
        <v>101</v>
      </c>
      <c r="E10028" s="120" t="s">
        <v>92</v>
      </c>
      <c r="F10028" s="121">
        <v>728744</v>
      </c>
      <c r="G10028" s="121">
        <v>81863</v>
      </c>
      <c r="H10028" s="119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19">
        <v>58491</v>
      </c>
      <c r="B10029" s="120" t="s">
        <v>201</v>
      </c>
      <c r="C10029" s="120" t="s">
        <v>206</v>
      </c>
      <c r="D10029" s="120" t="s">
        <v>101</v>
      </c>
      <c r="E10029" s="120" t="s">
        <v>92</v>
      </c>
      <c r="F10029" s="121">
        <v>18481</v>
      </c>
      <c r="G10029" s="121">
        <v>2076</v>
      </c>
      <c r="H10029" s="119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19">
        <v>58492</v>
      </c>
      <c r="B10030" s="120" t="s">
        <v>201</v>
      </c>
      <c r="C10030" s="120" t="s">
        <v>206</v>
      </c>
      <c r="D10030" s="120" t="s">
        <v>101</v>
      </c>
      <c r="E10030" s="120" t="s">
        <v>92</v>
      </c>
      <c r="F10030" s="121">
        <v>49032</v>
      </c>
      <c r="G10030" s="121">
        <v>5508</v>
      </c>
      <c r="H10030" s="119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19">
        <v>58493</v>
      </c>
      <c r="B10031" s="120" t="s">
        <v>201</v>
      </c>
      <c r="C10031" s="120" t="s">
        <v>206</v>
      </c>
      <c r="D10031" s="120" t="s">
        <v>101</v>
      </c>
      <c r="E10031" s="120" t="s">
        <v>92</v>
      </c>
      <c r="F10031" s="121">
        <v>51978</v>
      </c>
      <c r="G10031" s="121">
        <v>5839</v>
      </c>
      <c r="H10031" s="119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19">
        <v>58494</v>
      </c>
      <c r="B10032" s="120" t="s">
        <v>201</v>
      </c>
      <c r="C10032" s="120" t="s">
        <v>206</v>
      </c>
      <c r="D10032" s="120" t="s">
        <v>101</v>
      </c>
      <c r="E10032" s="120" t="s">
        <v>92</v>
      </c>
      <c r="F10032" s="121">
        <v>52451</v>
      </c>
      <c r="G10032" s="121">
        <v>5892</v>
      </c>
      <c r="H10032" s="119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19">
        <v>58495</v>
      </c>
      <c r="B10033" s="120" t="s">
        <v>201</v>
      </c>
      <c r="C10033" s="120" t="s">
        <v>206</v>
      </c>
      <c r="D10033" s="120" t="s">
        <v>101</v>
      </c>
      <c r="E10033" s="120" t="s">
        <v>92</v>
      </c>
      <c r="F10033" s="121">
        <v>54186</v>
      </c>
      <c r="G10033" s="121">
        <v>6087</v>
      </c>
      <c r="H10033" s="119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19">
        <v>58496</v>
      </c>
      <c r="B10034" s="120" t="s">
        <v>201</v>
      </c>
      <c r="C10034" s="120" t="s">
        <v>206</v>
      </c>
      <c r="D10034" s="120" t="s">
        <v>101</v>
      </c>
      <c r="E10034" s="120" t="s">
        <v>92</v>
      </c>
      <c r="F10034" s="121">
        <v>19280</v>
      </c>
      <c r="G10034" s="121">
        <v>2166</v>
      </c>
      <c r="H10034" s="119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19">
        <v>58497</v>
      </c>
      <c r="B10035" s="120" t="s">
        <v>201</v>
      </c>
      <c r="C10035" s="120" t="s">
        <v>206</v>
      </c>
      <c r="D10035" s="120" t="s">
        <v>79</v>
      </c>
      <c r="E10035" s="120" t="s">
        <v>90</v>
      </c>
      <c r="F10035" s="121">
        <v>248200</v>
      </c>
      <c r="G10035" s="121">
        <v>22127</v>
      </c>
      <c r="H10035" s="119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19">
        <v>58498</v>
      </c>
      <c r="B10036" s="120" t="s">
        <v>201</v>
      </c>
      <c r="C10036" s="120" t="s">
        <v>206</v>
      </c>
      <c r="D10036" s="120" t="s">
        <v>101</v>
      </c>
      <c r="E10036" s="120" t="s">
        <v>92</v>
      </c>
      <c r="F10036" s="121">
        <v>509220</v>
      </c>
      <c r="G10036" s="121">
        <v>57203</v>
      </c>
      <c r="H10036" s="119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19">
        <v>58499</v>
      </c>
      <c r="B10037" s="120" t="s">
        <v>201</v>
      </c>
      <c r="C10037" s="120" t="s">
        <v>206</v>
      </c>
      <c r="D10037" s="120" t="s">
        <v>101</v>
      </c>
      <c r="E10037" s="120" t="s">
        <v>92</v>
      </c>
      <c r="F10037" s="121">
        <v>398079</v>
      </c>
      <c r="G10037" s="121">
        <v>44718</v>
      </c>
      <c r="H10037" s="119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19">
        <v>58500</v>
      </c>
      <c r="B10038" s="120" t="s">
        <v>201</v>
      </c>
      <c r="C10038" s="120" t="s">
        <v>206</v>
      </c>
      <c r="D10038" s="120" t="s">
        <v>101</v>
      </c>
      <c r="E10038" s="120" t="s">
        <v>92</v>
      </c>
      <c r="F10038" s="121">
        <v>93515</v>
      </c>
      <c r="G10038" s="121">
        <v>10505</v>
      </c>
      <c r="H10038" s="119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19">
        <v>58501</v>
      </c>
      <c r="B10039" s="120" t="s">
        <v>201</v>
      </c>
      <c r="C10039" s="120" t="s">
        <v>206</v>
      </c>
      <c r="D10039" s="120" t="s">
        <v>101</v>
      </c>
      <c r="E10039" s="120" t="s">
        <v>92</v>
      </c>
      <c r="F10039" s="121">
        <v>385012</v>
      </c>
      <c r="G10039" s="121">
        <v>43250</v>
      </c>
      <c r="H10039" s="119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19">
        <v>58502</v>
      </c>
      <c r="B10040" s="120" t="s">
        <v>201</v>
      </c>
      <c r="C10040" s="120" t="s">
        <v>206</v>
      </c>
      <c r="D10040" s="120" t="s">
        <v>101</v>
      </c>
      <c r="E10040" s="120" t="s">
        <v>92</v>
      </c>
      <c r="F10040" s="121">
        <v>203677</v>
      </c>
      <c r="G10040" s="121">
        <v>22880</v>
      </c>
      <c r="H10040" s="119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19">
        <v>58503</v>
      </c>
      <c r="B10041" s="120" t="s">
        <v>201</v>
      </c>
      <c r="C10041" s="120" t="s">
        <v>202</v>
      </c>
      <c r="D10041" s="120" t="s">
        <v>39</v>
      </c>
      <c r="E10041" s="120" t="s">
        <v>38</v>
      </c>
      <c r="F10041" s="121">
        <v>1977277</v>
      </c>
      <c r="G10041" s="121">
        <v>1142466</v>
      </c>
      <c r="H10041" s="119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19">
        <v>58503</v>
      </c>
      <c r="B10042" s="120" t="s">
        <v>201</v>
      </c>
      <c r="C10042" s="120" t="s">
        <v>202</v>
      </c>
      <c r="D10042" s="120" t="s">
        <v>61</v>
      </c>
      <c r="E10042" s="120" t="s">
        <v>38</v>
      </c>
      <c r="F10042" s="121">
        <v>18861883</v>
      </c>
      <c r="G10042" s="121">
        <v>1847149</v>
      </c>
      <c r="H10042" s="119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19">
        <v>58504</v>
      </c>
      <c r="B10043" s="120" t="s">
        <v>201</v>
      </c>
      <c r="C10043" s="120" t="s">
        <v>207</v>
      </c>
      <c r="D10043" s="120" t="s">
        <v>101</v>
      </c>
      <c r="E10043" s="120" t="s">
        <v>92</v>
      </c>
      <c r="F10043" s="121">
        <v>9767</v>
      </c>
      <c r="G10043" s="121">
        <v>1097</v>
      </c>
      <c r="H10043" s="119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19">
        <v>58505</v>
      </c>
      <c r="B10044" s="120" t="s">
        <v>201</v>
      </c>
      <c r="C10044" s="120" t="s">
        <v>207</v>
      </c>
      <c r="D10044" s="120" t="s">
        <v>101</v>
      </c>
      <c r="E10044" s="120" t="s">
        <v>92</v>
      </c>
      <c r="F10044" s="121">
        <v>66088</v>
      </c>
      <c r="G10044" s="121">
        <v>7424</v>
      </c>
      <c r="H10044" s="119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19">
        <v>58506</v>
      </c>
      <c r="B10045" s="120" t="s">
        <v>201</v>
      </c>
      <c r="C10045" s="120" t="s">
        <v>206</v>
      </c>
      <c r="D10045" s="120" t="s">
        <v>101</v>
      </c>
      <c r="E10045" s="120" t="s">
        <v>92</v>
      </c>
      <c r="F10045" s="121">
        <v>79451</v>
      </c>
      <c r="G10045" s="121">
        <v>8925</v>
      </c>
      <c r="H10045" s="119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19">
        <v>58507</v>
      </c>
      <c r="B10046" s="120" t="s">
        <v>205</v>
      </c>
      <c r="C10046" s="120" t="s">
        <v>210</v>
      </c>
      <c r="D10046" s="120" t="s">
        <v>73</v>
      </c>
      <c r="E10046" s="120" t="s">
        <v>70</v>
      </c>
      <c r="F10046" s="121">
        <v>17774</v>
      </c>
      <c r="G10046" s="121">
        <v>1435.25</v>
      </c>
      <c r="H10046" s="119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19">
        <v>58507</v>
      </c>
      <c r="B10047" s="120" t="s">
        <v>205</v>
      </c>
      <c r="C10047" s="120" t="s">
        <v>210</v>
      </c>
      <c r="D10047" s="120" t="s">
        <v>73</v>
      </c>
      <c r="E10047" s="120" t="s">
        <v>38</v>
      </c>
      <c r="F10047" s="121">
        <v>339920</v>
      </c>
      <c r="G10047" s="121">
        <v>27446.75</v>
      </c>
      <c r="H10047" s="119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19">
        <v>58507</v>
      </c>
      <c r="B10048" s="120" t="s">
        <v>205</v>
      </c>
      <c r="C10048" s="120" t="s">
        <v>210</v>
      </c>
      <c r="D10048" s="120" t="s">
        <v>79</v>
      </c>
      <c r="E10048" s="120" t="s">
        <v>70</v>
      </c>
      <c r="F10048" s="121">
        <v>1559</v>
      </c>
      <c r="G10048" s="121">
        <v>125.905</v>
      </c>
      <c r="H10048" s="119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19">
        <v>58507</v>
      </c>
      <c r="B10049" s="120" t="s">
        <v>205</v>
      </c>
      <c r="C10049" s="120" t="s">
        <v>210</v>
      </c>
      <c r="D10049" s="120" t="s">
        <v>79</v>
      </c>
      <c r="E10049" s="120" t="s">
        <v>38</v>
      </c>
      <c r="F10049" s="121">
        <v>11044</v>
      </c>
      <c r="G10049" s="121">
        <v>892.095</v>
      </c>
      <c r="H10049" s="119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19">
        <v>58508</v>
      </c>
      <c r="B10050" s="120" t="s">
        <v>201</v>
      </c>
      <c r="C10050" s="120" t="s">
        <v>206</v>
      </c>
      <c r="D10050" s="120" t="s">
        <v>101</v>
      </c>
      <c r="E10050" s="120" t="s">
        <v>92</v>
      </c>
      <c r="F10050" s="121">
        <v>34432</v>
      </c>
      <c r="G10050" s="121">
        <v>3868</v>
      </c>
      <c r="H10050" s="119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19">
        <v>58509</v>
      </c>
      <c r="B10051" s="120" t="s">
        <v>201</v>
      </c>
      <c r="C10051" s="120" t="s">
        <v>206</v>
      </c>
      <c r="D10051" s="120" t="s">
        <v>101</v>
      </c>
      <c r="E10051" s="120" t="s">
        <v>92</v>
      </c>
      <c r="F10051" s="121">
        <v>35848</v>
      </c>
      <c r="G10051" s="121">
        <v>4027</v>
      </c>
      <c r="H10051" s="119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19">
        <v>58510</v>
      </c>
      <c r="B10052" s="120" t="s">
        <v>201</v>
      </c>
      <c r="C10052" s="120" t="s">
        <v>206</v>
      </c>
      <c r="D10052" s="120" t="s">
        <v>101</v>
      </c>
      <c r="E10052" s="120" t="s">
        <v>92</v>
      </c>
      <c r="F10052" s="121">
        <v>23502</v>
      </c>
      <c r="G10052" s="121">
        <v>2640</v>
      </c>
      <c r="H10052" s="119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19">
        <v>58511</v>
      </c>
      <c r="B10053" s="120" t="s">
        <v>201</v>
      </c>
      <c r="C10053" s="120" t="s">
        <v>206</v>
      </c>
      <c r="D10053" s="120" t="s">
        <v>128</v>
      </c>
      <c r="E10053" s="120" t="s">
        <v>180</v>
      </c>
      <c r="F10053" s="121">
        <v>35340</v>
      </c>
      <c r="G10053" s="121">
        <v>3970</v>
      </c>
      <c r="H10053" s="119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19">
        <v>58512</v>
      </c>
      <c r="B10054" s="120" t="s">
        <v>201</v>
      </c>
      <c r="C10054" s="120" t="s">
        <v>206</v>
      </c>
      <c r="D10054" s="120" t="s">
        <v>101</v>
      </c>
      <c r="E10054" s="120" t="s">
        <v>92</v>
      </c>
      <c r="F10054" s="121">
        <v>47021</v>
      </c>
      <c r="G10054" s="121">
        <v>5282</v>
      </c>
      <c r="H10054" s="119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19">
        <v>58513</v>
      </c>
      <c r="B10055" s="120" t="s">
        <v>201</v>
      </c>
      <c r="C10055" s="120" t="s">
        <v>206</v>
      </c>
      <c r="D10055" s="120" t="s">
        <v>101</v>
      </c>
      <c r="E10055" s="120" t="s">
        <v>92</v>
      </c>
      <c r="F10055" s="121">
        <v>83083</v>
      </c>
      <c r="G10055" s="121">
        <v>9333</v>
      </c>
      <c r="H10055" s="119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19">
        <v>58514</v>
      </c>
      <c r="B10056" s="120" t="s">
        <v>201</v>
      </c>
      <c r="C10056" s="120" t="s">
        <v>206</v>
      </c>
      <c r="D10056" s="120" t="s">
        <v>101</v>
      </c>
      <c r="E10056" s="120" t="s">
        <v>92</v>
      </c>
      <c r="F10056" s="121">
        <v>55654</v>
      </c>
      <c r="G10056" s="121">
        <v>6252</v>
      </c>
      <c r="H10056" s="119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19">
        <v>58515</v>
      </c>
      <c r="B10057" s="120" t="s">
        <v>201</v>
      </c>
      <c r="C10057" s="120" t="s">
        <v>207</v>
      </c>
      <c r="D10057" s="120" t="s">
        <v>101</v>
      </c>
      <c r="E10057" s="120" t="s">
        <v>92</v>
      </c>
      <c r="F10057" s="121">
        <v>27758</v>
      </c>
      <c r="G10057" s="121">
        <v>3118</v>
      </c>
      <c r="H10057" s="119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19">
        <v>58516</v>
      </c>
      <c r="B10058" s="120" t="s">
        <v>201</v>
      </c>
      <c r="C10058" s="120" t="s">
        <v>206</v>
      </c>
      <c r="D10058" s="120" t="s">
        <v>101</v>
      </c>
      <c r="E10058" s="120" t="s">
        <v>92</v>
      </c>
      <c r="F10058" s="121">
        <v>25388</v>
      </c>
      <c r="G10058" s="121">
        <v>2852</v>
      </c>
      <c r="H10058" s="119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19">
        <v>58517</v>
      </c>
      <c r="B10059" s="120" t="s">
        <v>201</v>
      </c>
      <c r="C10059" s="120" t="s">
        <v>206</v>
      </c>
      <c r="D10059" s="120" t="s">
        <v>101</v>
      </c>
      <c r="E10059" s="120" t="s">
        <v>92</v>
      </c>
      <c r="F10059" s="121">
        <v>27651</v>
      </c>
      <c r="G10059" s="121">
        <v>3106</v>
      </c>
      <c r="H10059" s="119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19">
        <v>58519</v>
      </c>
      <c r="B10060" s="120" t="s">
        <v>201</v>
      </c>
      <c r="C10060" s="120" t="s">
        <v>206</v>
      </c>
      <c r="D10060" s="120" t="s">
        <v>101</v>
      </c>
      <c r="E10060" s="120" t="s">
        <v>92</v>
      </c>
      <c r="F10060" s="121">
        <v>34360</v>
      </c>
      <c r="G10060" s="121">
        <v>3860</v>
      </c>
      <c r="H10060" s="119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19">
        <v>58520</v>
      </c>
      <c r="B10061" s="120" t="s">
        <v>201</v>
      </c>
      <c r="C10061" s="120" t="s">
        <v>202</v>
      </c>
      <c r="D10061" s="120" t="s">
        <v>101</v>
      </c>
      <c r="E10061" s="120" t="s">
        <v>92</v>
      </c>
      <c r="F10061" s="121">
        <v>153435</v>
      </c>
      <c r="G10061" s="121">
        <v>17236</v>
      </c>
      <c r="H10061" s="119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19">
        <v>58521</v>
      </c>
      <c r="B10062" s="120" t="s">
        <v>201</v>
      </c>
      <c r="C10062" s="120" t="s">
        <v>202</v>
      </c>
      <c r="D10062" s="120" t="s">
        <v>101</v>
      </c>
      <c r="E10062" s="120" t="s">
        <v>92</v>
      </c>
      <c r="F10062" s="121">
        <v>160779</v>
      </c>
      <c r="G10062" s="121">
        <v>18061</v>
      </c>
      <c r="H10062" s="119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19">
        <v>58522</v>
      </c>
      <c r="B10063" s="120" t="s">
        <v>201</v>
      </c>
      <c r="C10063" s="120" t="s">
        <v>206</v>
      </c>
      <c r="D10063" s="120" t="s">
        <v>101</v>
      </c>
      <c r="E10063" s="120" t="s">
        <v>92</v>
      </c>
      <c r="F10063" s="121">
        <v>17839</v>
      </c>
      <c r="G10063" s="121">
        <v>2004</v>
      </c>
      <c r="H10063" s="119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19">
        <v>58523</v>
      </c>
      <c r="B10064" s="120" t="s">
        <v>205</v>
      </c>
      <c r="C10064" s="120" t="s">
        <v>209</v>
      </c>
      <c r="D10064" s="120" t="s">
        <v>68</v>
      </c>
      <c r="E10064" s="120" t="s">
        <v>176</v>
      </c>
      <c r="F10064" s="121">
        <v>236156</v>
      </c>
      <c r="G10064" s="121">
        <v>20140</v>
      </c>
      <c r="H10064" s="119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19">
        <v>58524</v>
      </c>
      <c r="B10065" s="120" t="s">
        <v>201</v>
      </c>
      <c r="C10065" s="120" t="s">
        <v>206</v>
      </c>
      <c r="D10065" s="120" t="s">
        <v>101</v>
      </c>
      <c r="E10065" s="120" t="s">
        <v>92</v>
      </c>
      <c r="F10065" s="121">
        <v>14261</v>
      </c>
      <c r="G10065" s="121">
        <v>1602</v>
      </c>
      <c r="H10065" s="119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19">
        <v>58525</v>
      </c>
      <c r="B10066" s="120" t="s">
        <v>205</v>
      </c>
      <c r="C10066" s="120" t="s">
        <v>208</v>
      </c>
      <c r="D10066" s="120" t="s">
        <v>79</v>
      </c>
      <c r="E10066" s="120" t="s">
        <v>38</v>
      </c>
      <c r="F10066" s="121">
        <v>2501</v>
      </c>
      <c r="G10066" s="121">
        <v>255.796</v>
      </c>
      <c r="H10066" s="119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19">
        <v>58525</v>
      </c>
      <c r="B10067" s="120" t="s">
        <v>205</v>
      </c>
      <c r="C10067" s="120" t="s">
        <v>208</v>
      </c>
      <c r="D10067" s="120" t="s">
        <v>79</v>
      </c>
      <c r="E10067" s="120" t="s">
        <v>130</v>
      </c>
      <c r="F10067" s="121">
        <v>71685</v>
      </c>
      <c r="G10067" s="121">
        <v>7329.204</v>
      </c>
      <c r="H10067" s="119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19">
        <v>58525</v>
      </c>
      <c r="B10068" s="120" t="s">
        <v>205</v>
      </c>
      <c r="C10068" s="120" t="s">
        <v>208</v>
      </c>
      <c r="D10068" s="120" t="s">
        <v>101</v>
      </c>
      <c r="E10068" s="120" t="s">
        <v>92</v>
      </c>
      <c r="F10068" s="121">
        <v>20440</v>
      </c>
      <c r="G10068" s="121">
        <v>2296</v>
      </c>
      <c r="H10068" s="119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19">
        <v>58526</v>
      </c>
      <c r="B10069" s="120" t="s">
        <v>201</v>
      </c>
      <c r="C10069" s="120" t="s">
        <v>206</v>
      </c>
      <c r="D10069" s="120" t="s">
        <v>79</v>
      </c>
      <c r="E10069" s="120" t="s">
        <v>90</v>
      </c>
      <c r="F10069" s="121">
        <v>660048</v>
      </c>
      <c r="G10069" s="121">
        <v>60706</v>
      </c>
      <c r="H10069" s="119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19">
        <v>58527</v>
      </c>
      <c r="B10070" s="120" t="s">
        <v>201</v>
      </c>
      <c r="C10070" s="120" t="s">
        <v>211</v>
      </c>
      <c r="D10070" s="120" t="s">
        <v>101</v>
      </c>
      <c r="E10070" s="120" t="s">
        <v>92</v>
      </c>
      <c r="F10070" s="121">
        <v>15406</v>
      </c>
      <c r="G10070" s="121">
        <v>1730.52</v>
      </c>
      <c r="H10070" s="119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19">
        <v>58528</v>
      </c>
      <c r="B10071" s="120" t="s">
        <v>201</v>
      </c>
      <c r="C10071" s="120" t="s">
        <v>206</v>
      </c>
      <c r="D10071" s="120" t="s">
        <v>101</v>
      </c>
      <c r="E10071" s="120" t="s">
        <v>92</v>
      </c>
      <c r="F10071" s="121">
        <v>39429</v>
      </c>
      <c r="G10071" s="121">
        <v>4429</v>
      </c>
      <c r="H10071" s="119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19">
        <v>58529</v>
      </c>
      <c r="B10072" s="120" t="s">
        <v>201</v>
      </c>
      <c r="C10072" s="120" t="s">
        <v>206</v>
      </c>
      <c r="D10072" s="120" t="s">
        <v>101</v>
      </c>
      <c r="E10072" s="120" t="s">
        <v>92</v>
      </c>
      <c r="F10072" s="121">
        <v>28121</v>
      </c>
      <c r="G10072" s="121">
        <v>3159</v>
      </c>
      <c r="H10072" s="119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19">
        <v>58531</v>
      </c>
      <c r="B10073" s="120" t="s">
        <v>201</v>
      </c>
      <c r="C10073" s="120" t="s">
        <v>206</v>
      </c>
      <c r="D10073" s="120" t="s">
        <v>101</v>
      </c>
      <c r="E10073" s="120" t="s">
        <v>92</v>
      </c>
      <c r="F10073" s="121">
        <v>29466</v>
      </c>
      <c r="G10073" s="121">
        <v>3310</v>
      </c>
      <c r="H10073" s="119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19">
        <v>58533</v>
      </c>
      <c r="B10074" s="120" t="s">
        <v>201</v>
      </c>
      <c r="C10074" s="120" t="s">
        <v>206</v>
      </c>
      <c r="D10074" s="120" t="s">
        <v>120</v>
      </c>
      <c r="E10074" s="120" t="s">
        <v>76</v>
      </c>
      <c r="F10074" s="121">
        <v>1364552</v>
      </c>
      <c r="G10074" s="121">
        <v>153286</v>
      </c>
      <c r="H10074" s="119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19">
        <v>58534</v>
      </c>
      <c r="B10075" s="120" t="s">
        <v>201</v>
      </c>
      <c r="C10075" s="120" t="s">
        <v>206</v>
      </c>
      <c r="D10075" s="120" t="s">
        <v>101</v>
      </c>
      <c r="E10075" s="120" t="s">
        <v>92</v>
      </c>
      <c r="F10075" s="121">
        <v>46245</v>
      </c>
      <c r="G10075" s="121">
        <v>5195</v>
      </c>
      <c r="H10075" s="119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19">
        <v>58535</v>
      </c>
      <c r="B10076" s="120" t="s">
        <v>201</v>
      </c>
      <c r="C10076" s="120" t="s">
        <v>206</v>
      </c>
      <c r="D10076" s="120" t="s">
        <v>101</v>
      </c>
      <c r="E10076" s="120" t="s">
        <v>92</v>
      </c>
      <c r="F10076" s="121">
        <v>17333</v>
      </c>
      <c r="G10076" s="121">
        <v>1947</v>
      </c>
      <c r="H10076" s="119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19">
        <v>58536</v>
      </c>
      <c r="B10077" s="120" t="s">
        <v>201</v>
      </c>
      <c r="C10077" s="120" t="s">
        <v>206</v>
      </c>
      <c r="D10077" s="120" t="s">
        <v>101</v>
      </c>
      <c r="E10077" s="120" t="s">
        <v>92</v>
      </c>
      <c r="F10077" s="121">
        <v>34754</v>
      </c>
      <c r="G10077" s="121">
        <v>3904</v>
      </c>
      <c r="H10077" s="119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19">
        <v>58537</v>
      </c>
      <c r="B10078" s="120" t="s">
        <v>201</v>
      </c>
      <c r="C10078" s="120" t="s">
        <v>206</v>
      </c>
      <c r="D10078" s="120" t="s">
        <v>33</v>
      </c>
      <c r="E10078" s="120" t="s">
        <v>99</v>
      </c>
      <c r="F10078" s="121">
        <v>0</v>
      </c>
      <c r="G10078" s="121">
        <v>-308</v>
      </c>
      <c r="H10078" s="119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19">
        <v>58537</v>
      </c>
      <c r="B10079" s="120" t="s">
        <v>201</v>
      </c>
      <c r="C10079" s="120" t="s">
        <v>206</v>
      </c>
      <c r="D10079" s="120" t="s">
        <v>101</v>
      </c>
      <c r="E10079" s="120" t="s">
        <v>92</v>
      </c>
      <c r="F10079" s="121">
        <v>498964</v>
      </c>
      <c r="G10079" s="121">
        <v>56051</v>
      </c>
      <c r="H10079" s="119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19">
        <v>58538</v>
      </c>
      <c r="B10080" s="120" t="s">
        <v>201</v>
      </c>
      <c r="C10080" s="120" t="s">
        <v>206</v>
      </c>
      <c r="D10080" s="120" t="s">
        <v>101</v>
      </c>
      <c r="E10080" s="120" t="s">
        <v>92</v>
      </c>
      <c r="F10080" s="121">
        <v>33232</v>
      </c>
      <c r="G10080" s="121">
        <v>3733</v>
      </c>
      <c r="H10080" s="119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19">
        <v>58540</v>
      </c>
      <c r="B10081" s="120" t="s">
        <v>201</v>
      </c>
      <c r="C10081" s="120" t="s">
        <v>206</v>
      </c>
      <c r="D10081" s="120" t="s">
        <v>101</v>
      </c>
      <c r="E10081" s="120" t="s">
        <v>92</v>
      </c>
      <c r="F10081" s="121">
        <v>17279</v>
      </c>
      <c r="G10081" s="121">
        <v>1941</v>
      </c>
      <c r="H10081" s="119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19">
        <v>58541</v>
      </c>
      <c r="B10082" s="120" t="s">
        <v>201</v>
      </c>
      <c r="C10082" s="120" t="s">
        <v>206</v>
      </c>
      <c r="D10082" s="120" t="s">
        <v>101</v>
      </c>
      <c r="E10082" s="120" t="s">
        <v>92</v>
      </c>
      <c r="F10082" s="121">
        <v>24019</v>
      </c>
      <c r="G10082" s="121">
        <v>2698</v>
      </c>
      <c r="H10082" s="119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19">
        <v>58542</v>
      </c>
      <c r="B10083" s="120" t="s">
        <v>201</v>
      </c>
      <c r="C10083" s="120" t="s">
        <v>206</v>
      </c>
      <c r="D10083" s="120" t="s">
        <v>101</v>
      </c>
      <c r="E10083" s="120" t="s">
        <v>92</v>
      </c>
      <c r="F10083" s="121">
        <v>5374422</v>
      </c>
      <c r="G10083" s="121">
        <v>603732</v>
      </c>
      <c r="H10083" s="119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19">
        <v>58544</v>
      </c>
      <c r="B10084" s="120" t="s">
        <v>201</v>
      </c>
      <c r="C10084" s="120" t="s">
        <v>206</v>
      </c>
      <c r="D10084" s="120" t="s">
        <v>101</v>
      </c>
      <c r="E10084" s="120" t="s">
        <v>92</v>
      </c>
      <c r="F10084" s="121">
        <v>473176</v>
      </c>
      <c r="G10084" s="121">
        <v>53154</v>
      </c>
      <c r="H10084" s="119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19">
        <v>58545</v>
      </c>
      <c r="B10085" s="120" t="s">
        <v>201</v>
      </c>
      <c r="C10085" s="120" t="s">
        <v>206</v>
      </c>
      <c r="D10085" s="120" t="s">
        <v>101</v>
      </c>
      <c r="E10085" s="120" t="s">
        <v>92</v>
      </c>
      <c r="F10085" s="121">
        <v>123532</v>
      </c>
      <c r="G10085" s="121">
        <v>13877</v>
      </c>
      <c r="H10085" s="119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19">
        <v>58546</v>
      </c>
      <c r="B10086" s="120" t="s">
        <v>201</v>
      </c>
      <c r="C10086" s="120" t="s">
        <v>206</v>
      </c>
      <c r="D10086" s="120" t="s">
        <v>79</v>
      </c>
      <c r="E10086" s="120" t="s">
        <v>90</v>
      </c>
      <c r="F10086" s="121">
        <v>293272</v>
      </c>
      <c r="G10086" s="121">
        <v>26567</v>
      </c>
      <c r="H10086" s="119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19">
        <v>58547</v>
      </c>
      <c r="B10087" s="120" t="s">
        <v>201</v>
      </c>
      <c r="C10087" s="120" t="s">
        <v>206</v>
      </c>
      <c r="D10087" s="120" t="s">
        <v>101</v>
      </c>
      <c r="E10087" s="120" t="s">
        <v>92</v>
      </c>
      <c r="F10087" s="121">
        <v>15249</v>
      </c>
      <c r="G10087" s="121">
        <v>1713</v>
      </c>
      <c r="H10087" s="119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19">
        <v>58548</v>
      </c>
      <c r="B10088" s="120" t="s">
        <v>201</v>
      </c>
      <c r="C10088" s="120" t="s">
        <v>206</v>
      </c>
      <c r="D10088" s="120" t="s">
        <v>128</v>
      </c>
      <c r="E10088" s="120" t="s">
        <v>180</v>
      </c>
      <c r="F10088" s="121">
        <v>169564</v>
      </c>
      <c r="G10088" s="121">
        <v>19048</v>
      </c>
      <c r="H10088" s="119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19">
        <v>58549</v>
      </c>
      <c r="B10089" s="120" t="s">
        <v>201</v>
      </c>
      <c r="C10089" s="120" t="s">
        <v>206</v>
      </c>
      <c r="D10089" s="120" t="s">
        <v>101</v>
      </c>
      <c r="E10089" s="120" t="s">
        <v>92</v>
      </c>
      <c r="F10089" s="121">
        <v>98997</v>
      </c>
      <c r="G10089" s="121">
        <v>11121</v>
      </c>
      <c r="H10089" s="119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19">
        <v>58550</v>
      </c>
      <c r="B10090" s="120" t="s">
        <v>201</v>
      </c>
      <c r="C10090" s="120" t="s">
        <v>206</v>
      </c>
      <c r="D10090" s="120" t="s">
        <v>101</v>
      </c>
      <c r="E10090" s="120" t="s">
        <v>92</v>
      </c>
      <c r="F10090" s="121">
        <v>29838</v>
      </c>
      <c r="G10090" s="121">
        <v>3352</v>
      </c>
      <c r="H10090" s="119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19">
        <v>58551</v>
      </c>
      <c r="B10091" s="120" t="s">
        <v>201</v>
      </c>
      <c r="C10091" s="120" t="s">
        <v>206</v>
      </c>
      <c r="D10091" s="120" t="s">
        <v>67</v>
      </c>
      <c r="E10091" s="120" t="s">
        <v>38</v>
      </c>
      <c r="F10091" s="121">
        <v>895515</v>
      </c>
      <c r="G10091" s="121">
        <v>106222</v>
      </c>
      <c r="H10091" s="119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19">
        <v>58552</v>
      </c>
      <c r="B10092" s="120" t="s">
        <v>201</v>
      </c>
      <c r="C10092" s="120" t="s">
        <v>206</v>
      </c>
      <c r="D10092" s="120" t="s">
        <v>101</v>
      </c>
      <c r="E10092" s="120" t="s">
        <v>92</v>
      </c>
      <c r="F10092" s="121">
        <v>131855</v>
      </c>
      <c r="G10092" s="121">
        <v>14812</v>
      </c>
      <c r="H10092" s="119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19">
        <v>58553</v>
      </c>
      <c r="B10093" s="120" t="s">
        <v>201</v>
      </c>
      <c r="C10093" s="120" t="s">
        <v>206</v>
      </c>
      <c r="D10093" s="120" t="s">
        <v>101</v>
      </c>
      <c r="E10093" s="120" t="s">
        <v>92</v>
      </c>
      <c r="F10093" s="121">
        <v>119927</v>
      </c>
      <c r="G10093" s="121">
        <v>13472</v>
      </c>
      <c r="H10093" s="119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19">
        <v>58554</v>
      </c>
      <c r="B10094" s="120" t="s">
        <v>201</v>
      </c>
      <c r="C10094" s="120" t="s">
        <v>206</v>
      </c>
      <c r="D10094" s="120" t="s">
        <v>101</v>
      </c>
      <c r="E10094" s="120" t="s">
        <v>92</v>
      </c>
      <c r="F10094" s="121">
        <v>85585</v>
      </c>
      <c r="G10094" s="121">
        <v>9614</v>
      </c>
      <c r="H10094" s="119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19">
        <v>58555</v>
      </c>
      <c r="B10095" s="120" t="s">
        <v>201</v>
      </c>
      <c r="C10095" s="120" t="s">
        <v>206</v>
      </c>
      <c r="D10095" s="120" t="s">
        <v>79</v>
      </c>
      <c r="E10095" s="120" t="s">
        <v>130</v>
      </c>
      <c r="F10095" s="121">
        <v>19887</v>
      </c>
      <c r="G10095" s="121">
        <v>2206</v>
      </c>
      <c r="H10095" s="119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19">
        <v>58556</v>
      </c>
      <c r="B10096" s="120" t="s">
        <v>201</v>
      </c>
      <c r="C10096" s="120" t="s">
        <v>206</v>
      </c>
      <c r="D10096" s="120" t="s">
        <v>101</v>
      </c>
      <c r="E10096" s="120" t="s">
        <v>92</v>
      </c>
      <c r="F10096" s="121">
        <v>137073</v>
      </c>
      <c r="G10096" s="121">
        <v>15398</v>
      </c>
      <c r="H10096" s="119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19">
        <v>58557</v>
      </c>
      <c r="B10097" s="120" t="s">
        <v>201</v>
      </c>
      <c r="C10097" s="120" t="s">
        <v>202</v>
      </c>
      <c r="D10097" s="120" t="s">
        <v>39</v>
      </c>
      <c r="E10097" s="120" t="s">
        <v>38</v>
      </c>
      <c r="F10097" s="121">
        <v>2676962</v>
      </c>
      <c r="G10097" s="121">
        <v>1423578</v>
      </c>
      <c r="H10097" s="119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19">
        <v>58557</v>
      </c>
      <c r="B10098" s="120" t="s">
        <v>201</v>
      </c>
      <c r="C10098" s="120" t="s">
        <v>202</v>
      </c>
      <c r="D10098" s="120" t="s">
        <v>61</v>
      </c>
      <c r="E10098" s="120" t="s">
        <v>38</v>
      </c>
      <c r="F10098" s="121">
        <v>20930585</v>
      </c>
      <c r="G10098" s="121">
        <v>1792380</v>
      </c>
      <c r="H10098" s="119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19">
        <v>58558</v>
      </c>
      <c r="B10099" s="120" t="s">
        <v>201</v>
      </c>
      <c r="C10099" s="120" t="s">
        <v>206</v>
      </c>
      <c r="D10099" s="120" t="s">
        <v>79</v>
      </c>
      <c r="E10099" s="120" t="s">
        <v>90</v>
      </c>
      <c r="F10099" s="121">
        <v>130701</v>
      </c>
      <c r="G10099" s="121">
        <v>8355</v>
      </c>
      <c r="H10099" s="119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19">
        <v>58559</v>
      </c>
      <c r="B10100" s="120" t="s">
        <v>201</v>
      </c>
      <c r="C10100" s="120" t="s">
        <v>206</v>
      </c>
      <c r="D10100" s="120" t="s">
        <v>79</v>
      </c>
      <c r="E10100" s="120" t="s">
        <v>90</v>
      </c>
      <c r="F10100" s="121">
        <v>164710</v>
      </c>
      <c r="G10100" s="121">
        <v>13917</v>
      </c>
      <c r="H10100" s="119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19">
        <v>58560</v>
      </c>
      <c r="B10101" s="120" t="s">
        <v>201</v>
      </c>
      <c r="C10101" s="120" t="s">
        <v>206</v>
      </c>
      <c r="D10101" s="120" t="s">
        <v>68</v>
      </c>
      <c r="E10101" s="120" t="s">
        <v>134</v>
      </c>
      <c r="F10101" s="121">
        <v>1825</v>
      </c>
      <c r="G10101" s="121">
        <v>107.444</v>
      </c>
      <c r="H10101" s="119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19">
        <v>58560</v>
      </c>
      <c r="B10102" s="120" t="s">
        <v>201</v>
      </c>
      <c r="C10102" s="120" t="s">
        <v>206</v>
      </c>
      <c r="D10102" s="120" t="s">
        <v>68</v>
      </c>
      <c r="E10102" s="120" t="s">
        <v>176</v>
      </c>
      <c r="F10102" s="121">
        <v>2815109</v>
      </c>
      <c r="G10102" s="121">
        <v>206458.56</v>
      </c>
      <c r="H10102" s="119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19">
        <v>58561</v>
      </c>
      <c r="B10103" s="120" t="s">
        <v>201</v>
      </c>
      <c r="C10103" s="120" t="s">
        <v>206</v>
      </c>
      <c r="D10103" s="120" t="s">
        <v>101</v>
      </c>
      <c r="E10103" s="120" t="s">
        <v>92</v>
      </c>
      <c r="F10103" s="121">
        <v>20618</v>
      </c>
      <c r="G10103" s="121">
        <v>2316</v>
      </c>
      <c r="H10103" s="119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19">
        <v>58562</v>
      </c>
      <c r="B10104" s="120" t="s">
        <v>201</v>
      </c>
      <c r="C10104" s="120" t="s">
        <v>202</v>
      </c>
      <c r="D10104" s="120" t="s">
        <v>73</v>
      </c>
      <c r="E10104" s="120" t="s">
        <v>70</v>
      </c>
      <c r="F10104" s="121">
        <v>663</v>
      </c>
      <c r="G10104" s="121">
        <v>69.943</v>
      </c>
      <c r="H10104" s="119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19">
        <v>58562</v>
      </c>
      <c r="B10105" s="120" t="s">
        <v>201</v>
      </c>
      <c r="C10105" s="120" t="s">
        <v>202</v>
      </c>
      <c r="D10105" s="120" t="s">
        <v>73</v>
      </c>
      <c r="E10105" s="120" t="s">
        <v>38</v>
      </c>
      <c r="F10105" s="121">
        <v>9940394</v>
      </c>
      <c r="G10105" s="121">
        <v>1051520.1</v>
      </c>
      <c r="H10105" s="119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19">
        <v>58563</v>
      </c>
      <c r="B10106" s="120" t="s">
        <v>205</v>
      </c>
      <c r="C10106" s="120" t="s">
        <v>208</v>
      </c>
      <c r="D10106" s="120" t="s">
        <v>79</v>
      </c>
      <c r="E10106" s="120" t="s">
        <v>130</v>
      </c>
      <c r="F10106" s="121">
        <v>163152</v>
      </c>
      <c r="G10106" s="121">
        <v>15241</v>
      </c>
      <c r="H10106" s="119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19">
        <v>58564</v>
      </c>
      <c r="B10107" s="120" t="s">
        <v>201</v>
      </c>
      <c r="C10107" s="120" t="s">
        <v>206</v>
      </c>
      <c r="D10107" s="120" t="s">
        <v>101</v>
      </c>
      <c r="E10107" s="120" t="s">
        <v>92</v>
      </c>
      <c r="F10107" s="121">
        <v>110137</v>
      </c>
      <c r="G10107" s="121">
        <v>12372</v>
      </c>
      <c r="H10107" s="119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19">
        <v>58565</v>
      </c>
      <c r="B10108" s="120" t="s">
        <v>205</v>
      </c>
      <c r="C10108" s="120" t="s">
        <v>208</v>
      </c>
      <c r="D10108" s="120" t="s">
        <v>68</v>
      </c>
      <c r="E10108" s="120" t="s">
        <v>137</v>
      </c>
      <c r="F10108" s="121">
        <v>0</v>
      </c>
      <c r="G10108" s="121">
        <v>0</v>
      </c>
      <c r="H10108" s="119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19">
        <v>58568</v>
      </c>
      <c r="B10109" s="120" t="s">
        <v>201</v>
      </c>
      <c r="C10109" s="120" t="s">
        <v>202</v>
      </c>
      <c r="D10109" s="120" t="s">
        <v>101</v>
      </c>
      <c r="E10109" s="120" t="s">
        <v>92</v>
      </c>
      <c r="F10109" s="121">
        <v>37184</v>
      </c>
      <c r="G10109" s="121">
        <v>4177</v>
      </c>
      <c r="H10109" s="119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19">
        <v>58569</v>
      </c>
      <c r="B10110" s="120" t="s">
        <v>201</v>
      </c>
      <c r="C10110" s="120" t="s">
        <v>206</v>
      </c>
      <c r="D10110" s="120" t="s">
        <v>101</v>
      </c>
      <c r="E10110" s="120" t="s">
        <v>92</v>
      </c>
      <c r="F10110" s="121">
        <v>71191</v>
      </c>
      <c r="G10110" s="121">
        <v>7997</v>
      </c>
      <c r="H10110" s="119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19">
        <v>58570</v>
      </c>
      <c r="B10111" s="120" t="s">
        <v>201</v>
      </c>
      <c r="C10111" s="120" t="s">
        <v>206</v>
      </c>
      <c r="D10111" s="120" t="s">
        <v>120</v>
      </c>
      <c r="E10111" s="120" t="s">
        <v>76</v>
      </c>
      <c r="F10111" s="121">
        <v>1153015</v>
      </c>
      <c r="G10111" s="121">
        <v>129523</v>
      </c>
      <c r="H10111" s="119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19">
        <v>58571</v>
      </c>
      <c r="B10112" s="120" t="s">
        <v>201</v>
      </c>
      <c r="C10112" s="120" t="s">
        <v>202</v>
      </c>
      <c r="D10112" s="120" t="s">
        <v>128</v>
      </c>
      <c r="E10112" s="120" t="s">
        <v>180</v>
      </c>
      <c r="F10112" s="121">
        <v>6440303</v>
      </c>
      <c r="G10112" s="121">
        <v>723467</v>
      </c>
      <c r="H10112" s="119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19">
        <v>58572</v>
      </c>
      <c r="B10113" s="120" t="s">
        <v>201</v>
      </c>
      <c r="C10113" s="120" t="s">
        <v>206</v>
      </c>
      <c r="D10113" s="120" t="s">
        <v>101</v>
      </c>
      <c r="E10113" s="120" t="s">
        <v>92</v>
      </c>
      <c r="F10113" s="121">
        <v>34211</v>
      </c>
      <c r="G10113" s="121">
        <v>3843</v>
      </c>
      <c r="H10113" s="119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19">
        <v>58574</v>
      </c>
      <c r="B10114" s="120" t="s">
        <v>201</v>
      </c>
      <c r="C10114" s="120" t="s">
        <v>206</v>
      </c>
      <c r="D10114" s="120" t="s">
        <v>68</v>
      </c>
      <c r="E10114" s="120" t="s">
        <v>176</v>
      </c>
      <c r="F10114" s="121">
        <v>1266874</v>
      </c>
      <c r="G10114" s="121">
        <v>88528</v>
      </c>
      <c r="H10114" s="119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19">
        <v>58575</v>
      </c>
      <c r="B10115" s="120" t="s">
        <v>205</v>
      </c>
      <c r="C10115" s="120" t="s">
        <v>209</v>
      </c>
      <c r="D10115" s="120" t="s">
        <v>79</v>
      </c>
      <c r="E10115" s="120" t="s">
        <v>70</v>
      </c>
      <c r="F10115" s="121">
        <v>9327</v>
      </c>
      <c r="G10115" s="121">
        <v>1285.76</v>
      </c>
      <c r="H10115" s="119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19">
        <v>58577</v>
      </c>
      <c r="B10116" s="120" t="s">
        <v>201</v>
      </c>
      <c r="C10116" s="120" t="s">
        <v>202</v>
      </c>
      <c r="D10116" s="120" t="s">
        <v>79</v>
      </c>
      <c r="E10116" s="120" t="s">
        <v>90</v>
      </c>
      <c r="F10116" s="121">
        <v>112922</v>
      </c>
      <c r="G10116" s="121">
        <v>10724</v>
      </c>
      <c r="H10116" s="119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19">
        <v>58578</v>
      </c>
      <c r="B10117" s="120" t="s">
        <v>201</v>
      </c>
      <c r="C10117" s="120" t="s">
        <v>206</v>
      </c>
      <c r="D10117" s="120" t="s">
        <v>101</v>
      </c>
      <c r="E10117" s="120" t="s">
        <v>92</v>
      </c>
      <c r="F10117" s="121">
        <v>32101</v>
      </c>
      <c r="G10117" s="121">
        <v>3606</v>
      </c>
      <c r="H10117" s="119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19">
        <v>58579</v>
      </c>
      <c r="B10118" s="120" t="s">
        <v>201</v>
      </c>
      <c r="C10118" s="120" t="s">
        <v>202</v>
      </c>
      <c r="D10118" s="120" t="s">
        <v>33</v>
      </c>
      <c r="E10118" s="120" t="s">
        <v>99</v>
      </c>
      <c r="F10118" s="121">
        <v>0</v>
      </c>
      <c r="G10118" s="121">
        <v>-531</v>
      </c>
      <c r="H10118" s="119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19">
        <v>58580</v>
      </c>
      <c r="B10119" s="120" t="s">
        <v>201</v>
      </c>
      <c r="C10119" s="120" t="s">
        <v>206</v>
      </c>
      <c r="D10119" s="120" t="s">
        <v>128</v>
      </c>
      <c r="E10119" s="120" t="s">
        <v>180</v>
      </c>
      <c r="F10119" s="121">
        <v>2268514</v>
      </c>
      <c r="G10119" s="121">
        <v>254832</v>
      </c>
      <c r="H10119" s="119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19">
        <v>58581</v>
      </c>
      <c r="B10120" s="120" t="s">
        <v>201</v>
      </c>
      <c r="C10120" s="120" t="s">
        <v>206</v>
      </c>
      <c r="D10120" s="120" t="s">
        <v>101</v>
      </c>
      <c r="E10120" s="120" t="s">
        <v>92</v>
      </c>
      <c r="F10120" s="121">
        <v>13879</v>
      </c>
      <c r="G10120" s="121">
        <v>1559</v>
      </c>
      <c r="H10120" s="119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19">
        <v>58582</v>
      </c>
      <c r="B10121" s="120" t="s">
        <v>201</v>
      </c>
      <c r="C10121" s="120" t="s">
        <v>206</v>
      </c>
      <c r="D10121" s="120" t="s">
        <v>101</v>
      </c>
      <c r="E10121" s="120" t="s">
        <v>92</v>
      </c>
      <c r="F10121" s="121">
        <v>25254</v>
      </c>
      <c r="G10121" s="121">
        <v>2837</v>
      </c>
      <c r="H10121" s="119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19">
        <v>58583</v>
      </c>
      <c r="B10122" s="120" t="s">
        <v>201</v>
      </c>
      <c r="C10122" s="120" t="s">
        <v>206</v>
      </c>
      <c r="D10122" s="120" t="s">
        <v>101</v>
      </c>
      <c r="E10122" s="120" t="s">
        <v>92</v>
      </c>
      <c r="F10122" s="121">
        <v>34211</v>
      </c>
      <c r="G10122" s="121">
        <v>3843</v>
      </c>
      <c r="H10122" s="119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19">
        <v>58584</v>
      </c>
      <c r="B10123" s="120" t="s">
        <v>205</v>
      </c>
      <c r="C10123" s="120" t="s">
        <v>210</v>
      </c>
      <c r="D10123" s="120" t="s">
        <v>73</v>
      </c>
      <c r="E10123" s="120" t="s">
        <v>70</v>
      </c>
      <c r="F10123" s="121">
        <v>5650</v>
      </c>
      <c r="G10123" s="121">
        <v>1237.22</v>
      </c>
      <c r="H10123" s="119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19">
        <v>58584</v>
      </c>
      <c r="B10124" s="120" t="s">
        <v>205</v>
      </c>
      <c r="C10124" s="120" t="s">
        <v>210</v>
      </c>
      <c r="D10124" s="120" t="s">
        <v>73</v>
      </c>
      <c r="E10124" s="120" t="s">
        <v>38</v>
      </c>
      <c r="F10124" s="121">
        <v>234947</v>
      </c>
      <c r="G10124" s="121">
        <v>50486.78</v>
      </c>
      <c r="H10124" s="119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19">
        <v>58584</v>
      </c>
      <c r="B10125" s="120" t="s">
        <v>205</v>
      </c>
      <c r="C10125" s="120" t="s">
        <v>210</v>
      </c>
      <c r="D10125" s="120" t="s">
        <v>101</v>
      </c>
      <c r="E10125" s="120" t="s">
        <v>92</v>
      </c>
      <c r="F10125" s="121">
        <v>65956</v>
      </c>
      <c r="G10125" s="121">
        <v>7409</v>
      </c>
      <c r="H10125" s="119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19">
        <v>58585</v>
      </c>
      <c r="B10126" s="120" t="s">
        <v>205</v>
      </c>
      <c r="C10126" s="120" t="s">
        <v>209</v>
      </c>
      <c r="D10126" s="120" t="s">
        <v>33</v>
      </c>
      <c r="E10126" s="120" t="s">
        <v>99</v>
      </c>
      <c r="F10126" s="121">
        <v>0</v>
      </c>
      <c r="G10126" s="121">
        <v>-34</v>
      </c>
      <c r="H10126" s="119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19">
        <v>58585</v>
      </c>
      <c r="B10127" s="120" t="s">
        <v>205</v>
      </c>
      <c r="C10127" s="120" t="s">
        <v>209</v>
      </c>
      <c r="D10127" s="120" t="s">
        <v>73</v>
      </c>
      <c r="E10127" s="120" t="s">
        <v>38</v>
      </c>
      <c r="F10127" s="121">
        <v>42260</v>
      </c>
      <c r="G10127" s="121">
        <v>7356</v>
      </c>
      <c r="H10127" s="119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19">
        <v>58585</v>
      </c>
      <c r="B10128" s="120" t="s">
        <v>205</v>
      </c>
      <c r="C10128" s="120" t="s">
        <v>209</v>
      </c>
      <c r="D10128" s="120" t="s">
        <v>101</v>
      </c>
      <c r="E10128" s="120" t="s">
        <v>92</v>
      </c>
      <c r="F10128" s="121">
        <v>23020</v>
      </c>
      <c r="G10128" s="121">
        <v>2586</v>
      </c>
      <c r="H10128" s="119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19">
        <v>58587</v>
      </c>
      <c r="B10129" s="120" t="s">
        <v>201</v>
      </c>
      <c r="C10129" s="120" t="s">
        <v>206</v>
      </c>
      <c r="D10129" s="120" t="s">
        <v>128</v>
      </c>
      <c r="E10129" s="120" t="s">
        <v>180</v>
      </c>
      <c r="F10129" s="121">
        <v>2811021</v>
      </c>
      <c r="G10129" s="121">
        <v>315774</v>
      </c>
      <c r="H10129" s="119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19">
        <v>58588</v>
      </c>
      <c r="B10130" s="120" t="s">
        <v>201</v>
      </c>
      <c r="C10130" s="120" t="s">
        <v>206</v>
      </c>
      <c r="D10130" s="120" t="s">
        <v>101</v>
      </c>
      <c r="E10130" s="120" t="s">
        <v>92</v>
      </c>
      <c r="F10130" s="121">
        <v>19648</v>
      </c>
      <c r="G10130" s="121">
        <v>2207</v>
      </c>
      <c r="H10130" s="119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19">
        <v>58589</v>
      </c>
      <c r="B10131" s="120" t="s">
        <v>201</v>
      </c>
      <c r="C10131" s="120" t="s">
        <v>206</v>
      </c>
      <c r="D10131" s="120" t="s">
        <v>101</v>
      </c>
      <c r="E10131" s="120" t="s">
        <v>92</v>
      </c>
      <c r="F10131" s="121">
        <v>20350</v>
      </c>
      <c r="G10131" s="121">
        <v>2286</v>
      </c>
      <c r="H10131" s="119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19">
        <v>58590</v>
      </c>
      <c r="B10132" s="120" t="s">
        <v>201</v>
      </c>
      <c r="C10132" s="120" t="s">
        <v>206</v>
      </c>
      <c r="D10132" s="120" t="s">
        <v>101</v>
      </c>
      <c r="E10132" s="120" t="s">
        <v>92</v>
      </c>
      <c r="F10132" s="121">
        <v>457829</v>
      </c>
      <c r="G10132" s="121">
        <v>51430</v>
      </c>
      <c r="H10132" s="119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19">
        <v>58591</v>
      </c>
      <c r="B10133" s="120" t="s">
        <v>201</v>
      </c>
      <c r="C10133" s="120" t="s">
        <v>202</v>
      </c>
      <c r="D10133" s="120" t="s">
        <v>79</v>
      </c>
      <c r="E10133" s="120" t="s">
        <v>130</v>
      </c>
      <c r="F10133" s="121">
        <v>0</v>
      </c>
      <c r="G10133" s="121">
        <v>0</v>
      </c>
      <c r="H10133" s="119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19">
        <v>58592</v>
      </c>
      <c r="B10134" s="120" t="s">
        <v>201</v>
      </c>
      <c r="C10134" s="120" t="s">
        <v>206</v>
      </c>
      <c r="D10134" s="120" t="s">
        <v>101</v>
      </c>
      <c r="E10134" s="120" t="s">
        <v>92</v>
      </c>
      <c r="F10134" s="121">
        <v>3382679</v>
      </c>
      <c r="G10134" s="121">
        <v>379991</v>
      </c>
      <c r="H10134" s="119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19">
        <v>58593</v>
      </c>
      <c r="B10135" s="120" t="s">
        <v>205</v>
      </c>
      <c r="C10135" s="120" t="s">
        <v>210</v>
      </c>
      <c r="D10135" s="120" t="s">
        <v>79</v>
      </c>
      <c r="E10135" s="120" t="s">
        <v>70</v>
      </c>
      <c r="F10135" s="121">
        <v>0</v>
      </c>
      <c r="G10135" s="121">
        <v>0</v>
      </c>
      <c r="H10135" s="119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19">
        <v>58593</v>
      </c>
      <c r="B10136" s="120" t="s">
        <v>205</v>
      </c>
      <c r="C10136" s="120" t="s">
        <v>210</v>
      </c>
      <c r="D10136" s="120" t="s">
        <v>68</v>
      </c>
      <c r="E10136" s="120" t="s">
        <v>70</v>
      </c>
      <c r="F10136" s="121">
        <v>0</v>
      </c>
      <c r="G10136" s="121">
        <v>0</v>
      </c>
      <c r="H10136" s="119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19">
        <v>58593</v>
      </c>
      <c r="B10137" s="120" t="s">
        <v>205</v>
      </c>
      <c r="C10137" s="120" t="s">
        <v>210</v>
      </c>
      <c r="D10137" s="120" t="s">
        <v>68</v>
      </c>
      <c r="E10137" s="120" t="s">
        <v>38</v>
      </c>
      <c r="F10137" s="121">
        <v>0</v>
      </c>
      <c r="G10137" s="121">
        <v>0</v>
      </c>
      <c r="H10137" s="119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19">
        <v>58594</v>
      </c>
      <c r="B10138" s="120" t="s">
        <v>201</v>
      </c>
      <c r="C10138" s="120" t="s">
        <v>206</v>
      </c>
      <c r="D10138" s="120" t="s">
        <v>128</v>
      </c>
      <c r="E10138" s="120" t="s">
        <v>180</v>
      </c>
      <c r="F10138" s="121">
        <v>2738442</v>
      </c>
      <c r="G10138" s="121">
        <v>307621</v>
      </c>
      <c r="H10138" s="119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19">
        <v>58595</v>
      </c>
      <c r="B10139" s="120" t="s">
        <v>201</v>
      </c>
      <c r="C10139" s="120" t="s">
        <v>206</v>
      </c>
      <c r="D10139" s="120" t="s">
        <v>68</v>
      </c>
      <c r="E10139" s="120" t="s">
        <v>176</v>
      </c>
      <c r="F10139" s="121">
        <v>0</v>
      </c>
      <c r="G10139" s="121">
        <v>0</v>
      </c>
      <c r="H10139" s="119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19">
        <v>58596</v>
      </c>
      <c r="B10140" s="120" t="s">
        <v>201</v>
      </c>
      <c r="C10140" s="120" t="s">
        <v>206</v>
      </c>
      <c r="D10140" s="120" t="s">
        <v>128</v>
      </c>
      <c r="E10140" s="120" t="s">
        <v>180</v>
      </c>
      <c r="F10140" s="121">
        <v>8014765</v>
      </c>
      <c r="G10140" s="121">
        <v>900333</v>
      </c>
      <c r="H10140" s="119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19">
        <v>58597</v>
      </c>
      <c r="B10141" s="120" t="s">
        <v>205</v>
      </c>
      <c r="C10141" s="120" t="s">
        <v>210</v>
      </c>
      <c r="D10141" s="120" t="s">
        <v>73</v>
      </c>
      <c r="E10141" s="120" t="s">
        <v>38</v>
      </c>
      <c r="F10141" s="121">
        <v>182023</v>
      </c>
      <c r="G10141" s="121">
        <v>37713</v>
      </c>
      <c r="H10141" s="119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19">
        <v>58598</v>
      </c>
      <c r="B10142" s="120" t="s">
        <v>201</v>
      </c>
      <c r="C10142" s="120" t="s">
        <v>206</v>
      </c>
      <c r="D10142" s="120" t="s">
        <v>101</v>
      </c>
      <c r="E10142" s="120" t="s">
        <v>92</v>
      </c>
      <c r="F10142" s="121">
        <v>50278</v>
      </c>
      <c r="G10142" s="121">
        <v>5648</v>
      </c>
      <c r="H10142" s="119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19">
        <v>58599</v>
      </c>
      <c r="B10143" s="120" t="s">
        <v>201</v>
      </c>
      <c r="C10143" s="120" t="s">
        <v>206</v>
      </c>
      <c r="D10143" s="120" t="s">
        <v>101</v>
      </c>
      <c r="E10143" s="120" t="s">
        <v>92</v>
      </c>
      <c r="F10143" s="121">
        <v>51784</v>
      </c>
      <c r="G10143" s="121">
        <v>5817</v>
      </c>
      <c r="H10143" s="119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19">
        <v>58600</v>
      </c>
      <c r="B10144" s="120" t="s">
        <v>201</v>
      </c>
      <c r="C10144" s="120" t="s">
        <v>206</v>
      </c>
      <c r="D10144" s="120" t="s">
        <v>101</v>
      </c>
      <c r="E10144" s="120" t="s">
        <v>92</v>
      </c>
      <c r="F10144" s="121">
        <v>44751</v>
      </c>
      <c r="G10144" s="121">
        <v>5027</v>
      </c>
      <c r="H10144" s="119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19">
        <v>58601</v>
      </c>
      <c r="B10145" s="120" t="s">
        <v>201</v>
      </c>
      <c r="C10145" s="120" t="s">
        <v>206</v>
      </c>
      <c r="D10145" s="120" t="s">
        <v>101</v>
      </c>
      <c r="E10145" s="120" t="s">
        <v>92</v>
      </c>
      <c r="F10145" s="121">
        <v>54201</v>
      </c>
      <c r="G10145" s="121">
        <v>6089</v>
      </c>
      <c r="H10145" s="119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19">
        <v>58602</v>
      </c>
      <c r="B10146" s="120" t="s">
        <v>201</v>
      </c>
      <c r="C10146" s="120" t="s">
        <v>206</v>
      </c>
      <c r="D10146" s="120" t="s">
        <v>101</v>
      </c>
      <c r="E10146" s="120" t="s">
        <v>92</v>
      </c>
      <c r="F10146" s="121">
        <v>55381</v>
      </c>
      <c r="G10146" s="121">
        <v>6221</v>
      </c>
      <c r="H10146" s="119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19">
        <v>58603</v>
      </c>
      <c r="B10147" s="120" t="s">
        <v>201</v>
      </c>
      <c r="C10147" s="120" t="s">
        <v>206</v>
      </c>
      <c r="D10147" s="120" t="s">
        <v>101</v>
      </c>
      <c r="E10147" s="120" t="s">
        <v>92</v>
      </c>
      <c r="F10147" s="121">
        <v>34565</v>
      </c>
      <c r="G10147" s="121">
        <v>3883</v>
      </c>
      <c r="H10147" s="119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19">
        <v>58604</v>
      </c>
      <c r="B10148" s="120" t="s">
        <v>201</v>
      </c>
      <c r="C10148" s="120" t="s">
        <v>206</v>
      </c>
      <c r="D10148" s="120" t="s">
        <v>101</v>
      </c>
      <c r="E10148" s="120" t="s">
        <v>92</v>
      </c>
      <c r="F10148" s="121">
        <v>50412</v>
      </c>
      <c r="G10148" s="121">
        <v>5663</v>
      </c>
      <c r="H10148" s="119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19">
        <v>58605</v>
      </c>
      <c r="B10149" s="120" t="s">
        <v>201</v>
      </c>
      <c r="C10149" s="120" t="s">
        <v>206</v>
      </c>
      <c r="D10149" s="120" t="s">
        <v>101</v>
      </c>
      <c r="E10149" s="120" t="s">
        <v>92</v>
      </c>
      <c r="F10149" s="121">
        <v>83777</v>
      </c>
      <c r="G10149" s="121">
        <v>9411</v>
      </c>
      <c r="H10149" s="119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19">
        <v>58608</v>
      </c>
      <c r="B10150" s="120" t="s">
        <v>201</v>
      </c>
      <c r="C10150" s="120" t="s">
        <v>206</v>
      </c>
      <c r="D10150" s="120" t="s">
        <v>128</v>
      </c>
      <c r="E10150" s="120" t="s">
        <v>180</v>
      </c>
      <c r="F10150" s="121">
        <v>891456</v>
      </c>
      <c r="G10150" s="121">
        <v>100141</v>
      </c>
      <c r="H10150" s="119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19">
        <v>58609</v>
      </c>
      <c r="B10151" s="120" t="s">
        <v>201</v>
      </c>
      <c r="C10151" s="120" t="s">
        <v>206</v>
      </c>
      <c r="D10151" s="120" t="s">
        <v>101</v>
      </c>
      <c r="E10151" s="120" t="s">
        <v>92</v>
      </c>
      <c r="F10151" s="121">
        <v>37290</v>
      </c>
      <c r="G10151" s="121">
        <v>4189</v>
      </c>
      <c r="H10151" s="119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19">
        <v>58610</v>
      </c>
      <c r="B10152" s="120" t="s">
        <v>201</v>
      </c>
      <c r="C10152" s="120" t="s">
        <v>206</v>
      </c>
      <c r="D10152" s="120" t="s">
        <v>101</v>
      </c>
      <c r="E10152" s="120" t="s">
        <v>92</v>
      </c>
      <c r="F10152" s="121">
        <v>38404</v>
      </c>
      <c r="G10152" s="121">
        <v>4314</v>
      </c>
      <c r="H10152" s="119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19">
        <v>58611</v>
      </c>
      <c r="B10153" s="120" t="s">
        <v>201</v>
      </c>
      <c r="C10153" s="120" t="s">
        <v>206</v>
      </c>
      <c r="D10153" s="120" t="s">
        <v>101</v>
      </c>
      <c r="E10153" s="120" t="s">
        <v>92</v>
      </c>
      <c r="F10153" s="121">
        <v>38659</v>
      </c>
      <c r="G10153" s="121">
        <v>4343</v>
      </c>
      <c r="H10153" s="119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19">
        <v>58612</v>
      </c>
      <c r="B10154" s="120" t="s">
        <v>201</v>
      </c>
      <c r="C10154" s="120" t="s">
        <v>206</v>
      </c>
      <c r="D10154" s="120" t="s">
        <v>101</v>
      </c>
      <c r="E10154" s="120" t="s">
        <v>92</v>
      </c>
      <c r="F10154" s="121">
        <v>31103</v>
      </c>
      <c r="G10154" s="121">
        <v>3494</v>
      </c>
      <c r="H10154" s="119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19">
        <v>58614</v>
      </c>
      <c r="B10155" s="120" t="s">
        <v>201</v>
      </c>
      <c r="C10155" s="120" t="s">
        <v>206</v>
      </c>
      <c r="D10155" s="120" t="s">
        <v>128</v>
      </c>
      <c r="E10155" s="120" t="s">
        <v>180</v>
      </c>
      <c r="F10155" s="121">
        <v>2948779</v>
      </c>
      <c r="G10155" s="121">
        <v>331249</v>
      </c>
      <c r="H10155" s="119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19">
        <v>58615</v>
      </c>
      <c r="B10156" s="120" t="s">
        <v>201</v>
      </c>
      <c r="C10156" s="120" t="s">
        <v>206</v>
      </c>
      <c r="D10156" s="120" t="s">
        <v>101</v>
      </c>
      <c r="E10156" s="120" t="s">
        <v>92</v>
      </c>
      <c r="F10156" s="121">
        <v>113544</v>
      </c>
      <c r="G10156" s="121">
        <v>12755</v>
      </c>
      <c r="H10156" s="119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19">
        <v>58616</v>
      </c>
      <c r="B10157" s="120" t="s">
        <v>201</v>
      </c>
      <c r="C10157" s="120" t="s">
        <v>206</v>
      </c>
      <c r="D10157" s="120" t="s">
        <v>101</v>
      </c>
      <c r="E10157" s="120" t="s">
        <v>92</v>
      </c>
      <c r="F10157" s="121">
        <v>381488</v>
      </c>
      <c r="G10157" s="121">
        <v>42854</v>
      </c>
      <c r="H10157" s="119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19">
        <v>58617</v>
      </c>
      <c r="B10158" s="120" t="s">
        <v>205</v>
      </c>
      <c r="C10158" s="120" t="s">
        <v>210</v>
      </c>
      <c r="D10158" s="120" t="s">
        <v>79</v>
      </c>
      <c r="E10158" s="120" t="s">
        <v>38</v>
      </c>
      <c r="F10158" s="121">
        <v>96</v>
      </c>
      <c r="G10158" s="121">
        <v>13.529</v>
      </c>
      <c r="H10158" s="119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19">
        <v>58617</v>
      </c>
      <c r="B10159" s="120" t="s">
        <v>205</v>
      </c>
      <c r="C10159" s="120" t="s">
        <v>210</v>
      </c>
      <c r="D10159" s="120" t="s">
        <v>79</v>
      </c>
      <c r="E10159" s="120" t="s">
        <v>130</v>
      </c>
      <c r="F10159" s="121">
        <v>19202</v>
      </c>
      <c r="G10159" s="121">
        <v>2701.471</v>
      </c>
      <c r="H10159" s="119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19">
        <v>58618</v>
      </c>
      <c r="B10160" s="120" t="s">
        <v>201</v>
      </c>
      <c r="C10160" s="120" t="s">
        <v>206</v>
      </c>
      <c r="D10160" s="120" t="s">
        <v>101</v>
      </c>
      <c r="E10160" s="120" t="s">
        <v>92</v>
      </c>
      <c r="F10160" s="121">
        <v>11021</v>
      </c>
      <c r="G10160" s="121">
        <v>1238</v>
      </c>
      <c r="H10160" s="119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19">
        <v>58619</v>
      </c>
      <c r="B10161" s="120" t="s">
        <v>205</v>
      </c>
      <c r="C10161" s="120" t="s">
        <v>210</v>
      </c>
      <c r="D10161" s="120" t="s">
        <v>79</v>
      </c>
      <c r="E10161" s="120" t="s">
        <v>38</v>
      </c>
      <c r="F10161" s="121">
        <v>12793</v>
      </c>
      <c r="G10161" s="121">
        <v>2312</v>
      </c>
      <c r="H10161" s="119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19">
        <v>58620</v>
      </c>
      <c r="B10162" s="120" t="s">
        <v>201</v>
      </c>
      <c r="C10162" s="120" t="s">
        <v>206</v>
      </c>
      <c r="D10162" s="120" t="s">
        <v>128</v>
      </c>
      <c r="E10162" s="120" t="s">
        <v>180</v>
      </c>
      <c r="F10162" s="121">
        <v>506745</v>
      </c>
      <c r="G10162" s="121">
        <v>56925</v>
      </c>
      <c r="H10162" s="119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19">
        <v>58621</v>
      </c>
      <c r="B10163" s="120" t="s">
        <v>201</v>
      </c>
      <c r="C10163" s="120" t="s">
        <v>206</v>
      </c>
      <c r="D10163" s="120" t="s">
        <v>101</v>
      </c>
      <c r="E10163" s="120" t="s">
        <v>92</v>
      </c>
      <c r="F10163" s="121">
        <v>415777</v>
      </c>
      <c r="G10163" s="121">
        <v>46706</v>
      </c>
      <c r="H10163" s="119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19">
        <v>58622</v>
      </c>
      <c r="B10164" s="120" t="s">
        <v>201</v>
      </c>
      <c r="C10164" s="120" t="s">
        <v>207</v>
      </c>
      <c r="D10164" s="120" t="s">
        <v>116</v>
      </c>
      <c r="E10164" s="120" t="s">
        <v>170</v>
      </c>
      <c r="F10164" s="121">
        <v>76566</v>
      </c>
      <c r="G10164" s="121">
        <v>8601</v>
      </c>
      <c r="H10164" s="119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19">
        <v>58623</v>
      </c>
      <c r="B10165" s="120" t="s">
        <v>201</v>
      </c>
      <c r="C10165" s="120" t="s">
        <v>206</v>
      </c>
      <c r="D10165" s="120" t="s">
        <v>101</v>
      </c>
      <c r="E10165" s="120" t="s">
        <v>92</v>
      </c>
      <c r="F10165" s="121">
        <v>307929</v>
      </c>
      <c r="G10165" s="121">
        <v>34591</v>
      </c>
      <c r="H10165" s="119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19">
        <v>58624</v>
      </c>
      <c r="B10166" s="120" t="s">
        <v>201</v>
      </c>
      <c r="C10166" s="120" t="s">
        <v>206</v>
      </c>
      <c r="D10166" s="120" t="s">
        <v>101</v>
      </c>
      <c r="E10166" s="120" t="s">
        <v>92</v>
      </c>
      <c r="F10166" s="121">
        <v>21508</v>
      </c>
      <c r="G10166" s="121">
        <v>2416</v>
      </c>
      <c r="H10166" s="119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19">
        <v>58625</v>
      </c>
      <c r="B10167" s="120" t="s">
        <v>205</v>
      </c>
      <c r="C10167" s="120" t="s">
        <v>208</v>
      </c>
      <c r="D10167" s="120" t="s">
        <v>33</v>
      </c>
      <c r="E10167" s="120" t="s">
        <v>99</v>
      </c>
      <c r="F10167" s="121">
        <v>0</v>
      </c>
      <c r="G10167" s="121">
        <v>0</v>
      </c>
      <c r="H10167" s="119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19">
        <v>58625</v>
      </c>
      <c r="B10168" s="120" t="s">
        <v>205</v>
      </c>
      <c r="C10168" s="120" t="s">
        <v>208</v>
      </c>
      <c r="D10168" s="120" t="s">
        <v>67</v>
      </c>
      <c r="E10168" s="120" t="s">
        <v>38</v>
      </c>
      <c r="F10168" s="121">
        <v>81276</v>
      </c>
      <c r="G10168" s="121">
        <v>9600</v>
      </c>
      <c r="H10168" s="119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19">
        <v>58625</v>
      </c>
      <c r="B10169" s="120" t="s">
        <v>205</v>
      </c>
      <c r="C10169" s="120" t="s">
        <v>208</v>
      </c>
      <c r="D10169" s="120" t="s">
        <v>101</v>
      </c>
      <c r="E10169" s="120" t="s">
        <v>92</v>
      </c>
      <c r="F10169" s="121">
        <v>27400</v>
      </c>
      <c r="G10169" s="121">
        <v>3078</v>
      </c>
      <c r="H10169" s="119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19">
        <v>58626</v>
      </c>
      <c r="B10170" s="120" t="s">
        <v>201</v>
      </c>
      <c r="C10170" s="120" t="s">
        <v>206</v>
      </c>
      <c r="D10170" s="120" t="s">
        <v>101</v>
      </c>
      <c r="E10170" s="120" t="s">
        <v>92</v>
      </c>
      <c r="F10170" s="121">
        <v>457866</v>
      </c>
      <c r="G10170" s="121">
        <v>51434</v>
      </c>
      <c r="H10170" s="119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19">
        <v>58627</v>
      </c>
      <c r="B10171" s="120" t="s">
        <v>201</v>
      </c>
      <c r="C10171" s="120" t="s">
        <v>206</v>
      </c>
      <c r="D10171" s="120" t="s">
        <v>101</v>
      </c>
      <c r="E10171" s="120" t="s">
        <v>92</v>
      </c>
      <c r="F10171" s="121">
        <v>237051</v>
      </c>
      <c r="G10171" s="121">
        <v>26629</v>
      </c>
      <c r="H10171" s="119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19">
        <v>58628</v>
      </c>
      <c r="B10172" s="120" t="s">
        <v>201</v>
      </c>
      <c r="C10172" s="120" t="s">
        <v>206</v>
      </c>
      <c r="D10172" s="120" t="s">
        <v>101</v>
      </c>
      <c r="E10172" s="120" t="s">
        <v>92</v>
      </c>
      <c r="F10172" s="121">
        <v>487394</v>
      </c>
      <c r="G10172" s="121">
        <v>54751</v>
      </c>
      <c r="H10172" s="119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19">
        <v>58629</v>
      </c>
      <c r="B10173" s="120" t="s">
        <v>201</v>
      </c>
      <c r="C10173" s="120" t="s">
        <v>206</v>
      </c>
      <c r="D10173" s="120" t="s">
        <v>120</v>
      </c>
      <c r="E10173" s="120" t="s">
        <v>76</v>
      </c>
      <c r="F10173" s="121">
        <v>517224</v>
      </c>
      <c r="G10173" s="121">
        <v>58102</v>
      </c>
      <c r="H10173" s="119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19">
        <v>58630</v>
      </c>
      <c r="B10174" s="120" t="s">
        <v>201</v>
      </c>
      <c r="C10174" s="120" t="s">
        <v>206</v>
      </c>
      <c r="D10174" s="120" t="s">
        <v>128</v>
      </c>
      <c r="E10174" s="120" t="s">
        <v>180</v>
      </c>
      <c r="F10174" s="121">
        <v>77661</v>
      </c>
      <c r="G10174" s="121">
        <v>8724</v>
      </c>
      <c r="H10174" s="119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19">
        <v>58631</v>
      </c>
      <c r="B10175" s="120" t="s">
        <v>201</v>
      </c>
      <c r="C10175" s="120" t="s">
        <v>206</v>
      </c>
      <c r="D10175" s="120" t="s">
        <v>101</v>
      </c>
      <c r="E10175" s="120" t="s">
        <v>92</v>
      </c>
      <c r="F10175" s="121">
        <v>23671</v>
      </c>
      <c r="G10175" s="121">
        <v>2659</v>
      </c>
      <c r="H10175" s="119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19">
        <v>58632</v>
      </c>
      <c r="B10176" s="120" t="s">
        <v>201</v>
      </c>
      <c r="C10176" s="120" t="s">
        <v>206</v>
      </c>
      <c r="D10176" s="120" t="s">
        <v>101</v>
      </c>
      <c r="E10176" s="120" t="s">
        <v>92</v>
      </c>
      <c r="F10176" s="121">
        <v>33756</v>
      </c>
      <c r="G10176" s="121">
        <v>3792</v>
      </c>
      <c r="H10176" s="119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19">
        <v>58634</v>
      </c>
      <c r="B10177" s="120" t="s">
        <v>201</v>
      </c>
      <c r="C10177" s="120" t="s">
        <v>206</v>
      </c>
      <c r="D10177" s="120" t="s">
        <v>101</v>
      </c>
      <c r="E10177" s="120" t="s">
        <v>92</v>
      </c>
      <c r="F10177" s="121">
        <v>18275</v>
      </c>
      <c r="G10177" s="121">
        <v>2053</v>
      </c>
      <c r="H10177" s="119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19">
        <v>58635</v>
      </c>
      <c r="B10178" s="120" t="s">
        <v>205</v>
      </c>
      <c r="C10178" s="120" t="s">
        <v>210</v>
      </c>
      <c r="D10178" s="120" t="s">
        <v>79</v>
      </c>
      <c r="E10178" s="120" t="s">
        <v>38</v>
      </c>
      <c r="F10178" s="121">
        <v>1098</v>
      </c>
      <c r="G10178" s="121">
        <v>0</v>
      </c>
      <c r="H10178" s="119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19">
        <v>58636</v>
      </c>
      <c r="B10179" s="120" t="s">
        <v>201</v>
      </c>
      <c r="C10179" s="120" t="s">
        <v>206</v>
      </c>
      <c r="D10179" s="120" t="s">
        <v>101</v>
      </c>
      <c r="E10179" s="120" t="s">
        <v>92</v>
      </c>
      <c r="F10179" s="121">
        <v>10719</v>
      </c>
      <c r="G10179" s="121">
        <v>1204</v>
      </c>
      <c r="H10179" s="119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19">
        <v>58639</v>
      </c>
      <c r="B10180" s="120" t="s">
        <v>201</v>
      </c>
      <c r="C10180" s="120" t="s">
        <v>202</v>
      </c>
      <c r="D10180" s="120" t="s">
        <v>33</v>
      </c>
      <c r="E10180" s="120" t="s">
        <v>99</v>
      </c>
      <c r="F10180" s="121">
        <v>0</v>
      </c>
      <c r="G10180" s="121">
        <v>-351</v>
      </c>
      <c r="H10180" s="119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19">
        <v>58639</v>
      </c>
      <c r="B10181" s="120" t="s">
        <v>201</v>
      </c>
      <c r="C10181" s="120" t="s">
        <v>202</v>
      </c>
      <c r="D10181" s="120" t="s">
        <v>101</v>
      </c>
      <c r="E10181" s="120" t="s">
        <v>92</v>
      </c>
      <c r="F10181" s="121">
        <v>160227</v>
      </c>
      <c r="G10181" s="121">
        <v>17999</v>
      </c>
      <c r="H10181" s="119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19">
        <v>58640</v>
      </c>
      <c r="B10182" s="120" t="s">
        <v>201</v>
      </c>
      <c r="C10182" s="120" t="s">
        <v>202</v>
      </c>
      <c r="D10182" s="120" t="s">
        <v>33</v>
      </c>
      <c r="E10182" s="120" t="s">
        <v>99</v>
      </c>
      <c r="F10182" s="121">
        <v>0</v>
      </c>
      <c r="G10182" s="121">
        <v>0</v>
      </c>
      <c r="H10182" s="119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19">
        <v>58640</v>
      </c>
      <c r="B10183" s="120" t="s">
        <v>201</v>
      </c>
      <c r="C10183" s="120" t="s">
        <v>202</v>
      </c>
      <c r="D10183" s="120" t="s">
        <v>101</v>
      </c>
      <c r="E10183" s="120" t="s">
        <v>92</v>
      </c>
      <c r="F10183" s="121">
        <v>157796</v>
      </c>
      <c r="G10183" s="121">
        <v>17726</v>
      </c>
      <c r="H10183" s="119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19">
        <v>58642</v>
      </c>
      <c r="B10184" s="120" t="s">
        <v>201</v>
      </c>
      <c r="C10184" s="120" t="s">
        <v>206</v>
      </c>
      <c r="D10184" s="120" t="s">
        <v>101</v>
      </c>
      <c r="E10184" s="120" t="s">
        <v>92</v>
      </c>
      <c r="F10184" s="121">
        <v>46371</v>
      </c>
      <c r="G10184" s="121">
        <v>5209</v>
      </c>
      <c r="H10184" s="119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19">
        <v>58643</v>
      </c>
      <c r="B10185" s="120" t="s">
        <v>201</v>
      </c>
      <c r="C10185" s="120" t="s">
        <v>206</v>
      </c>
      <c r="D10185" s="120" t="s">
        <v>101</v>
      </c>
      <c r="E10185" s="120" t="s">
        <v>92</v>
      </c>
      <c r="F10185" s="121">
        <v>33249</v>
      </c>
      <c r="G10185" s="121">
        <v>3735</v>
      </c>
      <c r="H10185" s="119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19">
        <v>58644</v>
      </c>
      <c r="B10186" s="120" t="s">
        <v>201</v>
      </c>
      <c r="C10186" s="120" t="s">
        <v>206</v>
      </c>
      <c r="D10186" s="120" t="s">
        <v>101</v>
      </c>
      <c r="E10186" s="120" t="s">
        <v>92</v>
      </c>
      <c r="F10186" s="121">
        <v>5828779</v>
      </c>
      <c r="G10186" s="121">
        <v>654772</v>
      </c>
      <c r="H10186" s="119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19">
        <v>58646</v>
      </c>
      <c r="B10187" s="120" t="s">
        <v>201</v>
      </c>
      <c r="C10187" s="120" t="s">
        <v>206</v>
      </c>
      <c r="D10187" s="120" t="s">
        <v>101</v>
      </c>
      <c r="E10187" s="120" t="s">
        <v>92</v>
      </c>
      <c r="F10187" s="121">
        <v>5734159</v>
      </c>
      <c r="G10187" s="121">
        <v>644143</v>
      </c>
      <c r="H10187" s="119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19">
        <v>58647</v>
      </c>
      <c r="B10188" s="120" t="s">
        <v>201</v>
      </c>
      <c r="C10188" s="120" t="s">
        <v>206</v>
      </c>
      <c r="D10188" s="120" t="s">
        <v>101</v>
      </c>
      <c r="E10188" s="120" t="s">
        <v>92</v>
      </c>
      <c r="F10188" s="121">
        <v>13931</v>
      </c>
      <c r="G10188" s="121">
        <v>1565</v>
      </c>
      <c r="H10188" s="119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19">
        <v>58649</v>
      </c>
      <c r="B10189" s="120" t="s">
        <v>201</v>
      </c>
      <c r="C10189" s="120" t="s">
        <v>206</v>
      </c>
      <c r="D10189" s="120" t="s">
        <v>101</v>
      </c>
      <c r="E10189" s="120" t="s">
        <v>92</v>
      </c>
      <c r="F10189" s="121">
        <v>342663</v>
      </c>
      <c r="G10189" s="121">
        <v>38493</v>
      </c>
      <c r="H10189" s="119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19">
        <v>58650</v>
      </c>
      <c r="B10190" s="120" t="s">
        <v>201</v>
      </c>
      <c r="C10190" s="120" t="s">
        <v>206</v>
      </c>
      <c r="D10190" s="120" t="s">
        <v>101</v>
      </c>
      <c r="E10190" s="120" t="s">
        <v>92</v>
      </c>
      <c r="F10190" s="121">
        <v>39393</v>
      </c>
      <c r="G10190" s="121">
        <v>4425</v>
      </c>
      <c r="H10190" s="119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19">
        <v>58651</v>
      </c>
      <c r="B10191" s="120" t="s">
        <v>201</v>
      </c>
      <c r="C10191" s="120" t="s">
        <v>206</v>
      </c>
      <c r="D10191" s="120" t="s">
        <v>101</v>
      </c>
      <c r="E10191" s="120" t="s">
        <v>92</v>
      </c>
      <c r="F10191" s="121">
        <v>71840</v>
      </c>
      <c r="G10191" s="121">
        <v>8070</v>
      </c>
      <c r="H10191" s="119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19">
        <v>58653</v>
      </c>
      <c r="B10192" s="120" t="s">
        <v>201</v>
      </c>
      <c r="C10192" s="120" t="s">
        <v>206</v>
      </c>
      <c r="D10192" s="120" t="s">
        <v>101</v>
      </c>
      <c r="E10192" s="120" t="s">
        <v>92</v>
      </c>
      <c r="F10192" s="121">
        <v>27614</v>
      </c>
      <c r="G10192" s="121">
        <v>3102</v>
      </c>
      <c r="H10192" s="119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19">
        <v>58654</v>
      </c>
      <c r="B10193" s="120" t="s">
        <v>201</v>
      </c>
      <c r="C10193" s="120" t="s">
        <v>206</v>
      </c>
      <c r="D10193" s="120" t="s">
        <v>101</v>
      </c>
      <c r="E10193" s="120" t="s">
        <v>92</v>
      </c>
      <c r="F10193" s="121">
        <v>27241</v>
      </c>
      <c r="G10193" s="121">
        <v>3060</v>
      </c>
      <c r="H10193" s="119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19">
        <v>58655</v>
      </c>
      <c r="B10194" s="120" t="s">
        <v>201</v>
      </c>
      <c r="C10194" s="120" t="s">
        <v>206</v>
      </c>
      <c r="D10194" s="120" t="s">
        <v>101</v>
      </c>
      <c r="E10194" s="120" t="s">
        <v>92</v>
      </c>
      <c r="F10194" s="121">
        <v>74227</v>
      </c>
      <c r="G10194" s="121">
        <v>8338</v>
      </c>
      <c r="H10194" s="119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19">
        <v>58656</v>
      </c>
      <c r="B10195" s="120" t="s">
        <v>201</v>
      </c>
      <c r="C10195" s="120" t="s">
        <v>206</v>
      </c>
      <c r="D10195" s="120" t="s">
        <v>101</v>
      </c>
      <c r="E10195" s="120" t="s">
        <v>92</v>
      </c>
      <c r="F10195" s="121">
        <v>24756</v>
      </c>
      <c r="G10195" s="121">
        <v>2781</v>
      </c>
      <c r="H10195" s="119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19">
        <v>58657</v>
      </c>
      <c r="B10196" s="120" t="s">
        <v>201</v>
      </c>
      <c r="C10196" s="120" t="s">
        <v>206</v>
      </c>
      <c r="D10196" s="120" t="s">
        <v>128</v>
      </c>
      <c r="E10196" s="120" t="s">
        <v>180</v>
      </c>
      <c r="F10196" s="121">
        <v>6661377</v>
      </c>
      <c r="G10196" s="121">
        <v>748301</v>
      </c>
      <c r="H10196" s="119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19">
        <v>58658</v>
      </c>
      <c r="B10197" s="120" t="s">
        <v>201</v>
      </c>
      <c r="C10197" s="120" t="s">
        <v>202</v>
      </c>
      <c r="D10197" s="120" t="s">
        <v>128</v>
      </c>
      <c r="E10197" s="120" t="s">
        <v>180</v>
      </c>
      <c r="F10197" s="121">
        <v>6318391</v>
      </c>
      <c r="G10197" s="121">
        <v>709772</v>
      </c>
      <c r="H10197" s="119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19">
        <v>58659</v>
      </c>
      <c r="B10198" s="120" t="s">
        <v>201</v>
      </c>
      <c r="C10198" s="120" t="s">
        <v>206</v>
      </c>
      <c r="D10198" s="120" t="s">
        <v>101</v>
      </c>
      <c r="E10198" s="120" t="s">
        <v>92</v>
      </c>
      <c r="F10198" s="121">
        <v>77519</v>
      </c>
      <c r="G10198" s="121">
        <v>8708</v>
      </c>
      <c r="H10198" s="119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19">
        <v>58660</v>
      </c>
      <c r="B10199" s="120" t="s">
        <v>201</v>
      </c>
      <c r="C10199" s="120" t="s">
        <v>206</v>
      </c>
      <c r="D10199" s="120" t="s">
        <v>101</v>
      </c>
      <c r="E10199" s="120" t="s">
        <v>92</v>
      </c>
      <c r="F10199" s="121">
        <v>1764625</v>
      </c>
      <c r="G10199" s="121">
        <v>198228</v>
      </c>
      <c r="H10199" s="119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19">
        <v>58661</v>
      </c>
      <c r="B10200" s="120" t="s">
        <v>201</v>
      </c>
      <c r="C10200" s="120" t="s">
        <v>207</v>
      </c>
      <c r="D10200" s="120" t="s">
        <v>128</v>
      </c>
      <c r="E10200" s="120" t="s">
        <v>180</v>
      </c>
      <c r="F10200" s="121">
        <v>56288</v>
      </c>
      <c r="G10200" s="121">
        <v>6315</v>
      </c>
      <c r="H10200" s="119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19">
        <v>58663</v>
      </c>
      <c r="B10201" s="120" t="s">
        <v>205</v>
      </c>
      <c r="C10201" s="120" t="s">
        <v>209</v>
      </c>
      <c r="D10201" s="120" t="s">
        <v>79</v>
      </c>
      <c r="E10201" s="120" t="s">
        <v>130</v>
      </c>
      <c r="F10201" s="121">
        <v>42624</v>
      </c>
      <c r="G10201" s="121">
        <v>4872</v>
      </c>
      <c r="H10201" s="119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19">
        <v>58664</v>
      </c>
      <c r="B10202" s="120" t="s">
        <v>201</v>
      </c>
      <c r="C10202" s="120" t="s">
        <v>211</v>
      </c>
      <c r="D10202" s="120" t="s">
        <v>73</v>
      </c>
      <c r="E10202" s="120" t="s">
        <v>38</v>
      </c>
      <c r="F10202" s="121">
        <v>356579</v>
      </c>
      <c r="G10202" s="121">
        <v>24566.66</v>
      </c>
      <c r="H10202" s="119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19">
        <v>58666</v>
      </c>
      <c r="B10203" s="120" t="s">
        <v>201</v>
      </c>
      <c r="C10203" s="120" t="s">
        <v>206</v>
      </c>
      <c r="D10203" s="120" t="s">
        <v>128</v>
      </c>
      <c r="E10203" s="120" t="s">
        <v>180</v>
      </c>
      <c r="F10203" s="121">
        <v>1943851</v>
      </c>
      <c r="G10203" s="121">
        <v>218361</v>
      </c>
      <c r="H10203" s="119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19">
        <v>58667</v>
      </c>
      <c r="B10204" s="120" t="s">
        <v>201</v>
      </c>
      <c r="C10204" s="120" t="s">
        <v>206</v>
      </c>
      <c r="D10204" s="120" t="s">
        <v>101</v>
      </c>
      <c r="E10204" s="120" t="s">
        <v>92</v>
      </c>
      <c r="F10204" s="121">
        <v>82814</v>
      </c>
      <c r="G10204" s="121">
        <v>9303</v>
      </c>
      <c r="H10204" s="119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19">
        <v>58668</v>
      </c>
      <c r="B10205" s="120" t="s">
        <v>201</v>
      </c>
      <c r="C10205" s="120" t="s">
        <v>206</v>
      </c>
      <c r="D10205" s="120" t="s">
        <v>101</v>
      </c>
      <c r="E10205" s="120" t="s">
        <v>92</v>
      </c>
      <c r="F10205" s="121">
        <v>47902</v>
      </c>
      <c r="G10205" s="121">
        <v>5381</v>
      </c>
      <c r="H10205" s="119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19">
        <v>58669</v>
      </c>
      <c r="B10206" s="120" t="s">
        <v>201</v>
      </c>
      <c r="C10206" s="120" t="s">
        <v>206</v>
      </c>
      <c r="D10206" s="120" t="s">
        <v>101</v>
      </c>
      <c r="E10206" s="120" t="s">
        <v>92</v>
      </c>
      <c r="F10206" s="121">
        <v>79816</v>
      </c>
      <c r="G10206" s="121">
        <v>8966</v>
      </c>
      <c r="H10206" s="119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19">
        <v>58670</v>
      </c>
      <c r="B10207" s="120" t="s">
        <v>201</v>
      </c>
      <c r="C10207" s="120" t="s">
        <v>206</v>
      </c>
      <c r="D10207" s="120" t="s">
        <v>101</v>
      </c>
      <c r="E10207" s="120" t="s">
        <v>92</v>
      </c>
      <c r="F10207" s="121">
        <v>78373</v>
      </c>
      <c r="G10207" s="121">
        <v>8804</v>
      </c>
      <c r="H10207" s="119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19">
        <v>58673</v>
      </c>
      <c r="B10208" s="120" t="s">
        <v>201</v>
      </c>
      <c r="C10208" s="120" t="s">
        <v>206</v>
      </c>
      <c r="D10208" s="120" t="s">
        <v>101</v>
      </c>
      <c r="E10208" s="120" t="s">
        <v>92</v>
      </c>
      <c r="F10208" s="121">
        <v>85814</v>
      </c>
      <c r="G10208" s="121">
        <v>9640</v>
      </c>
      <c r="H10208" s="119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19">
        <v>58674</v>
      </c>
      <c r="B10209" s="120" t="s">
        <v>201</v>
      </c>
      <c r="C10209" s="120" t="s">
        <v>206</v>
      </c>
      <c r="D10209" s="120" t="s">
        <v>101</v>
      </c>
      <c r="E10209" s="120" t="s">
        <v>92</v>
      </c>
      <c r="F10209" s="121">
        <v>79407</v>
      </c>
      <c r="G10209" s="121">
        <v>8920</v>
      </c>
      <c r="H10209" s="119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19">
        <v>58675</v>
      </c>
      <c r="B10210" s="120" t="s">
        <v>201</v>
      </c>
      <c r="C10210" s="120" t="s">
        <v>206</v>
      </c>
      <c r="D10210" s="120" t="s">
        <v>101</v>
      </c>
      <c r="E10210" s="120" t="s">
        <v>92</v>
      </c>
      <c r="F10210" s="121">
        <v>76639</v>
      </c>
      <c r="G10210" s="121">
        <v>8609</v>
      </c>
      <c r="H10210" s="119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19">
        <v>58676</v>
      </c>
      <c r="B10211" s="120" t="s">
        <v>201</v>
      </c>
      <c r="C10211" s="120" t="s">
        <v>206</v>
      </c>
      <c r="D10211" s="120" t="s">
        <v>101</v>
      </c>
      <c r="E10211" s="120" t="s">
        <v>92</v>
      </c>
      <c r="F10211" s="121">
        <v>15445</v>
      </c>
      <c r="G10211" s="121">
        <v>1735</v>
      </c>
      <c r="H10211" s="119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19">
        <v>58677</v>
      </c>
      <c r="B10212" s="120" t="s">
        <v>201</v>
      </c>
      <c r="C10212" s="120" t="s">
        <v>206</v>
      </c>
      <c r="D10212" s="120" t="s">
        <v>128</v>
      </c>
      <c r="E10212" s="120" t="s">
        <v>180</v>
      </c>
      <c r="F10212" s="121">
        <v>2516669</v>
      </c>
      <c r="G10212" s="121">
        <v>282708</v>
      </c>
      <c r="H10212" s="119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19">
        <v>58678</v>
      </c>
      <c r="B10213" s="120" t="s">
        <v>201</v>
      </c>
      <c r="C10213" s="120" t="s">
        <v>206</v>
      </c>
      <c r="D10213" s="120" t="s">
        <v>116</v>
      </c>
      <c r="E10213" s="120" t="s">
        <v>170</v>
      </c>
      <c r="F10213" s="121">
        <v>70565</v>
      </c>
      <c r="G10213" s="121">
        <v>7927</v>
      </c>
      <c r="H10213" s="119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19">
        <v>58679</v>
      </c>
      <c r="B10214" s="120" t="s">
        <v>201</v>
      </c>
      <c r="C10214" s="120" t="s">
        <v>206</v>
      </c>
      <c r="D10214" s="120" t="s">
        <v>116</v>
      </c>
      <c r="E10214" s="120" t="s">
        <v>170</v>
      </c>
      <c r="F10214" s="121">
        <v>72071</v>
      </c>
      <c r="G10214" s="121">
        <v>8096</v>
      </c>
      <c r="H10214" s="119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19">
        <v>58680</v>
      </c>
      <c r="B10215" s="120" t="s">
        <v>201</v>
      </c>
      <c r="C10215" s="120" t="s">
        <v>206</v>
      </c>
      <c r="D10215" s="120" t="s">
        <v>101</v>
      </c>
      <c r="E10215" s="120" t="s">
        <v>92</v>
      </c>
      <c r="F10215" s="121">
        <v>39242</v>
      </c>
      <c r="G10215" s="121">
        <v>4408</v>
      </c>
      <c r="H10215" s="119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19">
        <v>58682</v>
      </c>
      <c r="B10216" s="120" t="s">
        <v>201</v>
      </c>
      <c r="C10216" s="120" t="s">
        <v>206</v>
      </c>
      <c r="D10216" s="120" t="s">
        <v>101</v>
      </c>
      <c r="E10216" s="120" t="s">
        <v>92</v>
      </c>
      <c r="F10216" s="121">
        <v>79780</v>
      </c>
      <c r="G10216" s="121">
        <v>8962</v>
      </c>
      <c r="H10216" s="119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19">
        <v>58683</v>
      </c>
      <c r="B10217" s="120" t="s">
        <v>201</v>
      </c>
      <c r="C10217" s="120" t="s">
        <v>206</v>
      </c>
      <c r="D10217" s="120" t="s">
        <v>128</v>
      </c>
      <c r="E10217" s="120" t="s">
        <v>180</v>
      </c>
      <c r="F10217" s="121">
        <v>5034240</v>
      </c>
      <c r="G10217" s="121">
        <v>565518</v>
      </c>
      <c r="H10217" s="119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19">
        <v>58684</v>
      </c>
      <c r="B10218" s="120" t="s">
        <v>201</v>
      </c>
      <c r="C10218" s="120" t="s">
        <v>206</v>
      </c>
      <c r="D10218" s="120" t="s">
        <v>101</v>
      </c>
      <c r="E10218" s="120" t="s">
        <v>92</v>
      </c>
      <c r="F10218" s="121">
        <v>16051</v>
      </c>
      <c r="G10218" s="121">
        <v>1803</v>
      </c>
      <c r="H10218" s="119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19">
        <v>58685</v>
      </c>
      <c r="B10219" s="120" t="s">
        <v>201</v>
      </c>
      <c r="C10219" s="120" t="s">
        <v>206</v>
      </c>
      <c r="D10219" s="120" t="s">
        <v>116</v>
      </c>
      <c r="E10219" s="120" t="s">
        <v>170</v>
      </c>
      <c r="F10219" s="121">
        <v>154066</v>
      </c>
      <c r="G10219" s="121">
        <v>17307</v>
      </c>
      <c r="H10219" s="119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19">
        <v>58686</v>
      </c>
      <c r="B10220" s="120" t="s">
        <v>201</v>
      </c>
      <c r="C10220" s="120" t="s">
        <v>206</v>
      </c>
      <c r="D10220" s="120" t="s">
        <v>128</v>
      </c>
      <c r="E10220" s="120" t="s">
        <v>180</v>
      </c>
      <c r="F10220" s="121">
        <v>1297841</v>
      </c>
      <c r="G10220" s="121">
        <v>145792</v>
      </c>
      <c r="H10220" s="119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19">
        <v>58687</v>
      </c>
      <c r="B10221" s="120" t="s">
        <v>201</v>
      </c>
      <c r="C10221" s="120" t="s">
        <v>206</v>
      </c>
      <c r="D10221" s="120" t="s">
        <v>79</v>
      </c>
      <c r="E10221" s="120" t="s">
        <v>90</v>
      </c>
      <c r="F10221" s="121">
        <v>334927</v>
      </c>
      <c r="G10221" s="121">
        <v>30931.74</v>
      </c>
      <c r="H10221" s="119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19">
        <v>58688</v>
      </c>
      <c r="B10222" s="120" t="s">
        <v>201</v>
      </c>
      <c r="C10222" s="120" t="s">
        <v>206</v>
      </c>
      <c r="D10222" s="120" t="s">
        <v>79</v>
      </c>
      <c r="E10222" s="120" t="s">
        <v>90</v>
      </c>
      <c r="F10222" s="121">
        <v>337672</v>
      </c>
      <c r="G10222" s="121">
        <v>31473</v>
      </c>
      <c r="H10222" s="119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19">
        <v>58689</v>
      </c>
      <c r="B10223" s="120" t="s">
        <v>201</v>
      </c>
      <c r="C10223" s="120" t="s">
        <v>206</v>
      </c>
      <c r="D10223" s="120" t="s">
        <v>101</v>
      </c>
      <c r="E10223" s="120" t="s">
        <v>92</v>
      </c>
      <c r="F10223" s="121">
        <v>25291</v>
      </c>
      <c r="G10223" s="121">
        <v>2841</v>
      </c>
      <c r="H10223" s="119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19">
        <v>58690</v>
      </c>
      <c r="B10224" s="120" t="s">
        <v>201</v>
      </c>
      <c r="C10224" s="120" t="s">
        <v>206</v>
      </c>
      <c r="D10224" s="120" t="s">
        <v>128</v>
      </c>
      <c r="E10224" s="120" t="s">
        <v>180</v>
      </c>
      <c r="F10224" s="121">
        <v>2359314</v>
      </c>
      <c r="G10224" s="121">
        <v>265032</v>
      </c>
      <c r="H10224" s="119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19">
        <v>58691</v>
      </c>
      <c r="B10225" s="120" t="s">
        <v>201</v>
      </c>
      <c r="C10225" s="120" t="s">
        <v>206</v>
      </c>
      <c r="D10225" s="120" t="s">
        <v>128</v>
      </c>
      <c r="E10225" s="120" t="s">
        <v>180</v>
      </c>
      <c r="F10225" s="121">
        <v>445954</v>
      </c>
      <c r="G10225" s="121">
        <v>50096</v>
      </c>
      <c r="H10225" s="119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19">
        <v>58692</v>
      </c>
      <c r="B10226" s="120" t="s">
        <v>201</v>
      </c>
      <c r="C10226" s="120" t="s">
        <v>206</v>
      </c>
      <c r="D10226" s="120" t="s">
        <v>128</v>
      </c>
      <c r="E10226" s="120" t="s">
        <v>180</v>
      </c>
      <c r="F10226" s="121">
        <v>2559288</v>
      </c>
      <c r="G10226" s="121">
        <v>287496</v>
      </c>
      <c r="H10226" s="119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19">
        <v>58694</v>
      </c>
      <c r="B10227" s="120" t="s">
        <v>201</v>
      </c>
      <c r="C10227" s="120" t="s">
        <v>206</v>
      </c>
      <c r="D10227" s="120" t="s">
        <v>128</v>
      </c>
      <c r="E10227" s="120" t="s">
        <v>180</v>
      </c>
      <c r="F10227" s="121">
        <v>7263025</v>
      </c>
      <c r="G10227" s="121">
        <v>815887</v>
      </c>
      <c r="H10227" s="119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19">
        <v>58695</v>
      </c>
      <c r="B10228" s="120" t="s">
        <v>201</v>
      </c>
      <c r="C10228" s="120" t="s">
        <v>206</v>
      </c>
      <c r="D10228" s="120" t="s">
        <v>128</v>
      </c>
      <c r="E10228" s="120" t="s">
        <v>180</v>
      </c>
      <c r="F10228" s="121">
        <v>12766617</v>
      </c>
      <c r="G10228" s="121">
        <v>1434129</v>
      </c>
      <c r="H10228" s="119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19">
        <v>58696</v>
      </c>
      <c r="B10229" s="120" t="s">
        <v>201</v>
      </c>
      <c r="C10229" s="120" t="s">
        <v>206</v>
      </c>
      <c r="D10229" s="120" t="s">
        <v>116</v>
      </c>
      <c r="E10229" s="120" t="s">
        <v>170</v>
      </c>
      <c r="F10229" s="121">
        <v>202787</v>
      </c>
      <c r="G10229" s="121">
        <v>22780</v>
      </c>
      <c r="H10229" s="119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19">
        <v>58697</v>
      </c>
      <c r="B10230" s="120" t="s">
        <v>201</v>
      </c>
      <c r="C10230" s="120" t="s">
        <v>202</v>
      </c>
      <c r="D10230" s="120" t="s">
        <v>39</v>
      </c>
      <c r="E10230" s="120" t="s">
        <v>70</v>
      </c>
      <c r="F10230" s="121">
        <v>0</v>
      </c>
      <c r="G10230" s="121">
        <v>0</v>
      </c>
      <c r="H10230" s="119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19">
        <v>58697</v>
      </c>
      <c r="B10231" s="120" t="s">
        <v>201</v>
      </c>
      <c r="C10231" s="120" t="s">
        <v>202</v>
      </c>
      <c r="D10231" s="120" t="s">
        <v>39</v>
      </c>
      <c r="E10231" s="120" t="s">
        <v>38</v>
      </c>
      <c r="F10231" s="121">
        <v>0</v>
      </c>
      <c r="G10231" s="121">
        <v>1659749</v>
      </c>
      <c r="H10231" s="119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19">
        <v>58697</v>
      </c>
      <c r="B10232" s="120" t="s">
        <v>201</v>
      </c>
      <c r="C10232" s="120" t="s">
        <v>202</v>
      </c>
      <c r="D10232" s="120" t="s">
        <v>61</v>
      </c>
      <c r="E10232" s="120" t="s">
        <v>70</v>
      </c>
      <c r="F10232" s="121">
        <v>0</v>
      </c>
      <c r="G10232" s="121">
        <v>0</v>
      </c>
      <c r="H10232" s="119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19">
        <v>58697</v>
      </c>
      <c r="B10233" s="120" t="s">
        <v>201</v>
      </c>
      <c r="C10233" s="120" t="s">
        <v>202</v>
      </c>
      <c r="D10233" s="120" t="s">
        <v>61</v>
      </c>
      <c r="E10233" s="120" t="s">
        <v>38</v>
      </c>
      <c r="F10233" s="121">
        <v>31810758</v>
      </c>
      <c r="G10233" s="121">
        <v>2765935</v>
      </c>
      <c r="H10233" s="119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19">
        <v>58697</v>
      </c>
      <c r="B10234" s="120" t="s">
        <v>201</v>
      </c>
      <c r="C10234" s="120" t="s">
        <v>202</v>
      </c>
      <c r="D10234" s="120" t="s">
        <v>73</v>
      </c>
      <c r="E10234" s="120" t="s">
        <v>70</v>
      </c>
      <c r="F10234" s="121">
        <v>520</v>
      </c>
      <c r="G10234" s="121">
        <v>53.272</v>
      </c>
      <c r="H10234" s="119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19">
        <v>58697</v>
      </c>
      <c r="B10235" s="120" t="s">
        <v>201</v>
      </c>
      <c r="C10235" s="120" t="s">
        <v>202</v>
      </c>
      <c r="D10235" s="120" t="s">
        <v>73</v>
      </c>
      <c r="E10235" s="120" t="s">
        <v>38</v>
      </c>
      <c r="F10235" s="121">
        <v>1915529</v>
      </c>
      <c r="G10235" s="121">
        <v>194757.73</v>
      </c>
      <c r="H10235" s="119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19">
        <v>58698</v>
      </c>
      <c r="B10236" s="120" t="s">
        <v>201</v>
      </c>
      <c r="C10236" s="120" t="s">
        <v>207</v>
      </c>
      <c r="D10236" s="120" t="s">
        <v>101</v>
      </c>
      <c r="E10236" s="120" t="s">
        <v>92</v>
      </c>
      <c r="F10236" s="121">
        <v>23688</v>
      </c>
      <c r="G10236" s="121">
        <v>2661</v>
      </c>
      <c r="H10236" s="119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19">
        <v>58699</v>
      </c>
      <c r="B10237" s="120" t="s">
        <v>201</v>
      </c>
      <c r="C10237" s="120" t="s">
        <v>206</v>
      </c>
      <c r="D10237" s="120" t="s">
        <v>79</v>
      </c>
      <c r="E10237" s="120" t="s">
        <v>130</v>
      </c>
      <c r="F10237" s="121">
        <v>171690</v>
      </c>
      <c r="G10237" s="121">
        <v>12192</v>
      </c>
      <c r="H10237" s="119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19">
        <v>58700</v>
      </c>
      <c r="B10238" s="120" t="s">
        <v>201</v>
      </c>
      <c r="C10238" s="120" t="s">
        <v>206</v>
      </c>
      <c r="D10238" s="120" t="s">
        <v>101</v>
      </c>
      <c r="E10238" s="120" t="s">
        <v>92</v>
      </c>
      <c r="F10238" s="121">
        <v>35278</v>
      </c>
      <c r="G10238" s="121">
        <v>3963</v>
      </c>
      <c r="H10238" s="119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19">
        <v>58701</v>
      </c>
      <c r="B10239" s="120" t="s">
        <v>201</v>
      </c>
      <c r="C10239" s="120" t="s">
        <v>207</v>
      </c>
      <c r="D10239" s="120" t="s">
        <v>101</v>
      </c>
      <c r="E10239" s="120" t="s">
        <v>92</v>
      </c>
      <c r="F10239" s="121">
        <v>355512</v>
      </c>
      <c r="G10239" s="121">
        <v>39936</v>
      </c>
      <c r="H10239" s="119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19">
        <v>58703</v>
      </c>
      <c r="B10240" s="120" t="s">
        <v>201</v>
      </c>
      <c r="C10240" s="120" t="s">
        <v>206</v>
      </c>
      <c r="D10240" s="120" t="s">
        <v>101</v>
      </c>
      <c r="E10240" s="120" t="s">
        <v>92</v>
      </c>
      <c r="F10240" s="121">
        <v>41672</v>
      </c>
      <c r="G10240" s="121">
        <v>4681</v>
      </c>
      <c r="H10240" s="119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19">
        <v>58704</v>
      </c>
      <c r="B10241" s="120" t="s">
        <v>201</v>
      </c>
      <c r="C10241" s="120" t="s">
        <v>206</v>
      </c>
      <c r="D10241" s="120" t="s">
        <v>79</v>
      </c>
      <c r="E10241" s="120" t="s">
        <v>130</v>
      </c>
      <c r="F10241" s="121">
        <v>121674</v>
      </c>
      <c r="G10241" s="121">
        <v>13248.62</v>
      </c>
      <c r="H10241" s="119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19">
        <v>58706</v>
      </c>
      <c r="B10242" s="120" t="s">
        <v>201</v>
      </c>
      <c r="C10242" s="120" t="s">
        <v>206</v>
      </c>
      <c r="D10242" s="120" t="s">
        <v>68</v>
      </c>
      <c r="E10242" s="120" t="s">
        <v>176</v>
      </c>
      <c r="F10242" s="121">
        <v>2722296</v>
      </c>
      <c r="G10242" s="121">
        <v>158359</v>
      </c>
      <c r="H10242" s="119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19">
        <v>58707</v>
      </c>
      <c r="B10243" s="120" t="s">
        <v>201</v>
      </c>
      <c r="C10243" s="120" t="s">
        <v>206</v>
      </c>
      <c r="D10243" s="120" t="s">
        <v>68</v>
      </c>
      <c r="E10243" s="120" t="s">
        <v>176</v>
      </c>
      <c r="F10243" s="121">
        <v>2501117</v>
      </c>
      <c r="G10243" s="121">
        <v>154983</v>
      </c>
      <c r="H10243" s="119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19">
        <v>58708</v>
      </c>
      <c r="B10244" s="120" t="s">
        <v>201</v>
      </c>
      <c r="C10244" s="120" t="s">
        <v>207</v>
      </c>
      <c r="D10244" s="120" t="s">
        <v>101</v>
      </c>
      <c r="E10244" s="120" t="s">
        <v>92</v>
      </c>
      <c r="F10244" s="121">
        <v>17387</v>
      </c>
      <c r="G10244" s="121">
        <v>1953</v>
      </c>
      <c r="H10244" s="119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19">
        <v>58709</v>
      </c>
      <c r="B10245" s="120" t="s">
        <v>201</v>
      </c>
      <c r="C10245" s="120" t="s">
        <v>207</v>
      </c>
      <c r="D10245" s="120" t="s">
        <v>101</v>
      </c>
      <c r="E10245" s="120" t="s">
        <v>92</v>
      </c>
      <c r="F10245" s="121">
        <v>51676</v>
      </c>
      <c r="G10245" s="121">
        <v>5805</v>
      </c>
      <c r="H10245" s="119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19">
        <v>58710</v>
      </c>
      <c r="B10246" s="120" t="s">
        <v>201</v>
      </c>
      <c r="C10246" s="120" t="s">
        <v>206</v>
      </c>
      <c r="D10246" s="120" t="s">
        <v>101</v>
      </c>
      <c r="E10246" s="120" t="s">
        <v>92</v>
      </c>
      <c r="F10246" s="121">
        <v>514003</v>
      </c>
      <c r="G10246" s="121">
        <v>57740</v>
      </c>
      <c r="H10246" s="119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19">
        <v>58711</v>
      </c>
      <c r="B10247" s="120" t="s">
        <v>201</v>
      </c>
      <c r="C10247" s="120" t="s">
        <v>206</v>
      </c>
      <c r="D10247" s="120" t="s">
        <v>101</v>
      </c>
      <c r="E10247" s="120" t="s">
        <v>92</v>
      </c>
      <c r="F10247" s="121">
        <v>760273</v>
      </c>
      <c r="G10247" s="121">
        <v>85405</v>
      </c>
      <c r="H10247" s="119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19">
        <v>58713</v>
      </c>
      <c r="B10248" s="120" t="s">
        <v>201</v>
      </c>
      <c r="C10248" s="120" t="s">
        <v>206</v>
      </c>
      <c r="D10248" s="120" t="s">
        <v>101</v>
      </c>
      <c r="E10248" s="120" t="s">
        <v>92</v>
      </c>
      <c r="F10248" s="121">
        <v>1332351</v>
      </c>
      <c r="G10248" s="121">
        <v>149669</v>
      </c>
      <c r="H10248" s="119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19">
        <v>58714</v>
      </c>
      <c r="B10249" s="120" t="s">
        <v>201</v>
      </c>
      <c r="C10249" s="120" t="s">
        <v>206</v>
      </c>
      <c r="D10249" s="120" t="s">
        <v>79</v>
      </c>
      <c r="E10249" s="120" t="s">
        <v>38</v>
      </c>
      <c r="F10249" s="121">
        <v>7985</v>
      </c>
      <c r="G10249" s="121">
        <v>663</v>
      </c>
      <c r="H10249" s="119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19">
        <v>58715</v>
      </c>
      <c r="B10250" s="120" t="s">
        <v>201</v>
      </c>
      <c r="C10250" s="120" t="s">
        <v>206</v>
      </c>
      <c r="D10250" s="120" t="s">
        <v>79</v>
      </c>
      <c r="E10250" s="120" t="s">
        <v>38</v>
      </c>
      <c r="F10250" s="121">
        <v>380835</v>
      </c>
      <c r="G10250" s="121">
        <v>39803</v>
      </c>
      <c r="H10250" s="119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19">
        <v>58716</v>
      </c>
      <c r="B10251" s="120" t="s">
        <v>201</v>
      </c>
      <c r="C10251" s="120" t="s">
        <v>206</v>
      </c>
      <c r="D10251" s="120" t="s">
        <v>101</v>
      </c>
      <c r="E10251" s="120" t="s">
        <v>92</v>
      </c>
      <c r="F10251" s="121">
        <v>71723</v>
      </c>
      <c r="G10251" s="121">
        <v>8057</v>
      </c>
      <c r="H10251" s="119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19">
        <v>58717</v>
      </c>
      <c r="B10252" s="120" t="s">
        <v>201</v>
      </c>
      <c r="C10252" s="120" t="s">
        <v>206</v>
      </c>
      <c r="D10252" s="120" t="s">
        <v>101</v>
      </c>
      <c r="E10252" s="120" t="s">
        <v>92</v>
      </c>
      <c r="F10252" s="121">
        <v>627173</v>
      </c>
      <c r="G10252" s="121">
        <v>70453</v>
      </c>
      <c r="H10252" s="119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19">
        <v>58718</v>
      </c>
      <c r="B10253" s="120" t="s">
        <v>201</v>
      </c>
      <c r="C10253" s="120" t="s">
        <v>206</v>
      </c>
      <c r="D10253" s="120" t="s">
        <v>101</v>
      </c>
      <c r="E10253" s="120" t="s">
        <v>92</v>
      </c>
      <c r="F10253" s="121">
        <v>241744</v>
      </c>
      <c r="G10253" s="121">
        <v>27156</v>
      </c>
      <c r="H10253" s="119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19">
        <v>58719</v>
      </c>
      <c r="B10254" s="120" t="s">
        <v>201</v>
      </c>
      <c r="C10254" s="120" t="s">
        <v>202</v>
      </c>
      <c r="D10254" s="120" t="s">
        <v>128</v>
      </c>
      <c r="E10254" s="120" t="s">
        <v>180</v>
      </c>
      <c r="F10254" s="121">
        <v>2270463</v>
      </c>
      <c r="G10254" s="121">
        <v>255051</v>
      </c>
      <c r="H10254" s="119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19">
        <v>58720</v>
      </c>
      <c r="B10255" s="120" t="s">
        <v>201</v>
      </c>
      <c r="C10255" s="120" t="s">
        <v>206</v>
      </c>
      <c r="D10255" s="120" t="s">
        <v>128</v>
      </c>
      <c r="E10255" s="120" t="s">
        <v>180</v>
      </c>
      <c r="F10255" s="121">
        <v>6652874</v>
      </c>
      <c r="G10255" s="121">
        <v>747346</v>
      </c>
      <c r="H10255" s="119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19">
        <v>58721</v>
      </c>
      <c r="B10256" s="120" t="s">
        <v>201</v>
      </c>
      <c r="C10256" s="120" t="s">
        <v>206</v>
      </c>
      <c r="D10256" s="120" t="s">
        <v>101</v>
      </c>
      <c r="E10256" s="120" t="s">
        <v>92</v>
      </c>
      <c r="F10256" s="121">
        <v>68706</v>
      </c>
      <c r="G10256" s="121">
        <v>7718</v>
      </c>
      <c r="H10256" s="119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19">
        <v>58722</v>
      </c>
      <c r="B10257" s="120" t="s">
        <v>201</v>
      </c>
      <c r="C10257" s="120" t="s">
        <v>206</v>
      </c>
      <c r="D10257" s="120" t="s">
        <v>101</v>
      </c>
      <c r="E10257" s="120" t="s">
        <v>92</v>
      </c>
      <c r="F10257" s="121">
        <v>84008</v>
      </c>
      <c r="G10257" s="121">
        <v>9437</v>
      </c>
      <c r="H10257" s="119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19">
        <v>58725</v>
      </c>
      <c r="B10258" s="120" t="s">
        <v>201</v>
      </c>
      <c r="C10258" s="120" t="s">
        <v>206</v>
      </c>
      <c r="D10258" s="120" t="s">
        <v>101</v>
      </c>
      <c r="E10258" s="120" t="s">
        <v>92</v>
      </c>
      <c r="F10258" s="121">
        <v>80757</v>
      </c>
      <c r="G10258" s="121">
        <v>9072</v>
      </c>
      <c r="H10258" s="119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19">
        <v>58726</v>
      </c>
      <c r="B10259" s="120" t="s">
        <v>201</v>
      </c>
      <c r="C10259" s="120" t="s">
        <v>206</v>
      </c>
      <c r="D10259" s="120" t="s">
        <v>101</v>
      </c>
      <c r="E10259" s="120" t="s">
        <v>92</v>
      </c>
      <c r="F10259" s="121">
        <v>77874</v>
      </c>
      <c r="G10259" s="121">
        <v>8748</v>
      </c>
      <c r="H10259" s="119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19">
        <v>58730</v>
      </c>
      <c r="B10260" s="120" t="s">
        <v>201</v>
      </c>
      <c r="C10260" s="120" t="s">
        <v>206</v>
      </c>
      <c r="D10260" s="120" t="s">
        <v>101</v>
      </c>
      <c r="E10260" s="120" t="s">
        <v>92</v>
      </c>
      <c r="F10260" s="121">
        <v>52734</v>
      </c>
      <c r="G10260" s="121">
        <v>5924</v>
      </c>
      <c r="H10260" s="119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19">
        <v>58731</v>
      </c>
      <c r="B10261" s="120" t="s">
        <v>201</v>
      </c>
      <c r="C10261" s="120" t="s">
        <v>206</v>
      </c>
      <c r="D10261" s="120" t="s">
        <v>101</v>
      </c>
      <c r="E10261" s="120" t="s">
        <v>92</v>
      </c>
      <c r="F10261" s="121">
        <v>82467</v>
      </c>
      <c r="G10261" s="121">
        <v>9264</v>
      </c>
      <c r="H10261" s="119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19">
        <v>58732</v>
      </c>
      <c r="B10262" s="120" t="s">
        <v>201</v>
      </c>
      <c r="C10262" s="120" t="s">
        <v>206</v>
      </c>
      <c r="D10262" s="120" t="s">
        <v>101</v>
      </c>
      <c r="E10262" s="120" t="s">
        <v>92</v>
      </c>
      <c r="F10262" s="121">
        <v>43824</v>
      </c>
      <c r="G10262" s="121">
        <v>4923</v>
      </c>
      <c r="H10262" s="119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19">
        <v>58735</v>
      </c>
      <c r="B10263" s="120" t="s">
        <v>201</v>
      </c>
      <c r="C10263" s="120" t="s">
        <v>206</v>
      </c>
      <c r="D10263" s="120" t="s">
        <v>101</v>
      </c>
      <c r="E10263" s="120" t="s">
        <v>92</v>
      </c>
      <c r="F10263" s="121">
        <v>56386</v>
      </c>
      <c r="G10263" s="121">
        <v>6334</v>
      </c>
      <c r="H10263" s="119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19">
        <v>58739</v>
      </c>
      <c r="B10264" s="120" t="s">
        <v>201</v>
      </c>
      <c r="C10264" s="120" t="s">
        <v>206</v>
      </c>
      <c r="D10264" s="120" t="s">
        <v>101</v>
      </c>
      <c r="E10264" s="120" t="s">
        <v>92</v>
      </c>
      <c r="F10264" s="121">
        <v>50963</v>
      </c>
      <c r="G10264" s="121">
        <v>5725</v>
      </c>
      <c r="H10264" s="119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19">
        <v>58740</v>
      </c>
      <c r="B10265" s="120" t="s">
        <v>201</v>
      </c>
      <c r="C10265" s="120" t="s">
        <v>206</v>
      </c>
      <c r="D10265" s="120" t="s">
        <v>101</v>
      </c>
      <c r="E10265" s="120" t="s">
        <v>92</v>
      </c>
      <c r="F10265" s="121">
        <v>49557</v>
      </c>
      <c r="G10265" s="121">
        <v>5567</v>
      </c>
      <c r="H10265" s="119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19">
        <v>58741</v>
      </c>
      <c r="B10266" s="120" t="s">
        <v>201</v>
      </c>
      <c r="C10266" s="120" t="s">
        <v>206</v>
      </c>
      <c r="D10266" s="120" t="s">
        <v>101</v>
      </c>
      <c r="E10266" s="120" t="s">
        <v>92</v>
      </c>
      <c r="F10266" s="121">
        <v>76984</v>
      </c>
      <c r="G10266" s="121">
        <v>8648</v>
      </c>
      <c r="H10266" s="119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19">
        <v>58742</v>
      </c>
      <c r="B10267" s="120" t="s">
        <v>201</v>
      </c>
      <c r="C10267" s="120" t="s">
        <v>206</v>
      </c>
      <c r="D10267" s="120" t="s">
        <v>101</v>
      </c>
      <c r="E10267" s="120" t="s">
        <v>92</v>
      </c>
      <c r="F10267" s="121">
        <v>85397</v>
      </c>
      <c r="G10267" s="121">
        <v>9593</v>
      </c>
      <c r="H10267" s="119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19">
        <v>58745</v>
      </c>
      <c r="B10268" s="120" t="s">
        <v>201</v>
      </c>
      <c r="C10268" s="120" t="s">
        <v>206</v>
      </c>
      <c r="D10268" s="120" t="s">
        <v>101</v>
      </c>
      <c r="E10268" s="120" t="s">
        <v>92</v>
      </c>
      <c r="F10268" s="121">
        <v>71750</v>
      </c>
      <c r="G10268" s="121">
        <v>8060</v>
      </c>
      <c r="H10268" s="119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19">
        <v>58746</v>
      </c>
      <c r="B10269" s="120" t="s">
        <v>201</v>
      </c>
      <c r="C10269" s="120" t="s">
        <v>206</v>
      </c>
      <c r="D10269" s="120" t="s">
        <v>101</v>
      </c>
      <c r="E10269" s="120" t="s">
        <v>92</v>
      </c>
      <c r="F10269" s="121">
        <v>83707</v>
      </c>
      <c r="G10269" s="121">
        <v>9403</v>
      </c>
      <c r="H10269" s="119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19">
        <v>58748</v>
      </c>
      <c r="B10270" s="120" t="s">
        <v>201</v>
      </c>
      <c r="C10270" s="120" t="s">
        <v>207</v>
      </c>
      <c r="D10270" s="120" t="s">
        <v>101</v>
      </c>
      <c r="E10270" s="120" t="s">
        <v>92</v>
      </c>
      <c r="F10270" s="121">
        <v>21213</v>
      </c>
      <c r="G10270" s="121">
        <v>2383</v>
      </c>
      <c r="H10270" s="119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19">
        <v>58750</v>
      </c>
      <c r="B10271" s="120" t="s">
        <v>201</v>
      </c>
      <c r="C10271" s="120" t="s">
        <v>206</v>
      </c>
      <c r="D10271" s="120" t="s">
        <v>101</v>
      </c>
      <c r="E10271" s="120" t="s">
        <v>92</v>
      </c>
      <c r="F10271" s="121">
        <v>115506</v>
      </c>
      <c r="G10271" s="121">
        <v>12975</v>
      </c>
      <c r="H10271" s="119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19">
        <v>58751</v>
      </c>
      <c r="B10272" s="120" t="s">
        <v>201</v>
      </c>
      <c r="C10272" s="120" t="s">
        <v>206</v>
      </c>
      <c r="D10272" s="120" t="s">
        <v>101</v>
      </c>
      <c r="E10272" s="120" t="s">
        <v>92</v>
      </c>
      <c r="F10272" s="121">
        <v>32830</v>
      </c>
      <c r="G10272" s="121">
        <v>3688</v>
      </c>
      <c r="H10272" s="119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19">
        <v>58752</v>
      </c>
      <c r="B10273" s="120" t="s">
        <v>201</v>
      </c>
      <c r="C10273" s="120" t="s">
        <v>206</v>
      </c>
      <c r="D10273" s="120" t="s">
        <v>101</v>
      </c>
      <c r="E10273" s="120" t="s">
        <v>92</v>
      </c>
      <c r="F10273" s="121">
        <v>31191</v>
      </c>
      <c r="G10273" s="121">
        <v>3504</v>
      </c>
      <c r="H10273" s="119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19">
        <v>58753</v>
      </c>
      <c r="B10274" s="120" t="s">
        <v>201</v>
      </c>
      <c r="C10274" s="120" t="s">
        <v>206</v>
      </c>
      <c r="D10274" s="120" t="s">
        <v>101</v>
      </c>
      <c r="E10274" s="120" t="s">
        <v>92</v>
      </c>
      <c r="F10274" s="121">
        <v>33195</v>
      </c>
      <c r="G10274" s="121">
        <v>3729</v>
      </c>
      <c r="H10274" s="119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19">
        <v>58754</v>
      </c>
      <c r="B10275" s="120" t="s">
        <v>201</v>
      </c>
      <c r="C10275" s="120" t="s">
        <v>206</v>
      </c>
      <c r="D10275" s="120" t="s">
        <v>101</v>
      </c>
      <c r="E10275" s="120" t="s">
        <v>92</v>
      </c>
      <c r="F10275" s="121">
        <v>33266</v>
      </c>
      <c r="G10275" s="121">
        <v>3737</v>
      </c>
      <c r="H10275" s="119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19">
        <v>58755</v>
      </c>
      <c r="B10276" s="120" t="s">
        <v>201</v>
      </c>
      <c r="C10276" s="120" t="s">
        <v>206</v>
      </c>
      <c r="D10276" s="120" t="s">
        <v>101</v>
      </c>
      <c r="E10276" s="120" t="s">
        <v>92</v>
      </c>
      <c r="F10276" s="121">
        <v>31030</v>
      </c>
      <c r="G10276" s="121">
        <v>3486</v>
      </c>
      <c r="H10276" s="119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19">
        <v>58756</v>
      </c>
      <c r="B10277" s="120" t="s">
        <v>201</v>
      </c>
      <c r="C10277" s="120" t="s">
        <v>206</v>
      </c>
      <c r="D10277" s="120" t="s">
        <v>101</v>
      </c>
      <c r="E10277" s="120" t="s">
        <v>92</v>
      </c>
      <c r="F10277" s="121">
        <v>20055</v>
      </c>
      <c r="G10277" s="121">
        <v>2253</v>
      </c>
      <c r="H10277" s="119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19">
        <v>58757</v>
      </c>
      <c r="B10278" s="120" t="s">
        <v>201</v>
      </c>
      <c r="C10278" s="120" t="s">
        <v>206</v>
      </c>
      <c r="D10278" s="120" t="s">
        <v>101</v>
      </c>
      <c r="E10278" s="120" t="s">
        <v>92</v>
      </c>
      <c r="F10278" s="121">
        <v>127710</v>
      </c>
      <c r="G10278" s="121">
        <v>14346</v>
      </c>
      <c r="H10278" s="119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19">
        <v>58761</v>
      </c>
      <c r="B10279" s="120" t="s">
        <v>201</v>
      </c>
      <c r="C10279" s="120" t="s">
        <v>206</v>
      </c>
      <c r="D10279" s="120" t="s">
        <v>101</v>
      </c>
      <c r="E10279" s="120" t="s">
        <v>92</v>
      </c>
      <c r="F10279" s="121">
        <v>43129</v>
      </c>
      <c r="G10279" s="121">
        <v>4845</v>
      </c>
      <c r="H10279" s="119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19">
        <v>58762</v>
      </c>
      <c r="B10280" s="120" t="s">
        <v>201</v>
      </c>
      <c r="C10280" s="120" t="s">
        <v>206</v>
      </c>
      <c r="D10280" s="120" t="s">
        <v>101</v>
      </c>
      <c r="E10280" s="120" t="s">
        <v>92</v>
      </c>
      <c r="F10280" s="121">
        <v>38003</v>
      </c>
      <c r="G10280" s="121">
        <v>4269</v>
      </c>
      <c r="H10280" s="119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19">
        <v>58763</v>
      </c>
      <c r="B10281" s="120" t="s">
        <v>201</v>
      </c>
      <c r="C10281" s="120" t="s">
        <v>206</v>
      </c>
      <c r="D10281" s="120" t="s">
        <v>101</v>
      </c>
      <c r="E10281" s="120" t="s">
        <v>92</v>
      </c>
      <c r="F10281" s="121">
        <v>31859</v>
      </c>
      <c r="G10281" s="121">
        <v>3579</v>
      </c>
      <c r="H10281" s="119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19">
        <v>58765</v>
      </c>
      <c r="B10282" s="120" t="s">
        <v>201</v>
      </c>
      <c r="C10282" s="120" t="s">
        <v>206</v>
      </c>
      <c r="D10282" s="120" t="s">
        <v>128</v>
      </c>
      <c r="E10282" s="120" t="s">
        <v>180</v>
      </c>
      <c r="F10282" s="121">
        <v>9944488</v>
      </c>
      <c r="G10282" s="121">
        <v>1117107</v>
      </c>
      <c r="H10282" s="119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19">
        <v>58766</v>
      </c>
      <c r="B10283" s="120" t="s">
        <v>201</v>
      </c>
      <c r="C10283" s="120" t="s">
        <v>206</v>
      </c>
      <c r="D10283" s="120" t="s">
        <v>128</v>
      </c>
      <c r="E10283" s="120" t="s">
        <v>180</v>
      </c>
      <c r="F10283" s="121">
        <v>10060755</v>
      </c>
      <c r="G10283" s="121">
        <v>1130168</v>
      </c>
      <c r="H10283" s="119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19">
        <v>58767</v>
      </c>
      <c r="B10284" s="120" t="s">
        <v>201</v>
      </c>
      <c r="C10284" s="120" t="s">
        <v>206</v>
      </c>
      <c r="D10284" s="120" t="s">
        <v>128</v>
      </c>
      <c r="E10284" s="120" t="s">
        <v>180</v>
      </c>
      <c r="F10284" s="121">
        <v>7182862</v>
      </c>
      <c r="G10284" s="121">
        <v>806882</v>
      </c>
      <c r="H10284" s="119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19">
        <v>58768</v>
      </c>
      <c r="B10285" s="120" t="s">
        <v>201</v>
      </c>
      <c r="C10285" s="120" t="s">
        <v>206</v>
      </c>
      <c r="D10285" s="120" t="s">
        <v>128</v>
      </c>
      <c r="E10285" s="120" t="s">
        <v>180</v>
      </c>
      <c r="F10285" s="121">
        <v>448288</v>
      </c>
      <c r="G10285" s="121">
        <v>50358</v>
      </c>
      <c r="H10285" s="119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19">
        <v>58770</v>
      </c>
      <c r="B10286" s="120" t="s">
        <v>201</v>
      </c>
      <c r="C10286" s="120" t="s">
        <v>206</v>
      </c>
      <c r="D10286" s="120" t="s">
        <v>101</v>
      </c>
      <c r="E10286" s="120" t="s">
        <v>92</v>
      </c>
      <c r="F10286" s="121">
        <v>97118</v>
      </c>
      <c r="G10286" s="121">
        <v>10909.8</v>
      </c>
      <c r="H10286" s="119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19">
        <v>58771</v>
      </c>
      <c r="B10287" s="120" t="s">
        <v>201</v>
      </c>
      <c r="C10287" s="120" t="s">
        <v>206</v>
      </c>
      <c r="D10287" s="120" t="s">
        <v>128</v>
      </c>
      <c r="E10287" s="120" t="s">
        <v>180</v>
      </c>
      <c r="F10287" s="121">
        <v>9905737</v>
      </c>
      <c r="G10287" s="121">
        <v>1112754</v>
      </c>
      <c r="H10287" s="119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19">
        <v>58772</v>
      </c>
      <c r="B10288" s="120" t="s">
        <v>201</v>
      </c>
      <c r="C10288" s="120" t="s">
        <v>206</v>
      </c>
      <c r="D10288" s="120" t="s">
        <v>128</v>
      </c>
      <c r="E10288" s="120" t="s">
        <v>180</v>
      </c>
      <c r="F10288" s="121">
        <v>6688740</v>
      </c>
      <c r="G10288" s="121">
        <v>751375</v>
      </c>
      <c r="H10288" s="119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19">
        <v>58773</v>
      </c>
      <c r="B10289" s="120" t="s">
        <v>201</v>
      </c>
      <c r="C10289" s="120" t="s">
        <v>206</v>
      </c>
      <c r="D10289" s="120" t="s">
        <v>128</v>
      </c>
      <c r="E10289" s="120" t="s">
        <v>180</v>
      </c>
      <c r="F10289" s="121">
        <v>6682374</v>
      </c>
      <c r="G10289" s="121">
        <v>750660</v>
      </c>
      <c r="H10289" s="119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19">
        <v>58774</v>
      </c>
      <c r="B10290" s="120" t="s">
        <v>201</v>
      </c>
      <c r="C10290" s="120" t="s">
        <v>206</v>
      </c>
      <c r="D10290" s="120" t="s">
        <v>128</v>
      </c>
      <c r="E10290" s="120" t="s">
        <v>180</v>
      </c>
      <c r="F10290" s="121">
        <v>5160686</v>
      </c>
      <c r="G10290" s="121">
        <v>579722</v>
      </c>
      <c r="H10290" s="119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19">
        <v>58775</v>
      </c>
      <c r="B10291" s="120" t="s">
        <v>201</v>
      </c>
      <c r="C10291" s="120" t="s">
        <v>206</v>
      </c>
      <c r="D10291" s="120" t="s">
        <v>128</v>
      </c>
      <c r="E10291" s="120" t="s">
        <v>180</v>
      </c>
      <c r="F10291" s="121">
        <v>7330397</v>
      </c>
      <c r="G10291" s="121">
        <v>823455</v>
      </c>
      <c r="H10291" s="119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19">
        <v>58782</v>
      </c>
      <c r="B10292" s="120" t="s">
        <v>201</v>
      </c>
      <c r="C10292" s="120" t="s">
        <v>206</v>
      </c>
      <c r="D10292" s="120" t="s">
        <v>101</v>
      </c>
      <c r="E10292" s="120" t="s">
        <v>92</v>
      </c>
      <c r="F10292" s="121">
        <v>84775</v>
      </c>
      <c r="G10292" s="121">
        <v>9523</v>
      </c>
      <c r="H10292" s="119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19">
        <v>58783</v>
      </c>
      <c r="B10293" s="120" t="s">
        <v>201</v>
      </c>
      <c r="C10293" s="120" t="s">
        <v>206</v>
      </c>
      <c r="D10293" s="120" t="s">
        <v>116</v>
      </c>
      <c r="E10293" s="120" t="s">
        <v>170</v>
      </c>
      <c r="F10293" s="121">
        <v>135240</v>
      </c>
      <c r="G10293" s="121">
        <v>15192</v>
      </c>
      <c r="H10293" s="119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19">
        <v>58784</v>
      </c>
      <c r="B10294" s="120" t="s">
        <v>201</v>
      </c>
      <c r="C10294" s="120" t="s">
        <v>206</v>
      </c>
      <c r="D10294" s="120" t="s">
        <v>116</v>
      </c>
      <c r="E10294" s="120" t="s">
        <v>170</v>
      </c>
      <c r="F10294" s="121">
        <v>105562</v>
      </c>
      <c r="G10294" s="121">
        <v>11858</v>
      </c>
      <c r="H10294" s="119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19">
        <v>58785</v>
      </c>
      <c r="B10295" s="120" t="s">
        <v>201</v>
      </c>
      <c r="C10295" s="120" t="s">
        <v>206</v>
      </c>
      <c r="D10295" s="120" t="s">
        <v>101</v>
      </c>
      <c r="E10295" s="120" t="s">
        <v>92</v>
      </c>
      <c r="F10295" s="121">
        <v>6686</v>
      </c>
      <c r="G10295" s="121">
        <v>751</v>
      </c>
      <c r="H10295" s="119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19">
        <v>58786</v>
      </c>
      <c r="B10296" s="120" t="s">
        <v>201</v>
      </c>
      <c r="C10296" s="120" t="s">
        <v>206</v>
      </c>
      <c r="D10296" s="120" t="s">
        <v>101</v>
      </c>
      <c r="E10296" s="120" t="s">
        <v>92</v>
      </c>
      <c r="F10296" s="121">
        <v>29297</v>
      </c>
      <c r="G10296" s="121">
        <v>3291</v>
      </c>
      <c r="H10296" s="119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19">
        <v>58787</v>
      </c>
      <c r="B10297" s="120" t="s">
        <v>201</v>
      </c>
      <c r="C10297" s="120" t="s">
        <v>206</v>
      </c>
      <c r="D10297" s="120" t="s">
        <v>101</v>
      </c>
      <c r="E10297" s="120" t="s">
        <v>92</v>
      </c>
      <c r="F10297" s="121">
        <v>19928</v>
      </c>
      <c r="G10297" s="121">
        <v>2239</v>
      </c>
      <c r="H10297" s="119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19">
        <v>58788</v>
      </c>
      <c r="B10298" s="120" t="s">
        <v>201</v>
      </c>
      <c r="C10298" s="120" t="s">
        <v>206</v>
      </c>
      <c r="D10298" s="120" t="s">
        <v>101</v>
      </c>
      <c r="E10298" s="120" t="s">
        <v>92</v>
      </c>
      <c r="F10298" s="121">
        <v>11145</v>
      </c>
      <c r="G10298" s="121">
        <v>1252</v>
      </c>
      <c r="H10298" s="119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19">
        <v>58789</v>
      </c>
      <c r="B10299" s="120" t="s">
        <v>201</v>
      </c>
      <c r="C10299" s="120" t="s">
        <v>206</v>
      </c>
      <c r="D10299" s="120" t="s">
        <v>101</v>
      </c>
      <c r="E10299" s="120" t="s">
        <v>92</v>
      </c>
      <c r="F10299" s="121">
        <v>14582</v>
      </c>
      <c r="G10299" s="121">
        <v>1638</v>
      </c>
      <c r="H10299" s="119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19">
        <v>58790</v>
      </c>
      <c r="B10300" s="120" t="s">
        <v>201</v>
      </c>
      <c r="C10300" s="120" t="s">
        <v>206</v>
      </c>
      <c r="D10300" s="120" t="s">
        <v>101</v>
      </c>
      <c r="E10300" s="120" t="s">
        <v>92</v>
      </c>
      <c r="F10300" s="121">
        <v>36133</v>
      </c>
      <c r="G10300" s="121">
        <v>4059</v>
      </c>
      <c r="H10300" s="119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19">
        <v>58791</v>
      </c>
      <c r="B10301" s="120" t="s">
        <v>201</v>
      </c>
      <c r="C10301" s="120" t="s">
        <v>206</v>
      </c>
      <c r="D10301" s="120" t="s">
        <v>101</v>
      </c>
      <c r="E10301" s="120" t="s">
        <v>92</v>
      </c>
      <c r="F10301" s="121">
        <v>83153</v>
      </c>
      <c r="G10301" s="121">
        <v>9341</v>
      </c>
      <c r="H10301" s="119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19">
        <v>58792</v>
      </c>
      <c r="B10302" s="120" t="s">
        <v>201</v>
      </c>
      <c r="C10302" s="120" t="s">
        <v>206</v>
      </c>
      <c r="D10302" s="120" t="s">
        <v>101</v>
      </c>
      <c r="E10302" s="120" t="s">
        <v>92</v>
      </c>
      <c r="F10302" s="121">
        <v>307171</v>
      </c>
      <c r="G10302" s="121">
        <v>34506</v>
      </c>
      <c r="H10302" s="119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19">
        <v>58793</v>
      </c>
      <c r="B10303" s="120" t="s">
        <v>201</v>
      </c>
      <c r="C10303" s="120" t="s">
        <v>206</v>
      </c>
      <c r="D10303" s="120" t="s">
        <v>101</v>
      </c>
      <c r="E10303" s="120" t="s">
        <v>92</v>
      </c>
      <c r="F10303" s="121">
        <v>116020</v>
      </c>
      <c r="G10303" s="121">
        <v>13033</v>
      </c>
      <c r="H10303" s="119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19">
        <v>58794</v>
      </c>
      <c r="B10304" s="120" t="s">
        <v>201</v>
      </c>
      <c r="C10304" s="120" t="s">
        <v>206</v>
      </c>
      <c r="D10304" s="120" t="s">
        <v>101</v>
      </c>
      <c r="E10304" s="120" t="s">
        <v>92</v>
      </c>
      <c r="F10304" s="121">
        <v>28273</v>
      </c>
      <c r="G10304" s="121">
        <v>3176</v>
      </c>
      <c r="H10304" s="119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19">
        <v>58795</v>
      </c>
      <c r="B10305" s="120" t="s">
        <v>201</v>
      </c>
      <c r="C10305" s="120" t="s">
        <v>206</v>
      </c>
      <c r="D10305" s="120" t="s">
        <v>101</v>
      </c>
      <c r="E10305" s="120" t="s">
        <v>92</v>
      </c>
      <c r="F10305" s="121">
        <v>11945</v>
      </c>
      <c r="G10305" s="121">
        <v>1342</v>
      </c>
      <c r="H10305" s="119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19">
        <v>58796</v>
      </c>
      <c r="B10306" s="120" t="s">
        <v>201</v>
      </c>
      <c r="C10306" s="120" t="s">
        <v>206</v>
      </c>
      <c r="D10306" s="120" t="s">
        <v>101</v>
      </c>
      <c r="E10306" s="120" t="s">
        <v>92</v>
      </c>
      <c r="F10306" s="121">
        <v>13514</v>
      </c>
      <c r="G10306" s="121">
        <v>1518</v>
      </c>
      <c r="H10306" s="119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19">
        <v>58797</v>
      </c>
      <c r="B10307" s="120" t="s">
        <v>201</v>
      </c>
      <c r="C10307" s="120" t="s">
        <v>206</v>
      </c>
      <c r="D10307" s="120" t="s">
        <v>101</v>
      </c>
      <c r="E10307" s="120" t="s">
        <v>92</v>
      </c>
      <c r="F10307" s="121">
        <v>13815</v>
      </c>
      <c r="G10307" s="121">
        <v>1552</v>
      </c>
      <c r="H10307" s="119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19">
        <v>58798</v>
      </c>
      <c r="B10308" s="120" t="s">
        <v>201</v>
      </c>
      <c r="C10308" s="120" t="s">
        <v>207</v>
      </c>
      <c r="D10308" s="120" t="s">
        <v>101</v>
      </c>
      <c r="E10308" s="120" t="s">
        <v>92</v>
      </c>
      <c r="F10308" s="121">
        <v>16896</v>
      </c>
      <c r="G10308" s="121">
        <v>1898</v>
      </c>
      <c r="H10308" s="119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19">
        <v>58801</v>
      </c>
      <c r="B10309" s="120" t="s">
        <v>201</v>
      </c>
      <c r="C10309" s="120" t="s">
        <v>206</v>
      </c>
      <c r="D10309" s="120" t="s">
        <v>101</v>
      </c>
      <c r="E10309" s="120" t="s">
        <v>92</v>
      </c>
      <c r="F10309" s="121">
        <v>27997</v>
      </c>
      <c r="G10309" s="121">
        <v>3145</v>
      </c>
      <c r="H10309" s="119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19">
        <v>58802</v>
      </c>
      <c r="B10310" s="120" t="s">
        <v>201</v>
      </c>
      <c r="C10310" s="120" t="s">
        <v>206</v>
      </c>
      <c r="D10310" s="120" t="s">
        <v>101</v>
      </c>
      <c r="E10310" s="120" t="s">
        <v>92</v>
      </c>
      <c r="F10310" s="121">
        <v>29064</v>
      </c>
      <c r="G10310" s="121">
        <v>3265</v>
      </c>
      <c r="H10310" s="119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19">
        <v>58803</v>
      </c>
      <c r="B10311" s="120" t="s">
        <v>201</v>
      </c>
      <c r="C10311" s="120" t="s">
        <v>206</v>
      </c>
      <c r="D10311" s="120" t="s">
        <v>101</v>
      </c>
      <c r="E10311" s="120" t="s">
        <v>92</v>
      </c>
      <c r="F10311" s="121">
        <v>31220</v>
      </c>
      <c r="G10311" s="121">
        <v>3507</v>
      </c>
      <c r="H10311" s="119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19">
        <v>58805</v>
      </c>
      <c r="B10312" s="120" t="s">
        <v>201</v>
      </c>
      <c r="C10312" s="120" t="s">
        <v>206</v>
      </c>
      <c r="D10312" s="120" t="s">
        <v>101</v>
      </c>
      <c r="E10312" s="120" t="s">
        <v>92</v>
      </c>
      <c r="F10312" s="121">
        <v>75026</v>
      </c>
      <c r="G10312" s="121">
        <v>8428</v>
      </c>
      <c r="H10312" s="119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19">
        <v>58806</v>
      </c>
      <c r="B10313" s="120" t="s">
        <v>201</v>
      </c>
      <c r="C10313" s="120" t="s">
        <v>206</v>
      </c>
      <c r="D10313" s="120" t="s">
        <v>101</v>
      </c>
      <c r="E10313" s="120" t="s">
        <v>92</v>
      </c>
      <c r="F10313" s="121">
        <v>82139</v>
      </c>
      <c r="G10313" s="121">
        <v>9227</v>
      </c>
      <c r="H10313" s="119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19">
        <v>58807</v>
      </c>
      <c r="B10314" s="120" t="s">
        <v>201</v>
      </c>
      <c r="C10314" s="120" t="s">
        <v>206</v>
      </c>
      <c r="D10314" s="120" t="s">
        <v>101</v>
      </c>
      <c r="E10314" s="120" t="s">
        <v>92</v>
      </c>
      <c r="F10314" s="121">
        <v>77287</v>
      </c>
      <c r="G10314" s="121">
        <v>8682</v>
      </c>
      <c r="H10314" s="119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19">
        <v>58808</v>
      </c>
      <c r="B10315" s="120" t="s">
        <v>201</v>
      </c>
      <c r="C10315" s="120" t="s">
        <v>206</v>
      </c>
      <c r="D10315" s="120" t="s">
        <v>101</v>
      </c>
      <c r="E10315" s="120" t="s">
        <v>92</v>
      </c>
      <c r="F10315" s="121">
        <v>79433</v>
      </c>
      <c r="G10315" s="121">
        <v>8923</v>
      </c>
      <c r="H10315" s="119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19">
        <v>58809</v>
      </c>
      <c r="B10316" s="120" t="s">
        <v>201</v>
      </c>
      <c r="C10316" s="120" t="s">
        <v>206</v>
      </c>
      <c r="D10316" s="120" t="s">
        <v>101</v>
      </c>
      <c r="E10316" s="120" t="s">
        <v>92</v>
      </c>
      <c r="F10316" s="121">
        <v>82084</v>
      </c>
      <c r="G10316" s="121">
        <v>9221</v>
      </c>
      <c r="H10316" s="119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19">
        <v>58810</v>
      </c>
      <c r="B10317" s="120" t="s">
        <v>201</v>
      </c>
      <c r="C10317" s="120" t="s">
        <v>206</v>
      </c>
      <c r="D10317" s="120" t="s">
        <v>101</v>
      </c>
      <c r="E10317" s="120" t="s">
        <v>92</v>
      </c>
      <c r="F10317" s="121">
        <v>76814</v>
      </c>
      <c r="G10317" s="121">
        <v>8629</v>
      </c>
      <c r="H10317" s="119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19">
        <v>58811</v>
      </c>
      <c r="B10318" s="120" t="s">
        <v>201</v>
      </c>
      <c r="C10318" s="120" t="s">
        <v>206</v>
      </c>
      <c r="D10318" s="120" t="s">
        <v>79</v>
      </c>
      <c r="E10318" s="120" t="s">
        <v>38</v>
      </c>
      <c r="F10318" s="121">
        <v>410252</v>
      </c>
      <c r="G10318" s="121">
        <v>53225</v>
      </c>
      <c r="H10318" s="119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19">
        <v>58812</v>
      </c>
      <c r="B10319" s="120" t="s">
        <v>201</v>
      </c>
      <c r="C10319" s="120" t="s">
        <v>206</v>
      </c>
      <c r="D10319" s="120" t="s">
        <v>101</v>
      </c>
      <c r="E10319" s="120" t="s">
        <v>92</v>
      </c>
      <c r="F10319" s="121">
        <v>77422</v>
      </c>
      <c r="G10319" s="121">
        <v>8697</v>
      </c>
      <c r="H10319" s="119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19">
        <v>58813</v>
      </c>
      <c r="B10320" s="120" t="s">
        <v>201</v>
      </c>
      <c r="C10320" s="120" t="s">
        <v>206</v>
      </c>
      <c r="D10320" s="120" t="s">
        <v>79</v>
      </c>
      <c r="E10320" s="120" t="s">
        <v>38</v>
      </c>
      <c r="F10320" s="121">
        <v>408420</v>
      </c>
      <c r="G10320" s="121">
        <v>45095</v>
      </c>
      <c r="H10320" s="119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19">
        <v>58814</v>
      </c>
      <c r="B10321" s="120" t="s">
        <v>201</v>
      </c>
      <c r="C10321" s="120" t="s">
        <v>206</v>
      </c>
      <c r="D10321" s="120" t="s">
        <v>101</v>
      </c>
      <c r="E10321" s="120" t="s">
        <v>92</v>
      </c>
      <c r="F10321" s="121">
        <v>64360</v>
      </c>
      <c r="G10321" s="121">
        <v>7230</v>
      </c>
      <c r="H10321" s="119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19">
        <v>58815</v>
      </c>
      <c r="B10322" s="120" t="s">
        <v>205</v>
      </c>
      <c r="C10322" s="120" t="s">
        <v>208</v>
      </c>
      <c r="D10322" s="120" t="s">
        <v>79</v>
      </c>
      <c r="E10322" s="120" t="s">
        <v>38</v>
      </c>
      <c r="F10322" s="121">
        <v>78744</v>
      </c>
      <c r="G10322" s="121">
        <v>10403.68</v>
      </c>
      <c r="H10322" s="119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19">
        <v>58818</v>
      </c>
      <c r="B10323" s="120" t="s">
        <v>201</v>
      </c>
      <c r="C10323" s="120" t="s">
        <v>206</v>
      </c>
      <c r="D10323" s="120" t="s">
        <v>79</v>
      </c>
      <c r="E10323" s="120" t="s">
        <v>38</v>
      </c>
      <c r="F10323" s="121">
        <v>435976</v>
      </c>
      <c r="G10323" s="121">
        <v>47976</v>
      </c>
      <c r="H10323" s="119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19">
        <v>58822</v>
      </c>
      <c r="B10324" s="120" t="s">
        <v>201</v>
      </c>
      <c r="C10324" s="120" t="s">
        <v>207</v>
      </c>
      <c r="D10324" s="120" t="s">
        <v>101</v>
      </c>
      <c r="E10324" s="120" t="s">
        <v>92</v>
      </c>
      <c r="F10324" s="121">
        <v>14858</v>
      </c>
      <c r="G10324" s="121">
        <v>1669</v>
      </c>
      <c r="H10324" s="119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19">
        <v>58824</v>
      </c>
      <c r="B10325" s="120" t="s">
        <v>201</v>
      </c>
      <c r="C10325" s="120" t="s">
        <v>206</v>
      </c>
      <c r="D10325" s="120" t="s">
        <v>101</v>
      </c>
      <c r="E10325" s="120" t="s">
        <v>92</v>
      </c>
      <c r="F10325" s="121">
        <v>14341</v>
      </c>
      <c r="G10325" s="121">
        <v>1611</v>
      </c>
      <c r="H10325" s="119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19">
        <v>58828</v>
      </c>
      <c r="B10326" s="120" t="s">
        <v>201</v>
      </c>
      <c r="C10326" s="120" t="s">
        <v>206</v>
      </c>
      <c r="D10326" s="120" t="s">
        <v>101</v>
      </c>
      <c r="E10326" s="120" t="s">
        <v>92</v>
      </c>
      <c r="F10326" s="121">
        <v>87642</v>
      </c>
      <c r="G10326" s="121">
        <v>9845</v>
      </c>
      <c r="H10326" s="119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19">
        <v>58829</v>
      </c>
      <c r="B10327" s="120" t="s">
        <v>201</v>
      </c>
      <c r="C10327" s="120" t="s">
        <v>206</v>
      </c>
      <c r="D10327" s="120" t="s">
        <v>101</v>
      </c>
      <c r="E10327" s="120" t="s">
        <v>92</v>
      </c>
      <c r="F10327" s="121">
        <v>85966</v>
      </c>
      <c r="G10327" s="121">
        <v>9657</v>
      </c>
      <c r="H10327" s="119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19">
        <v>58830</v>
      </c>
      <c r="B10328" s="120" t="s">
        <v>201</v>
      </c>
      <c r="C10328" s="120" t="s">
        <v>202</v>
      </c>
      <c r="D10328" s="120" t="s">
        <v>128</v>
      </c>
      <c r="E10328" s="120" t="s">
        <v>180</v>
      </c>
      <c r="F10328" s="121">
        <v>4207308</v>
      </c>
      <c r="G10328" s="121">
        <v>472625</v>
      </c>
      <c r="H10328" s="119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19">
        <v>58831</v>
      </c>
      <c r="B10329" s="120" t="s">
        <v>201</v>
      </c>
      <c r="C10329" s="120" t="s">
        <v>206</v>
      </c>
      <c r="D10329" s="120" t="s">
        <v>101</v>
      </c>
      <c r="E10329" s="120" t="s">
        <v>92</v>
      </c>
      <c r="F10329" s="121">
        <v>360360</v>
      </c>
      <c r="G10329" s="121">
        <v>40481</v>
      </c>
      <c r="H10329" s="119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19">
        <v>58832</v>
      </c>
      <c r="B10330" s="120" t="s">
        <v>201</v>
      </c>
      <c r="C10330" s="120" t="s">
        <v>206</v>
      </c>
      <c r="D10330" s="120" t="s">
        <v>101</v>
      </c>
      <c r="E10330" s="120" t="s">
        <v>92</v>
      </c>
      <c r="F10330" s="121">
        <v>18642</v>
      </c>
      <c r="G10330" s="121">
        <v>2094</v>
      </c>
      <c r="H10330" s="119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19">
        <v>58833</v>
      </c>
      <c r="B10331" s="120" t="s">
        <v>201</v>
      </c>
      <c r="C10331" s="120" t="s">
        <v>206</v>
      </c>
      <c r="D10331" s="120" t="s">
        <v>101</v>
      </c>
      <c r="E10331" s="120" t="s">
        <v>92</v>
      </c>
      <c r="F10331" s="121">
        <v>1324191</v>
      </c>
      <c r="G10331" s="121">
        <v>148752</v>
      </c>
      <c r="H10331" s="119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19">
        <v>58833</v>
      </c>
      <c r="B10332" s="120" t="s">
        <v>201</v>
      </c>
      <c r="C10332" s="120" t="s">
        <v>206</v>
      </c>
      <c r="D10332" s="120" t="s">
        <v>128</v>
      </c>
      <c r="E10332" s="120" t="s">
        <v>180</v>
      </c>
      <c r="F10332" s="121">
        <v>572851</v>
      </c>
      <c r="G10332" s="121">
        <v>64351</v>
      </c>
      <c r="H10332" s="119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19">
        <v>58834</v>
      </c>
      <c r="B10333" s="120" t="s">
        <v>205</v>
      </c>
      <c r="C10333" s="120" t="s">
        <v>208</v>
      </c>
      <c r="D10333" s="120" t="s">
        <v>79</v>
      </c>
      <c r="E10333" s="120" t="s">
        <v>38</v>
      </c>
      <c r="F10333" s="121">
        <v>0</v>
      </c>
      <c r="G10333" s="121">
        <v>0</v>
      </c>
      <c r="H10333" s="119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19">
        <v>58834</v>
      </c>
      <c r="B10334" s="120" t="s">
        <v>205</v>
      </c>
      <c r="C10334" s="120" t="s">
        <v>208</v>
      </c>
      <c r="D10334" s="120" t="s">
        <v>79</v>
      </c>
      <c r="E10334" s="120" t="s">
        <v>130</v>
      </c>
      <c r="F10334" s="121">
        <v>112256</v>
      </c>
      <c r="G10334" s="121">
        <v>10199</v>
      </c>
      <c r="H10334" s="119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19">
        <v>58835</v>
      </c>
      <c r="B10335" s="120" t="s">
        <v>201</v>
      </c>
      <c r="C10335" s="120" t="s">
        <v>202</v>
      </c>
      <c r="D10335" s="120" t="s">
        <v>73</v>
      </c>
      <c r="E10335" s="120" t="s">
        <v>38</v>
      </c>
      <c r="F10335" s="121">
        <v>11508794</v>
      </c>
      <c r="G10335" s="121">
        <v>1104875</v>
      </c>
      <c r="H10335" s="119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19">
        <v>58836</v>
      </c>
      <c r="B10336" s="120" t="s">
        <v>201</v>
      </c>
      <c r="C10336" s="120" t="s">
        <v>206</v>
      </c>
      <c r="D10336" s="120" t="s">
        <v>128</v>
      </c>
      <c r="E10336" s="120" t="s">
        <v>180</v>
      </c>
      <c r="F10336" s="121">
        <v>1345361</v>
      </c>
      <c r="G10336" s="121">
        <v>151130</v>
      </c>
      <c r="H10336" s="119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19">
        <v>58838</v>
      </c>
      <c r="B10337" s="120" t="s">
        <v>201</v>
      </c>
      <c r="C10337" s="120" t="s">
        <v>206</v>
      </c>
      <c r="D10337" s="120" t="s">
        <v>128</v>
      </c>
      <c r="E10337" s="120" t="s">
        <v>180</v>
      </c>
      <c r="F10337" s="121">
        <v>3896051</v>
      </c>
      <c r="G10337" s="121">
        <v>437660</v>
      </c>
      <c r="H10337" s="119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19">
        <v>58840</v>
      </c>
      <c r="B10338" s="120" t="s">
        <v>201</v>
      </c>
      <c r="C10338" s="120" t="s">
        <v>206</v>
      </c>
      <c r="D10338" s="120" t="s">
        <v>101</v>
      </c>
      <c r="E10338" s="120" t="s">
        <v>92</v>
      </c>
      <c r="F10338" s="121">
        <v>66659</v>
      </c>
      <c r="G10338" s="121">
        <v>7488</v>
      </c>
      <c r="H10338" s="119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19">
        <v>58842</v>
      </c>
      <c r="B10339" s="120" t="s">
        <v>201</v>
      </c>
      <c r="C10339" s="120" t="s">
        <v>206</v>
      </c>
      <c r="D10339" s="120" t="s">
        <v>101</v>
      </c>
      <c r="E10339" s="120" t="s">
        <v>92</v>
      </c>
      <c r="F10339" s="121">
        <v>75657</v>
      </c>
      <c r="G10339" s="121">
        <v>8499</v>
      </c>
      <c r="H10339" s="119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19">
        <v>58843</v>
      </c>
      <c r="B10340" s="120" t="s">
        <v>201</v>
      </c>
      <c r="C10340" s="120" t="s">
        <v>206</v>
      </c>
      <c r="D10340" s="120" t="s">
        <v>101</v>
      </c>
      <c r="E10340" s="120" t="s">
        <v>92</v>
      </c>
      <c r="F10340" s="121">
        <v>61469</v>
      </c>
      <c r="G10340" s="121">
        <v>6905</v>
      </c>
      <c r="H10340" s="119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19">
        <v>58844</v>
      </c>
      <c r="B10341" s="120" t="s">
        <v>201</v>
      </c>
      <c r="C10341" s="120" t="s">
        <v>206</v>
      </c>
      <c r="D10341" s="120" t="s">
        <v>101</v>
      </c>
      <c r="E10341" s="120" t="s">
        <v>92</v>
      </c>
      <c r="F10341" s="121">
        <v>313119</v>
      </c>
      <c r="G10341" s="121">
        <v>35174</v>
      </c>
      <c r="H10341" s="119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19">
        <v>58845</v>
      </c>
      <c r="B10342" s="120" t="s">
        <v>201</v>
      </c>
      <c r="C10342" s="120" t="s">
        <v>206</v>
      </c>
      <c r="D10342" s="120" t="s">
        <v>101</v>
      </c>
      <c r="E10342" s="120" t="s">
        <v>92</v>
      </c>
      <c r="F10342" s="121">
        <v>80801</v>
      </c>
      <c r="G10342" s="121">
        <v>9077</v>
      </c>
      <c r="H10342" s="119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19">
        <v>58846</v>
      </c>
      <c r="B10343" s="120" t="s">
        <v>201</v>
      </c>
      <c r="C10343" s="120" t="s">
        <v>206</v>
      </c>
      <c r="D10343" s="120" t="s">
        <v>101</v>
      </c>
      <c r="E10343" s="120" t="s">
        <v>92</v>
      </c>
      <c r="F10343" s="121">
        <v>53572</v>
      </c>
      <c r="G10343" s="121">
        <v>6018</v>
      </c>
      <c r="H10343" s="119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19">
        <v>58847</v>
      </c>
      <c r="B10344" s="120" t="s">
        <v>201</v>
      </c>
      <c r="C10344" s="120" t="s">
        <v>206</v>
      </c>
      <c r="D10344" s="120" t="s">
        <v>101</v>
      </c>
      <c r="E10344" s="120" t="s">
        <v>92</v>
      </c>
      <c r="F10344" s="121">
        <v>88656</v>
      </c>
      <c r="G10344" s="121">
        <v>9959</v>
      </c>
      <c r="H10344" s="119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19">
        <v>58848</v>
      </c>
      <c r="B10345" s="120" t="s">
        <v>201</v>
      </c>
      <c r="C10345" s="120" t="s">
        <v>202</v>
      </c>
      <c r="D10345" s="120" t="s">
        <v>101</v>
      </c>
      <c r="E10345" s="120" t="s">
        <v>92</v>
      </c>
      <c r="F10345" s="121">
        <v>1055030</v>
      </c>
      <c r="G10345" s="121">
        <v>118516</v>
      </c>
      <c r="H10345" s="119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19">
        <v>58849</v>
      </c>
      <c r="B10346" s="120" t="s">
        <v>201</v>
      </c>
      <c r="C10346" s="120" t="s">
        <v>206</v>
      </c>
      <c r="D10346" s="120" t="s">
        <v>101</v>
      </c>
      <c r="E10346" s="120" t="s">
        <v>92</v>
      </c>
      <c r="F10346" s="121">
        <v>32402</v>
      </c>
      <c r="G10346" s="121">
        <v>3640</v>
      </c>
      <c r="H10346" s="119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19">
        <v>58851</v>
      </c>
      <c r="B10347" s="120" t="s">
        <v>201</v>
      </c>
      <c r="C10347" s="120" t="s">
        <v>206</v>
      </c>
      <c r="D10347" s="120" t="s">
        <v>101</v>
      </c>
      <c r="E10347" s="120" t="s">
        <v>92</v>
      </c>
      <c r="F10347" s="121">
        <v>62315</v>
      </c>
      <c r="G10347" s="121">
        <v>7000</v>
      </c>
      <c r="H10347" s="119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19">
        <v>58853</v>
      </c>
      <c r="B10348" s="120" t="s">
        <v>201</v>
      </c>
      <c r="C10348" s="120" t="s">
        <v>206</v>
      </c>
      <c r="D10348" s="120" t="s">
        <v>101</v>
      </c>
      <c r="E10348" s="120" t="s">
        <v>92</v>
      </c>
      <c r="F10348" s="121">
        <v>82121</v>
      </c>
      <c r="G10348" s="121">
        <v>9225</v>
      </c>
      <c r="H10348" s="119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19">
        <v>58854</v>
      </c>
      <c r="B10349" s="120" t="s">
        <v>201</v>
      </c>
      <c r="C10349" s="120" t="s">
        <v>206</v>
      </c>
      <c r="D10349" s="120" t="s">
        <v>101</v>
      </c>
      <c r="E10349" s="120" t="s">
        <v>92</v>
      </c>
      <c r="F10349" s="121">
        <v>78978</v>
      </c>
      <c r="G10349" s="121">
        <v>8872</v>
      </c>
      <c r="H10349" s="119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19">
        <v>58855</v>
      </c>
      <c r="B10350" s="120" t="s">
        <v>201</v>
      </c>
      <c r="C10350" s="120" t="s">
        <v>206</v>
      </c>
      <c r="D10350" s="120" t="s">
        <v>101</v>
      </c>
      <c r="E10350" s="120" t="s">
        <v>92</v>
      </c>
      <c r="F10350" s="121">
        <v>65117</v>
      </c>
      <c r="G10350" s="121">
        <v>7315</v>
      </c>
      <c r="H10350" s="119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19">
        <v>58856</v>
      </c>
      <c r="B10351" s="120" t="s">
        <v>201</v>
      </c>
      <c r="C10351" s="120" t="s">
        <v>206</v>
      </c>
      <c r="D10351" s="120" t="s">
        <v>101</v>
      </c>
      <c r="E10351" s="120" t="s">
        <v>92</v>
      </c>
      <c r="F10351" s="121">
        <v>75934</v>
      </c>
      <c r="G10351" s="121">
        <v>8530</v>
      </c>
      <c r="H10351" s="119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19">
        <v>58859</v>
      </c>
      <c r="B10352" s="120" t="s">
        <v>201</v>
      </c>
      <c r="C10352" s="120" t="s">
        <v>206</v>
      </c>
      <c r="D10352" s="120" t="s">
        <v>101</v>
      </c>
      <c r="E10352" s="120" t="s">
        <v>92</v>
      </c>
      <c r="F10352" s="121">
        <v>65276</v>
      </c>
      <c r="G10352" s="121">
        <v>7333</v>
      </c>
      <c r="H10352" s="119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19">
        <v>58861</v>
      </c>
      <c r="B10353" s="120" t="s">
        <v>201</v>
      </c>
      <c r="C10353" s="120" t="s">
        <v>206</v>
      </c>
      <c r="D10353" s="120" t="s">
        <v>101</v>
      </c>
      <c r="E10353" s="120" t="s">
        <v>92</v>
      </c>
      <c r="F10353" s="121">
        <v>79031</v>
      </c>
      <c r="G10353" s="121">
        <v>8878</v>
      </c>
      <c r="H10353" s="119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19">
        <v>58862</v>
      </c>
      <c r="B10354" s="120" t="s">
        <v>201</v>
      </c>
      <c r="C10354" s="120" t="s">
        <v>206</v>
      </c>
      <c r="D10354" s="120" t="s">
        <v>101</v>
      </c>
      <c r="E10354" s="120" t="s">
        <v>92</v>
      </c>
      <c r="F10354" s="121">
        <v>72417</v>
      </c>
      <c r="G10354" s="121">
        <v>8135</v>
      </c>
      <c r="H10354" s="119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19">
        <v>58863</v>
      </c>
      <c r="B10355" s="120" t="s">
        <v>201</v>
      </c>
      <c r="C10355" s="120" t="s">
        <v>206</v>
      </c>
      <c r="D10355" s="120" t="s">
        <v>101</v>
      </c>
      <c r="E10355" s="120" t="s">
        <v>92</v>
      </c>
      <c r="F10355" s="121">
        <v>75168</v>
      </c>
      <c r="G10355" s="121">
        <v>8444</v>
      </c>
      <c r="H10355" s="119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19">
        <v>58864</v>
      </c>
      <c r="B10356" s="120" t="s">
        <v>201</v>
      </c>
      <c r="C10356" s="120" t="s">
        <v>206</v>
      </c>
      <c r="D10356" s="120" t="s">
        <v>101</v>
      </c>
      <c r="E10356" s="120" t="s">
        <v>92</v>
      </c>
      <c r="F10356" s="121">
        <v>80715</v>
      </c>
      <c r="G10356" s="121">
        <v>9067</v>
      </c>
      <c r="H10356" s="119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19">
        <v>58865</v>
      </c>
      <c r="B10357" s="120" t="s">
        <v>205</v>
      </c>
      <c r="C10357" s="120" t="s">
        <v>208</v>
      </c>
      <c r="D10357" s="120" t="s">
        <v>79</v>
      </c>
      <c r="E10357" s="120" t="s">
        <v>90</v>
      </c>
      <c r="F10357" s="121">
        <v>90521</v>
      </c>
      <c r="G10357" s="121">
        <v>21920</v>
      </c>
      <c r="H10357" s="119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19">
        <v>58866</v>
      </c>
      <c r="B10358" s="120" t="s">
        <v>201</v>
      </c>
      <c r="C10358" s="120" t="s">
        <v>206</v>
      </c>
      <c r="D10358" s="120" t="s">
        <v>101</v>
      </c>
      <c r="E10358" s="120" t="s">
        <v>92</v>
      </c>
      <c r="F10358" s="121">
        <v>60107</v>
      </c>
      <c r="G10358" s="121">
        <v>6752</v>
      </c>
      <c r="H10358" s="119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19">
        <v>58867</v>
      </c>
      <c r="B10359" s="120" t="s">
        <v>201</v>
      </c>
      <c r="C10359" s="120" t="s">
        <v>206</v>
      </c>
      <c r="D10359" s="120" t="s">
        <v>101</v>
      </c>
      <c r="E10359" s="120" t="s">
        <v>92</v>
      </c>
      <c r="F10359" s="121">
        <v>66587</v>
      </c>
      <c r="G10359" s="121">
        <v>7480</v>
      </c>
      <c r="H10359" s="119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19">
        <v>58868</v>
      </c>
      <c r="B10360" s="120" t="s">
        <v>201</v>
      </c>
      <c r="C10360" s="120" t="s">
        <v>206</v>
      </c>
      <c r="D10360" s="120" t="s">
        <v>101</v>
      </c>
      <c r="E10360" s="120" t="s">
        <v>92</v>
      </c>
      <c r="F10360" s="121">
        <v>73379</v>
      </c>
      <c r="G10360" s="121">
        <v>8243</v>
      </c>
      <c r="H10360" s="119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19">
        <v>58870</v>
      </c>
      <c r="B10361" s="120" t="s">
        <v>205</v>
      </c>
      <c r="C10361" s="120" t="s">
        <v>208</v>
      </c>
      <c r="D10361" s="120" t="s">
        <v>68</v>
      </c>
      <c r="E10361" s="120" t="s">
        <v>178</v>
      </c>
      <c r="F10361" s="121">
        <v>851087</v>
      </c>
      <c r="G10361" s="121">
        <v>95606</v>
      </c>
      <c r="H10361" s="119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19">
        <v>58871</v>
      </c>
      <c r="B10362" s="120" t="s">
        <v>201</v>
      </c>
      <c r="C10362" s="120" t="s">
        <v>206</v>
      </c>
      <c r="D10362" s="120" t="s">
        <v>101</v>
      </c>
      <c r="E10362" s="120" t="s">
        <v>92</v>
      </c>
      <c r="F10362" s="121">
        <v>40754</v>
      </c>
      <c r="G10362" s="121">
        <v>4578</v>
      </c>
      <c r="H10362" s="119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19">
        <v>58872</v>
      </c>
      <c r="B10363" s="120" t="s">
        <v>201</v>
      </c>
      <c r="C10363" s="120" t="s">
        <v>202</v>
      </c>
      <c r="D10363" s="120" t="s">
        <v>128</v>
      </c>
      <c r="E10363" s="120" t="s">
        <v>180</v>
      </c>
      <c r="F10363" s="121">
        <v>6684858</v>
      </c>
      <c r="G10363" s="121">
        <v>750939</v>
      </c>
      <c r="H10363" s="119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19">
        <v>58873</v>
      </c>
      <c r="B10364" s="120" t="s">
        <v>201</v>
      </c>
      <c r="C10364" s="120" t="s">
        <v>206</v>
      </c>
      <c r="D10364" s="120" t="s">
        <v>116</v>
      </c>
      <c r="E10364" s="120" t="s">
        <v>170</v>
      </c>
      <c r="F10364" s="121">
        <v>116979</v>
      </c>
      <c r="G10364" s="121">
        <v>13141</v>
      </c>
      <c r="H10364" s="119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19">
        <v>58874</v>
      </c>
      <c r="B10365" s="120" t="s">
        <v>201</v>
      </c>
      <c r="C10365" s="120" t="s">
        <v>206</v>
      </c>
      <c r="D10365" s="120" t="s">
        <v>101</v>
      </c>
      <c r="E10365" s="120" t="s">
        <v>92</v>
      </c>
      <c r="F10365" s="121">
        <v>79495</v>
      </c>
      <c r="G10365" s="121">
        <v>8930</v>
      </c>
      <c r="H10365" s="119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19">
        <v>58876</v>
      </c>
      <c r="B10366" s="120" t="s">
        <v>201</v>
      </c>
      <c r="C10366" s="120" t="s">
        <v>206</v>
      </c>
      <c r="D10366" s="120" t="s">
        <v>101</v>
      </c>
      <c r="E10366" s="120" t="s">
        <v>92</v>
      </c>
      <c r="F10366" s="121">
        <v>353347</v>
      </c>
      <c r="G10366" s="121">
        <v>39693</v>
      </c>
      <c r="H10366" s="119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19">
        <v>58877</v>
      </c>
      <c r="B10367" s="120" t="s">
        <v>201</v>
      </c>
      <c r="C10367" s="120" t="s">
        <v>202</v>
      </c>
      <c r="D10367" s="120" t="s">
        <v>101</v>
      </c>
      <c r="E10367" s="120" t="s">
        <v>92</v>
      </c>
      <c r="F10367" s="121">
        <v>127858</v>
      </c>
      <c r="G10367" s="121">
        <v>14363</v>
      </c>
      <c r="H10367" s="119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19">
        <v>58879</v>
      </c>
      <c r="B10368" s="120" t="s">
        <v>201</v>
      </c>
      <c r="C10368" s="120" t="s">
        <v>206</v>
      </c>
      <c r="D10368" s="120" t="s">
        <v>101</v>
      </c>
      <c r="E10368" s="120" t="s">
        <v>92</v>
      </c>
      <c r="F10368" s="121">
        <v>79433</v>
      </c>
      <c r="G10368" s="121">
        <v>8923</v>
      </c>
      <c r="H10368" s="119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19">
        <v>58880</v>
      </c>
      <c r="B10369" s="120" t="s">
        <v>201</v>
      </c>
      <c r="C10369" s="120" t="s">
        <v>206</v>
      </c>
      <c r="D10369" s="120" t="s">
        <v>101</v>
      </c>
      <c r="E10369" s="120" t="s">
        <v>92</v>
      </c>
      <c r="F10369" s="121">
        <v>78490</v>
      </c>
      <c r="G10369" s="121">
        <v>8817</v>
      </c>
      <c r="H10369" s="119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19">
        <v>58881</v>
      </c>
      <c r="B10370" s="120" t="s">
        <v>201</v>
      </c>
      <c r="C10370" s="120" t="s">
        <v>207</v>
      </c>
      <c r="D10370" s="120" t="s">
        <v>101</v>
      </c>
      <c r="E10370" s="120" t="s">
        <v>92</v>
      </c>
      <c r="F10370" s="121">
        <v>34203</v>
      </c>
      <c r="G10370" s="121">
        <v>3842</v>
      </c>
      <c r="H10370" s="119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19">
        <v>58882</v>
      </c>
      <c r="B10371" s="120" t="s">
        <v>201</v>
      </c>
      <c r="C10371" s="120" t="s">
        <v>207</v>
      </c>
      <c r="D10371" s="120" t="s">
        <v>101</v>
      </c>
      <c r="E10371" s="120" t="s">
        <v>92</v>
      </c>
      <c r="F10371" s="121">
        <v>96391</v>
      </c>
      <c r="G10371" s="121">
        <v>10828</v>
      </c>
      <c r="H10371" s="119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19">
        <v>58883</v>
      </c>
      <c r="B10372" s="120" t="s">
        <v>201</v>
      </c>
      <c r="C10372" s="120" t="s">
        <v>202</v>
      </c>
      <c r="D10372" s="120" t="s">
        <v>128</v>
      </c>
      <c r="E10372" s="120" t="s">
        <v>180</v>
      </c>
      <c r="F10372" s="121">
        <v>13006462</v>
      </c>
      <c r="G10372" s="121">
        <v>1461072</v>
      </c>
      <c r="H10372" s="119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19">
        <v>58884</v>
      </c>
      <c r="B10373" s="120" t="s">
        <v>201</v>
      </c>
      <c r="C10373" s="120" t="s">
        <v>202</v>
      </c>
      <c r="D10373" s="120" t="s">
        <v>128</v>
      </c>
      <c r="E10373" s="120" t="s">
        <v>180</v>
      </c>
      <c r="F10373" s="121">
        <v>6417203</v>
      </c>
      <c r="G10373" s="121">
        <v>720872</v>
      </c>
      <c r="H10373" s="119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19">
        <v>58885</v>
      </c>
      <c r="B10374" s="120" t="s">
        <v>201</v>
      </c>
      <c r="C10374" s="120" t="s">
        <v>202</v>
      </c>
      <c r="D10374" s="120" t="s">
        <v>128</v>
      </c>
      <c r="E10374" s="120" t="s">
        <v>180</v>
      </c>
      <c r="F10374" s="121">
        <v>2991910</v>
      </c>
      <c r="G10374" s="121">
        <v>336094</v>
      </c>
      <c r="H10374" s="119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19">
        <v>58886</v>
      </c>
      <c r="B10375" s="120" t="s">
        <v>201</v>
      </c>
      <c r="C10375" s="120" t="s">
        <v>202</v>
      </c>
      <c r="D10375" s="120" t="s">
        <v>128</v>
      </c>
      <c r="E10375" s="120" t="s">
        <v>180</v>
      </c>
      <c r="F10375" s="121">
        <v>3589973</v>
      </c>
      <c r="G10375" s="121">
        <v>403277</v>
      </c>
      <c r="H10375" s="119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19">
        <v>58887</v>
      </c>
      <c r="B10376" s="120" t="s">
        <v>201</v>
      </c>
      <c r="C10376" s="120" t="s">
        <v>206</v>
      </c>
      <c r="D10376" s="120" t="s">
        <v>128</v>
      </c>
      <c r="E10376" s="120" t="s">
        <v>180</v>
      </c>
      <c r="F10376" s="121">
        <v>77431</v>
      </c>
      <c r="G10376" s="121">
        <v>8698.14</v>
      </c>
      <c r="H10376" s="119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19">
        <v>58889</v>
      </c>
      <c r="B10377" s="120" t="s">
        <v>201</v>
      </c>
      <c r="C10377" s="120" t="s">
        <v>206</v>
      </c>
      <c r="D10377" s="120" t="s">
        <v>101</v>
      </c>
      <c r="E10377" s="120" t="s">
        <v>92</v>
      </c>
      <c r="F10377" s="121">
        <v>11350</v>
      </c>
      <c r="G10377" s="121">
        <v>1275</v>
      </c>
      <c r="H10377" s="119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19">
        <v>58890</v>
      </c>
      <c r="B10378" s="120" t="s">
        <v>201</v>
      </c>
      <c r="C10378" s="120" t="s">
        <v>206</v>
      </c>
      <c r="D10378" s="120" t="s">
        <v>101</v>
      </c>
      <c r="E10378" s="120" t="s">
        <v>92</v>
      </c>
      <c r="F10378" s="121">
        <v>27979</v>
      </c>
      <c r="G10378" s="121">
        <v>3143</v>
      </c>
      <c r="H10378" s="119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19">
        <v>58892</v>
      </c>
      <c r="B10379" s="120" t="s">
        <v>201</v>
      </c>
      <c r="C10379" s="120" t="s">
        <v>206</v>
      </c>
      <c r="D10379" s="120" t="s">
        <v>101</v>
      </c>
      <c r="E10379" s="120" t="s">
        <v>92</v>
      </c>
      <c r="F10379" s="121">
        <v>245304</v>
      </c>
      <c r="G10379" s="121">
        <v>27556</v>
      </c>
      <c r="H10379" s="119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19">
        <v>58893</v>
      </c>
      <c r="B10380" s="120" t="s">
        <v>201</v>
      </c>
      <c r="C10380" s="120" t="s">
        <v>206</v>
      </c>
      <c r="D10380" s="120" t="s">
        <v>101</v>
      </c>
      <c r="E10380" s="120" t="s">
        <v>92</v>
      </c>
      <c r="F10380" s="121">
        <v>36925</v>
      </c>
      <c r="G10380" s="121">
        <v>4148</v>
      </c>
      <c r="H10380" s="119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19">
        <v>58896</v>
      </c>
      <c r="B10381" s="120" t="s">
        <v>201</v>
      </c>
      <c r="C10381" s="120" t="s">
        <v>207</v>
      </c>
      <c r="D10381" s="120" t="s">
        <v>101</v>
      </c>
      <c r="E10381" s="120" t="s">
        <v>92</v>
      </c>
      <c r="F10381" s="121">
        <v>5858</v>
      </c>
      <c r="G10381" s="121">
        <v>658</v>
      </c>
      <c r="H10381" s="119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19">
        <v>58897</v>
      </c>
      <c r="B10382" s="120" t="s">
        <v>201</v>
      </c>
      <c r="C10382" s="120" t="s">
        <v>207</v>
      </c>
      <c r="D10382" s="120" t="s">
        <v>79</v>
      </c>
      <c r="E10382" s="120" t="s">
        <v>38</v>
      </c>
      <c r="F10382" s="121">
        <v>18315</v>
      </c>
      <c r="G10382" s="121">
        <v>1440</v>
      </c>
      <c r="H10382" s="119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19">
        <v>58898</v>
      </c>
      <c r="B10383" s="120" t="s">
        <v>201</v>
      </c>
      <c r="C10383" s="120" t="s">
        <v>206</v>
      </c>
      <c r="D10383" s="120" t="s">
        <v>128</v>
      </c>
      <c r="E10383" s="120" t="s">
        <v>180</v>
      </c>
      <c r="F10383" s="121">
        <v>5474393</v>
      </c>
      <c r="G10383" s="121">
        <v>614962</v>
      </c>
      <c r="H10383" s="119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19">
        <v>58899</v>
      </c>
      <c r="B10384" s="120" t="s">
        <v>201</v>
      </c>
      <c r="C10384" s="120" t="s">
        <v>202</v>
      </c>
      <c r="D10384" s="120" t="s">
        <v>33</v>
      </c>
      <c r="E10384" s="120" t="s">
        <v>99</v>
      </c>
      <c r="F10384" s="121">
        <v>0</v>
      </c>
      <c r="G10384" s="121">
        <v>0</v>
      </c>
      <c r="H10384" s="119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19">
        <v>58899</v>
      </c>
      <c r="B10385" s="120" t="s">
        <v>201</v>
      </c>
      <c r="C10385" s="120" t="s">
        <v>202</v>
      </c>
      <c r="D10385" s="120" t="s">
        <v>101</v>
      </c>
      <c r="E10385" s="120" t="s">
        <v>92</v>
      </c>
      <c r="F10385" s="121">
        <v>5146</v>
      </c>
      <c r="G10385" s="121">
        <v>578</v>
      </c>
      <c r="H10385" s="119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19">
        <v>58900</v>
      </c>
      <c r="B10386" s="120" t="s">
        <v>201</v>
      </c>
      <c r="C10386" s="120" t="s">
        <v>206</v>
      </c>
      <c r="D10386" s="120" t="s">
        <v>128</v>
      </c>
      <c r="E10386" s="120" t="s">
        <v>180</v>
      </c>
      <c r="F10386" s="121">
        <v>9803406</v>
      </c>
      <c r="G10386" s="121">
        <v>1101259</v>
      </c>
      <c r="H10386" s="119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19">
        <v>58901</v>
      </c>
      <c r="B10387" s="120" t="s">
        <v>201</v>
      </c>
      <c r="C10387" s="120" t="s">
        <v>206</v>
      </c>
      <c r="D10387" s="120" t="s">
        <v>116</v>
      </c>
      <c r="E10387" s="120" t="s">
        <v>170</v>
      </c>
      <c r="F10387" s="121">
        <v>204638</v>
      </c>
      <c r="G10387" s="121">
        <v>22988</v>
      </c>
      <c r="H10387" s="119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19">
        <v>58902</v>
      </c>
      <c r="B10388" s="120" t="s">
        <v>201</v>
      </c>
      <c r="C10388" s="120" t="s">
        <v>206</v>
      </c>
      <c r="D10388" s="120" t="s">
        <v>128</v>
      </c>
      <c r="E10388" s="120" t="s">
        <v>180</v>
      </c>
      <c r="F10388" s="121">
        <v>9700341</v>
      </c>
      <c r="G10388" s="121">
        <v>1089681</v>
      </c>
      <c r="H10388" s="119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19">
        <v>58904</v>
      </c>
      <c r="B10389" s="120" t="s">
        <v>201</v>
      </c>
      <c r="C10389" s="120" t="s">
        <v>206</v>
      </c>
      <c r="D10389" s="120" t="s">
        <v>128</v>
      </c>
      <c r="E10389" s="120" t="s">
        <v>180</v>
      </c>
      <c r="F10389" s="121">
        <v>1117594</v>
      </c>
      <c r="G10389" s="121">
        <v>125544</v>
      </c>
      <c r="H10389" s="119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19">
        <v>58906</v>
      </c>
      <c r="B10390" s="120" t="s">
        <v>201</v>
      </c>
      <c r="C10390" s="120" t="s">
        <v>206</v>
      </c>
      <c r="D10390" s="120" t="s">
        <v>101</v>
      </c>
      <c r="E10390" s="120" t="s">
        <v>92</v>
      </c>
      <c r="F10390" s="121">
        <v>49726</v>
      </c>
      <c r="G10390" s="121">
        <v>5586</v>
      </c>
      <c r="H10390" s="119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19">
        <v>58907</v>
      </c>
      <c r="B10391" s="120" t="s">
        <v>201</v>
      </c>
      <c r="C10391" s="120" t="s">
        <v>206</v>
      </c>
      <c r="D10391" s="120" t="s">
        <v>101</v>
      </c>
      <c r="E10391" s="120" t="s">
        <v>92</v>
      </c>
      <c r="F10391" s="121">
        <v>91879</v>
      </c>
      <c r="G10391" s="121">
        <v>10321</v>
      </c>
      <c r="H10391" s="119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19">
        <v>58908</v>
      </c>
      <c r="B10392" s="120" t="s">
        <v>201</v>
      </c>
      <c r="C10392" s="120" t="s">
        <v>206</v>
      </c>
      <c r="D10392" s="120" t="s">
        <v>128</v>
      </c>
      <c r="E10392" s="120" t="s">
        <v>180</v>
      </c>
      <c r="F10392" s="121">
        <v>1287497</v>
      </c>
      <c r="G10392" s="121">
        <v>144630</v>
      </c>
      <c r="H10392" s="119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19">
        <v>58909</v>
      </c>
      <c r="B10393" s="120" t="s">
        <v>201</v>
      </c>
      <c r="C10393" s="120" t="s">
        <v>206</v>
      </c>
      <c r="D10393" s="120" t="s">
        <v>101</v>
      </c>
      <c r="E10393" s="120" t="s">
        <v>92</v>
      </c>
      <c r="F10393" s="121">
        <v>39766</v>
      </c>
      <c r="G10393" s="121">
        <v>4467</v>
      </c>
      <c r="H10393" s="119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19">
        <v>58911</v>
      </c>
      <c r="B10394" s="120" t="s">
        <v>201</v>
      </c>
      <c r="C10394" s="120" t="s">
        <v>206</v>
      </c>
      <c r="D10394" s="120" t="s">
        <v>101</v>
      </c>
      <c r="E10394" s="120" t="s">
        <v>92</v>
      </c>
      <c r="F10394" s="121">
        <v>82950</v>
      </c>
      <c r="G10394" s="121">
        <v>9318</v>
      </c>
      <c r="H10394" s="119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19">
        <v>58912</v>
      </c>
      <c r="B10395" s="120" t="s">
        <v>201</v>
      </c>
      <c r="C10395" s="120" t="s">
        <v>206</v>
      </c>
      <c r="D10395" s="120" t="s">
        <v>101</v>
      </c>
      <c r="E10395" s="120" t="s">
        <v>92</v>
      </c>
      <c r="F10395" s="121">
        <v>20965</v>
      </c>
      <c r="G10395" s="121">
        <v>2355</v>
      </c>
      <c r="H10395" s="119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19">
        <v>58913</v>
      </c>
      <c r="B10396" s="120" t="s">
        <v>201</v>
      </c>
      <c r="C10396" s="120" t="s">
        <v>206</v>
      </c>
      <c r="D10396" s="120" t="s">
        <v>101</v>
      </c>
      <c r="E10396" s="120" t="s">
        <v>92</v>
      </c>
      <c r="F10396" s="121">
        <v>27276</v>
      </c>
      <c r="G10396" s="121">
        <v>3064</v>
      </c>
      <c r="H10396" s="119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19">
        <v>58915</v>
      </c>
      <c r="B10397" s="120" t="s">
        <v>201</v>
      </c>
      <c r="C10397" s="120" t="s">
        <v>206</v>
      </c>
      <c r="D10397" s="120" t="s">
        <v>101</v>
      </c>
      <c r="E10397" s="120" t="s">
        <v>92</v>
      </c>
      <c r="F10397" s="121">
        <v>5271488</v>
      </c>
      <c r="G10397" s="121">
        <v>592169</v>
      </c>
      <c r="H10397" s="119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19">
        <v>58917</v>
      </c>
      <c r="B10398" s="120" t="s">
        <v>201</v>
      </c>
      <c r="C10398" s="120" t="s">
        <v>207</v>
      </c>
      <c r="D10398" s="120" t="s">
        <v>101</v>
      </c>
      <c r="E10398" s="120" t="s">
        <v>92</v>
      </c>
      <c r="F10398" s="121">
        <v>12901</v>
      </c>
      <c r="G10398" s="121">
        <v>1449</v>
      </c>
      <c r="H10398" s="119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19">
        <v>58918</v>
      </c>
      <c r="B10399" s="120" t="s">
        <v>201</v>
      </c>
      <c r="C10399" s="120" t="s">
        <v>206</v>
      </c>
      <c r="D10399" s="120" t="s">
        <v>101</v>
      </c>
      <c r="E10399" s="120" t="s">
        <v>92</v>
      </c>
      <c r="F10399" s="121">
        <v>13665</v>
      </c>
      <c r="G10399" s="121">
        <v>1535</v>
      </c>
      <c r="H10399" s="119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19">
        <v>58919</v>
      </c>
      <c r="B10400" s="120" t="s">
        <v>201</v>
      </c>
      <c r="C10400" s="120" t="s">
        <v>206</v>
      </c>
      <c r="D10400" s="120" t="s">
        <v>101</v>
      </c>
      <c r="E10400" s="120" t="s">
        <v>92</v>
      </c>
      <c r="F10400" s="121">
        <v>21452</v>
      </c>
      <c r="G10400" s="121">
        <v>2410</v>
      </c>
      <c r="H10400" s="119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19">
        <v>58920</v>
      </c>
      <c r="B10401" s="120" t="s">
        <v>201</v>
      </c>
      <c r="C10401" s="120" t="s">
        <v>206</v>
      </c>
      <c r="D10401" s="120" t="s">
        <v>101</v>
      </c>
      <c r="E10401" s="120" t="s">
        <v>92</v>
      </c>
      <c r="F10401" s="121">
        <v>23645</v>
      </c>
      <c r="G10401" s="121">
        <v>2656</v>
      </c>
      <c r="H10401" s="119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19">
        <v>58921</v>
      </c>
      <c r="B10402" s="120" t="s">
        <v>201</v>
      </c>
      <c r="C10402" s="120" t="s">
        <v>206</v>
      </c>
      <c r="D10402" s="120" t="s">
        <v>79</v>
      </c>
      <c r="E10402" s="120" t="s">
        <v>38</v>
      </c>
      <c r="F10402" s="121">
        <v>0</v>
      </c>
      <c r="G10402" s="121">
        <v>0</v>
      </c>
      <c r="H10402" s="119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19">
        <v>58921</v>
      </c>
      <c r="B10403" s="120" t="s">
        <v>201</v>
      </c>
      <c r="C10403" s="120" t="s">
        <v>206</v>
      </c>
      <c r="D10403" s="120" t="s">
        <v>79</v>
      </c>
      <c r="E10403" s="120" t="s">
        <v>130</v>
      </c>
      <c r="F10403" s="121">
        <v>0</v>
      </c>
      <c r="G10403" s="121">
        <v>0</v>
      </c>
      <c r="H10403" s="119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19">
        <v>58927</v>
      </c>
      <c r="B10404" s="120" t="s">
        <v>201</v>
      </c>
      <c r="C10404" s="120" t="s">
        <v>206</v>
      </c>
      <c r="D10404" s="120" t="s">
        <v>128</v>
      </c>
      <c r="E10404" s="120" t="s">
        <v>180</v>
      </c>
      <c r="F10404" s="121">
        <v>45098</v>
      </c>
      <c r="G10404" s="121">
        <v>5066</v>
      </c>
      <c r="H10404" s="119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19">
        <v>58929</v>
      </c>
      <c r="B10405" s="120" t="s">
        <v>201</v>
      </c>
      <c r="C10405" s="120" t="s">
        <v>202</v>
      </c>
      <c r="D10405" s="120" t="s">
        <v>79</v>
      </c>
      <c r="E10405" s="120" t="s">
        <v>70</v>
      </c>
      <c r="F10405" s="121">
        <v>48</v>
      </c>
      <c r="G10405" s="121">
        <v>5</v>
      </c>
      <c r="H10405" s="119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19">
        <v>58932</v>
      </c>
      <c r="B10406" s="120" t="s">
        <v>201</v>
      </c>
      <c r="C10406" s="120" t="s">
        <v>206</v>
      </c>
      <c r="D10406" s="120" t="s">
        <v>128</v>
      </c>
      <c r="E10406" s="120" t="s">
        <v>180</v>
      </c>
      <c r="F10406" s="121">
        <v>53544</v>
      </c>
      <c r="G10406" s="121">
        <v>6015</v>
      </c>
      <c r="H10406" s="119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19">
        <v>58935</v>
      </c>
      <c r="B10407" s="120" t="s">
        <v>201</v>
      </c>
      <c r="C10407" s="120" t="s">
        <v>206</v>
      </c>
      <c r="D10407" s="120" t="s">
        <v>101</v>
      </c>
      <c r="E10407" s="120" t="s">
        <v>92</v>
      </c>
      <c r="F10407" s="121">
        <v>25114</v>
      </c>
      <c r="G10407" s="121">
        <v>2821</v>
      </c>
      <c r="H10407" s="119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19">
        <v>58936</v>
      </c>
      <c r="B10408" s="120" t="s">
        <v>201</v>
      </c>
      <c r="C10408" s="120" t="s">
        <v>206</v>
      </c>
      <c r="D10408" s="120" t="s">
        <v>101</v>
      </c>
      <c r="E10408" s="120" t="s">
        <v>92</v>
      </c>
      <c r="F10408" s="121">
        <v>32145</v>
      </c>
      <c r="G10408" s="121">
        <v>3611</v>
      </c>
      <c r="H10408" s="119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19">
        <v>58937</v>
      </c>
      <c r="B10409" s="120" t="s">
        <v>201</v>
      </c>
      <c r="C10409" s="120" t="s">
        <v>206</v>
      </c>
      <c r="D10409" s="120" t="s">
        <v>101</v>
      </c>
      <c r="E10409" s="120" t="s">
        <v>92</v>
      </c>
      <c r="F10409" s="121">
        <v>26927</v>
      </c>
      <c r="G10409" s="121">
        <v>3025</v>
      </c>
      <c r="H10409" s="119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19">
        <v>58938</v>
      </c>
      <c r="B10410" s="120" t="s">
        <v>201</v>
      </c>
      <c r="C10410" s="120" t="s">
        <v>206</v>
      </c>
      <c r="D10410" s="120" t="s">
        <v>128</v>
      </c>
      <c r="E10410" s="120" t="s">
        <v>180</v>
      </c>
      <c r="F10410" s="121">
        <v>5365574</v>
      </c>
      <c r="G10410" s="121">
        <v>602738</v>
      </c>
      <c r="H10410" s="119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19">
        <v>58939</v>
      </c>
      <c r="B10411" s="120" t="s">
        <v>201</v>
      </c>
      <c r="C10411" s="120" t="s">
        <v>206</v>
      </c>
      <c r="D10411" s="120" t="s">
        <v>128</v>
      </c>
      <c r="E10411" s="120" t="s">
        <v>180</v>
      </c>
      <c r="F10411" s="121">
        <v>162195</v>
      </c>
      <c r="G10411" s="121">
        <v>18220</v>
      </c>
      <c r="H10411" s="119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19">
        <v>58940</v>
      </c>
      <c r="B10412" s="120" t="s">
        <v>201</v>
      </c>
      <c r="C10412" s="120" t="s">
        <v>206</v>
      </c>
      <c r="D10412" s="120" t="s">
        <v>128</v>
      </c>
      <c r="E10412" s="120" t="s">
        <v>180</v>
      </c>
      <c r="F10412" s="121">
        <v>394375</v>
      </c>
      <c r="G10412" s="121">
        <v>44302</v>
      </c>
      <c r="H10412" s="119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19">
        <v>58942</v>
      </c>
      <c r="B10413" s="120" t="s">
        <v>201</v>
      </c>
      <c r="C10413" s="120" t="s">
        <v>206</v>
      </c>
      <c r="D10413" s="120" t="s">
        <v>101</v>
      </c>
      <c r="E10413" s="120" t="s">
        <v>92</v>
      </c>
      <c r="F10413" s="121">
        <v>15393</v>
      </c>
      <c r="G10413" s="121">
        <v>1729</v>
      </c>
      <c r="H10413" s="119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19">
        <v>58943</v>
      </c>
      <c r="B10414" s="120" t="s">
        <v>201</v>
      </c>
      <c r="C10414" s="120" t="s">
        <v>206</v>
      </c>
      <c r="D10414" s="120" t="s">
        <v>101</v>
      </c>
      <c r="E10414" s="120" t="s">
        <v>92</v>
      </c>
      <c r="F10414" s="121">
        <v>329534</v>
      </c>
      <c r="G10414" s="121">
        <v>37018</v>
      </c>
      <c r="H10414" s="119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19">
        <v>58944</v>
      </c>
      <c r="B10415" s="120" t="s">
        <v>201</v>
      </c>
      <c r="C10415" s="120" t="s">
        <v>202</v>
      </c>
      <c r="D10415" s="120" t="s">
        <v>68</v>
      </c>
      <c r="E10415" s="120" t="s">
        <v>176</v>
      </c>
      <c r="F10415" s="121">
        <v>0</v>
      </c>
      <c r="G10415" s="121">
        <v>0</v>
      </c>
      <c r="H10415" s="119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19">
        <v>58945</v>
      </c>
      <c r="B10416" s="120" t="s">
        <v>205</v>
      </c>
      <c r="C10416" s="120" t="s">
        <v>208</v>
      </c>
      <c r="D10416" s="120" t="s">
        <v>79</v>
      </c>
      <c r="E10416" s="120" t="s">
        <v>38</v>
      </c>
      <c r="F10416" s="121">
        <v>17923</v>
      </c>
      <c r="G10416" s="121">
        <v>4570</v>
      </c>
      <c r="H10416" s="119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19">
        <v>58946</v>
      </c>
      <c r="B10417" s="120" t="s">
        <v>201</v>
      </c>
      <c r="C10417" s="120" t="s">
        <v>206</v>
      </c>
      <c r="D10417" s="120" t="s">
        <v>79</v>
      </c>
      <c r="E10417" s="120" t="s">
        <v>90</v>
      </c>
      <c r="F10417" s="121">
        <v>288853</v>
      </c>
      <c r="G10417" s="121">
        <v>26799</v>
      </c>
      <c r="H10417" s="119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19">
        <v>58947</v>
      </c>
      <c r="B10418" s="120" t="s">
        <v>201</v>
      </c>
      <c r="C10418" s="120" t="s">
        <v>206</v>
      </c>
      <c r="D10418" s="120" t="s">
        <v>73</v>
      </c>
      <c r="E10418" s="120" t="s">
        <v>70</v>
      </c>
      <c r="F10418" s="121">
        <v>3532</v>
      </c>
      <c r="G10418" s="121">
        <v>262.317</v>
      </c>
      <c r="H10418" s="119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19">
        <v>58947</v>
      </c>
      <c r="B10419" s="120" t="s">
        <v>201</v>
      </c>
      <c r="C10419" s="120" t="s">
        <v>206</v>
      </c>
      <c r="D10419" s="120" t="s">
        <v>73</v>
      </c>
      <c r="E10419" s="120" t="s">
        <v>38</v>
      </c>
      <c r="F10419" s="121">
        <v>421234</v>
      </c>
      <c r="G10419" s="121">
        <v>31282.683</v>
      </c>
      <c r="H10419" s="119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19">
        <v>58947</v>
      </c>
      <c r="B10420" s="120" t="s">
        <v>201</v>
      </c>
      <c r="C10420" s="120" t="s">
        <v>206</v>
      </c>
      <c r="D10420" s="120" t="s">
        <v>79</v>
      </c>
      <c r="E10420" s="120" t="s">
        <v>70</v>
      </c>
      <c r="F10420" s="121">
        <v>123</v>
      </c>
      <c r="G10420" s="121">
        <v>9</v>
      </c>
      <c r="H10420" s="119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19">
        <v>58949</v>
      </c>
      <c r="B10421" s="120" t="s">
        <v>201</v>
      </c>
      <c r="C10421" s="120" t="s">
        <v>206</v>
      </c>
      <c r="D10421" s="120" t="s">
        <v>101</v>
      </c>
      <c r="E10421" s="120" t="s">
        <v>92</v>
      </c>
      <c r="F10421" s="121">
        <v>18275</v>
      </c>
      <c r="G10421" s="121">
        <v>2053</v>
      </c>
      <c r="H10421" s="119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19">
        <v>58951</v>
      </c>
      <c r="B10422" s="120" t="s">
        <v>201</v>
      </c>
      <c r="C10422" s="120" t="s">
        <v>206</v>
      </c>
      <c r="D10422" s="120" t="s">
        <v>101</v>
      </c>
      <c r="E10422" s="120" t="s">
        <v>92</v>
      </c>
      <c r="F10422" s="121">
        <v>132552</v>
      </c>
      <c r="G10422" s="121">
        <v>14890</v>
      </c>
      <c r="H10422" s="119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19">
        <v>58952</v>
      </c>
      <c r="B10423" s="120" t="s">
        <v>201</v>
      </c>
      <c r="C10423" s="120" t="s">
        <v>206</v>
      </c>
      <c r="D10423" s="120" t="s">
        <v>101</v>
      </c>
      <c r="E10423" s="120" t="s">
        <v>92</v>
      </c>
      <c r="F10423" s="121">
        <v>77644</v>
      </c>
      <c r="G10423" s="121">
        <v>8722</v>
      </c>
      <c r="H10423" s="119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19">
        <v>58953</v>
      </c>
      <c r="B10424" s="120" t="s">
        <v>201</v>
      </c>
      <c r="C10424" s="120" t="s">
        <v>206</v>
      </c>
      <c r="D10424" s="120" t="s">
        <v>101</v>
      </c>
      <c r="E10424" s="120" t="s">
        <v>92</v>
      </c>
      <c r="F10424" s="121">
        <v>14064</v>
      </c>
      <c r="G10424" s="121">
        <v>1580</v>
      </c>
      <c r="H10424" s="119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19">
        <v>58954</v>
      </c>
      <c r="B10425" s="120" t="s">
        <v>201</v>
      </c>
      <c r="C10425" s="120" t="s">
        <v>206</v>
      </c>
      <c r="D10425" s="120" t="s">
        <v>101</v>
      </c>
      <c r="E10425" s="120" t="s">
        <v>92</v>
      </c>
      <c r="F10425" s="121">
        <v>14064</v>
      </c>
      <c r="G10425" s="121">
        <v>1580</v>
      </c>
      <c r="H10425" s="119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19">
        <v>58955</v>
      </c>
      <c r="B10426" s="120" t="s">
        <v>201</v>
      </c>
      <c r="C10426" s="120" t="s">
        <v>206</v>
      </c>
      <c r="D10426" s="120" t="s">
        <v>101</v>
      </c>
      <c r="E10426" s="120" t="s">
        <v>92</v>
      </c>
      <c r="F10426" s="121">
        <v>79718</v>
      </c>
      <c r="G10426" s="121">
        <v>8955</v>
      </c>
      <c r="H10426" s="119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19">
        <v>58956</v>
      </c>
      <c r="B10427" s="120" t="s">
        <v>201</v>
      </c>
      <c r="C10427" s="120" t="s">
        <v>206</v>
      </c>
      <c r="D10427" s="120" t="s">
        <v>101</v>
      </c>
      <c r="E10427" s="120" t="s">
        <v>92</v>
      </c>
      <c r="F10427" s="121">
        <v>70609</v>
      </c>
      <c r="G10427" s="121">
        <v>7932</v>
      </c>
      <c r="H10427" s="119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19">
        <v>58957</v>
      </c>
      <c r="B10428" s="120" t="s">
        <v>201</v>
      </c>
      <c r="C10428" s="120" t="s">
        <v>206</v>
      </c>
      <c r="D10428" s="120" t="s">
        <v>101</v>
      </c>
      <c r="E10428" s="120" t="s">
        <v>92</v>
      </c>
      <c r="F10428" s="121">
        <v>81846</v>
      </c>
      <c r="G10428" s="121">
        <v>9194</v>
      </c>
      <c r="H10428" s="119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19">
        <v>58958</v>
      </c>
      <c r="B10429" s="120" t="s">
        <v>201</v>
      </c>
      <c r="C10429" s="120" t="s">
        <v>206</v>
      </c>
      <c r="D10429" s="120" t="s">
        <v>128</v>
      </c>
      <c r="E10429" s="120" t="s">
        <v>180</v>
      </c>
      <c r="F10429" s="121">
        <v>24400</v>
      </c>
      <c r="G10429" s="121">
        <v>2741</v>
      </c>
      <c r="H10429" s="119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19">
        <v>58959</v>
      </c>
      <c r="B10430" s="120" t="s">
        <v>201</v>
      </c>
      <c r="C10430" s="120" t="s">
        <v>206</v>
      </c>
      <c r="D10430" s="120" t="s">
        <v>101</v>
      </c>
      <c r="E10430" s="120" t="s">
        <v>92</v>
      </c>
      <c r="F10430" s="121">
        <v>36302</v>
      </c>
      <c r="G10430" s="121">
        <v>4078</v>
      </c>
      <c r="H10430" s="119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19">
        <v>58960</v>
      </c>
      <c r="B10431" s="120" t="s">
        <v>205</v>
      </c>
      <c r="C10431" s="120" t="s">
        <v>210</v>
      </c>
      <c r="D10431" s="120" t="s">
        <v>79</v>
      </c>
      <c r="E10431" s="120" t="s">
        <v>38</v>
      </c>
      <c r="F10431" s="121">
        <v>14144</v>
      </c>
      <c r="G10431" s="121">
        <v>2381.11</v>
      </c>
      <c r="H10431" s="119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19">
        <v>58960</v>
      </c>
      <c r="B10432" s="120" t="s">
        <v>205</v>
      </c>
      <c r="C10432" s="120" t="s">
        <v>210</v>
      </c>
      <c r="D10432" s="120" t="s">
        <v>79</v>
      </c>
      <c r="E10432" s="120" t="s">
        <v>130</v>
      </c>
      <c r="F10432" s="121">
        <v>76375</v>
      </c>
      <c r="G10432" s="121">
        <v>12857.89</v>
      </c>
      <c r="H10432" s="119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19">
        <v>58963</v>
      </c>
      <c r="B10433" s="120" t="s">
        <v>201</v>
      </c>
      <c r="C10433" s="120" t="s">
        <v>206</v>
      </c>
      <c r="D10433" s="120" t="s">
        <v>101</v>
      </c>
      <c r="E10433" s="120" t="s">
        <v>92</v>
      </c>
      <c r="F10433" s="121">
        <v>14831</v>
      </c>
      <c r="G10433" s="121">
        <v>1666</v>
      </c>
      <c r="H10433" s="119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19">
        <v>58964</v>
      </c>
      <c r="B10434" s="120" t="s">
        <v>201</v>
      </c>
      <c r="C10434" s="120" t="s">
        <v>206</v>
      </c>
      <c r="D10434" s="120" t="s">
        <v>101</v>
      </c>
      <c r="E10434" s="120" t="s">
        <v>92</v>
      </c>
      <c r="F10434" s="121">
        <v>24070</v>
      </c>
      <c r="G10434" s="121">
        <v>2704</v>
      </c>
      <c r="H10434" s="119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19">
        <v>58965</v>
      </c>
      <c r="B10435" s="120" t="s">
        <v>201</v>
      </c>
      <c r="C10435" s="120" t="s">
        <v>202</v>
      </c>
      <c r="D10435" s="120" t="s">
        <v>128</v>
      </c>
      <c r="E10435" s="120" t="s">
        <v>180</v>
      </c>
      <c r="F10435" s="121">
        <v>4874700</v>
      </c>
      <c r="G10435" s="121">
        <v>547596</v>
      </c>
      <c r="H10435" s="119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19">
        <v>58966</v>
      </c>
      <c r="B10436" s="120" t="s">
        <v>201</v>
      </c>
      <c r="C10436" s="120" t="s">
        <v>206</v>
      </c>
      <c r="D10436" s="120" t="s">
        <v>128</v>
      </c>
      <c r="E10436" s="120" t="s">
        <v>180</v>
      </c>
      <c r="F10436" s="121">
        <v>253619</v>
      </c>
      <c r="G10436" s="121">
        <v>28490</v>
      </c>
      <c r="H10436" s="119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19">
        <v>58972</v>
      </c>
      <c r="B10437" s="120" t="s">
        <v>201</v>
      </c>
      <c r="C10437" s="120" t="s">
        <v>202</v>
      </c>
      <c r="D10437" s="120" t="s">
        <v>101</v>
      </c>
      <c r="E10437" s="120" t="s">
        <v>92</v>
      </c>
      <c r="F10437" s="121">
        <v>332108</v>
      </c>
      <c r="G10437" s="121">
        <v>37307</v>
      </c>
      <c r="H10437" s="119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19">
        <v>58973</v>
      </c>
      <c r="B10438" s="120" t="s">
        <v>201</v>
      </c>
      <c r="C10438" s="120" t="s">
        <v>206</v>
      </c>
      <c r="D10438" s="120" t="s">
        <v>101</v>
      </c>
      <c r="E10438" s="120" t="s">
        <v>92</v>
      </c>
      <c r="F10438" s="121">
        <v>444236</v>
      </c>
      <c r="G10438" s="121">
        <v>49903</v>
      </c>
      <c r="H10438" s="119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19">
        <v>58974</v>
      </c>
      <c r="B10439" s="120" t="s">
        <v>201</v>
      </c>
      <c r="C10439" s="120" t="s">
        <v>206</v>
      </c>
      <c r="D10439" s="120" t="s">
        <v>101</v>
      </c>
      <c r="E10439" s="120" t="s">
        <v>92</v>
      </c>
      <c r="F10439" s="121">
        <v>25645</v>
      </c>
      <c r="G10439" s="121">
        <v>2881</v>
      </c>
      <c r="H10439" s="119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19">
        <v>58975</v>
      </c>
      <c r="B10440" s="120" t="s">
        <v>201</v>
      </c>
      <c r="C10440" s="120" t="s">
        <v>206</v>
      </c>
      <c r="D10440" s="120" t="s">
        <v>101</v>
      </c>
      <c r="E10440" s="120" t="s">
        <v>92</v>
      </c>
      <c r="F10440" s="121">
        <v>2104371</v>
      </c>
      <c r="G10440" s="121">
        <v>236393</v>
      </c>
      <c r="H10440" s="119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19">
        <v>58977</v>
      </c>
      <c r="B10441" s="120" t="s">
        <v>201</v>
      </c>
      <c r="C10441" s="120" t="s">
        <v>202</v>
      </c>
      <c r="D10441" s="120" t="s">
        <v>116</v>
      </c>
      <c r="E10441" s="120" t="s">
        <v>170</v>
      </c>
      <c r="F10441" s="121">
        <v>88200</v>
      </c>
      <c r="G10441" s="121">
        <v>9908</v>
      </c>
      <c r="H10441" s="119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19">
        <v>58979</v>
      </c>
      <c r="B10442" s="120" t="s">
        <v>201</v>
      </c>
      <c r="C10442" s="120" t="s">
        <v>206</v>
      </c>
      <c r="D10442" s="120" t="s">
        <v>128</v>
      </c>
      <c r="E10442" s="120" t="s">
        <v>180</v>
      </c>
      <c r="F10442" s="121">
        <v>2355825</v>
      </c>
      <c r="G10442" s="121">
        <v>264640</v>
      </c>
      <c r="H10442" s="119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19">
        <v>58980</v>
      </c>
      <c r="B10443" s="120" t="s">
        <v>205</v>
      </c>
      <c r="C10443" s="120" t="s">
        <v>210</v>
      </c>
      <c r="D10443" s="120" t="s">
        <v>79</v>
      </c>
      <c r="E10443" s="120" t="s">
        <v>130</v>
      </c>
      <c r="F10443" s="121">
        <v>96749</v>
      </c>
      <c r="G10443" s="121">
        <v>8085.98</v>
      </c>
      <c r="H10443" s="119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19">
        <v>58982</v>
      </c>
      <c r="B10444" s="120" t="s">
        <v>201</v>
      </c>
      <c r="C10444" s="120" t="s">
        <v>202</v>
      </c>
      <c r="D10444" s="120" t="s">
        <v>116</v>
      </c>
      <c r="E10444" s="120" t="s">
        <v>170</v>
      </c>
      <c r="F10444" s="121">
        <v>170341</v>
      </c>
      <c r="G10444" s="121">
        <v>19135</v>
      </c>
      <c r="H10444" s="119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19">
        <v>58983</v>
      </c>
      <c r="B10445" s="120" t="s">
        <v>201</v>
      </c>
      <c r="C10445" s="120" t="s">
        <v>206</v>
      </c>
      <c r="D10445" s="120" t="s">
        <v>101</v>
      </c>
      <c r="E10445" s="120" t="s">
        <v>92</v>
      </c>
      <c r="F10445" s="121">
        <v>1101072</v>
      </c>
      <c r="G10445" s="121">
        <v>123688</v>
      </c>
      <c r="H10445" s="119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19">
        <v>58984</v>
      </c>
      <c r="B10446" s="120" t="s">
        <v>201</v>
      </c>
      <c r="C10446" s="120" t="s">
        <v>206</v>
      </c>
      <c r="D10446" s="120" t="s">
        <v>101</v>
      </c>
      <c r="E10446" s="120" t="s">
        <v>92</v>
      </c>
      <c r="F10446" s="121">
        <v>440551</v>
      </c>
      <c r="G10446" s="121">
        <v>49489</v>
      </c>
      <c r="H10446" s="119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19">
        <v>58985</v>
      </c>
      <c r="B10447" s="120" t="s">
        <v>201</v>
      </c>
      <c r="C10447" s="120" t="s">
        <v>206</v>
      </c>
      <c r="D10447" s="120" t="s">
        <v>101</v>
      </c>
      <c r="E10447" s="120" t="s">
        <v>92</v>
      </c>
      <c r="F10447" s="121">
        <v>441921</v>
      </c>
      <c r="G10447" s="121">
        <v>49643</v>
      </c>
      <c r="H10447" s="119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19">
        <v>58986</v>
      </c>
      <c r="B10448" s="120" t="s">
        <v>201</v>
      </c>
      <c r="C10448" s="120" t="s">
        <v>206</v>
      </c>
      <c r="D10448" s="120" t="s">
        <v>101</v>
      </c>
      <c r="E10448" s="120" t="s">
        <v>92</v>
      </c>
      <c r="F10448" s="121">
        <v>441709</v>
      </c>
      <c r="G10448" s="121">
        <v>49619</v>
      </c>
      <c r="H10448" s="119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19">
        <v>58989</v>
      </c>
      <c r="B10449" s="120" t="s">
        <v>201</v>
      </c>
      <c r="C10449" s="120" t="s">
        <v>202</v>
      </c>
      <c r="D10449" s="120" t="s">
        <v>79</v>
      </c>
      <c r="E10449" s="120" t="s">
        <v>70</v>
      </c>
      <c r="F10449" s="121">
        <v>0</v>
      </c>
      <c r="G10449" s="121">
        <v>0</v>
      </c>
      <c r="H10449" s="119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19">
        <v>58989</v>
      </c>
      <c r="B10450" s="120" t="s">
        <v>201</v>
      </c>
      <c r="C10450" s="120" t="s">
        <v>202</v>
      </c>
      <c r="D10450" s="120" t="s">
        <v>79</v>
      </c>
      <c r="E10450" s="120" t="s">
        <v>38</v>
      </c>
      <c r="F10450" s="121">
        <v>6320168</v>
      </c>
      <c r="G10450" s="121">
        <v>723815</v>
      </c>
      <c r="H10450" s="119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19">
        <v>58990</v>
      </c>
      <c r="B10451" s="120" t="s">
        <v>201</v>
      </c>
      <c r="C10451" s="120" t="s">
        <v>206</v>
      </c>
      <c r="D10451" s="120" t="s">
        <v>101</v>
      </c>
      <c r="E10451" s="120" t="s">
        <v>92</v>
      </c>
      <c r="F10451" s="121">
        <v>373652</v>
      </c>
      <c r="G10451" s="121">
        <v>41974</v>
      </c>
      <c r="H10451" s="119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19">
        <v>58991</v>
      </c>
      <c r="B10452" s="120" t="s">
        <v>201</v>
      </c>
      <c r="C10452" s="120" t="s">
        <v>206</v>
      </c>
      <c r="D10452" s="120" t="s">
        <v>101</v>
      </c>
      <c r="E10452" s="120" t="s">
        <v>92</v>
      </c>
      <c r="F10452" s="121">
        <v>457741</v>
      </c>
      <c r="G10452" s="121">
        <v>51420</v>
      </c>
      <c r="H10452" s="119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19">
        <v>58992</v>
      </c>
      <c r="B10453" s="120" t="s">
        <v>201</v>
      </c>
      <c r="C10453" s="120" t="s">
        <v>207</v>
      </c>
      <c r="D10453" s="120" t="s">
        <v>128</v>
      </c>
      <c r="E10453" s="120" t="s">
        <v>180</v>
      </c>
      <c r="F10453" s="121">
        <v>64558</v>
      </c>
      <c r="G10453" s="121">
        <v>7252</v>
      </c>
      <c r="H10453" s="119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19">
        <v>58993</v>
      </c>
      <c r="B10454" s="120" t="s">
        <v>201</v>
      </c>
      <c r="C10454" s="120" t="s">
        <v>206</v>
      </c>
      <c r="D10454" s="120" t="s">
        <v>79</v>
      </c>
      <c r="E10454" s="120" t="s">
        <v>90</v>
      </c>
      <c r="F10454" s="121">
        <v>73566</v>
      </c>
      <c r="G10454" s="121">
        <v>6285</v>
      </c>
      <c r="H10454" s="119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19">
        <v>58994</v>
      </c>
      <c r="B10455" s="120" t="s">
        <v>201</v>
      </c>
      <c r="C10455" s="120" t="s">
        <v>206</v>
      </c>
      <c r="D10455" s="120" t="s">
        <v>128</v>
      </c>
      <c r="E10455" s="120" t="s">
        <v>180</v>
      </c>
      <c r="F10455" s="121">
        <v>3585582</v>
      </c>
      <c r="G10455" s="121">
        <v>402784</v>
      </c>
      <c r="H10455" s="119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19">
        <v>58995</v>
      </c>
      <c r="B10456" s="120" t="s">
        <v>201</v>
      </c>
      <c r="C10456" s="120" t="s">
        <v>206</v>
      </c>
      <c r="D10456" s="120" t="s">
        <v>128</v>
      </c>
      <c r="E10456" s="120" t="s">
        <v>180</v>
      </c>
      <c r="F10456" s="121">
        <v>22700</v>
      </c>
      <c r="G10456" s="121">
        <v>2550</v>
      </c>
      <c r="H10456" s="119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19">
        <v>58996</v>
      </c>
      <c r="B10457" s="120" t="s">
        <v>201</v>
      </c>
      <c r="C10457" s="120" t="s">
        <v>206</v>
      </c>
      <c r="D10457" s="120" t="s">
        <v>79</v>
      </c>
      <c r="E10457" s="120" t="s">
        <v>70</v>
      </c>
      <c r="F10457" s="121">
        <v>994</v>
      </c>
      <c r="G10457" s="121">
        <v>70</v>
      </c>
      <c r="H10457" s="119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19">
        <v>58998</v>
      </c>
      <c r="B10458" s="120" t="s">
        <v>201</v>
      </c>
      <c r="C10458" s="120" t="s">
        <v>206</v>
      </c>
      <c r="D10458" s="120" t="s">
        <v>128</v>
      </c>
      <c r="E10458" s="120" t="s">
        <v>180</v>
      </c>
      <c r="F10458" s="121">
        <v>7582182</v>
      </c>
      <c r="G10458" s="121">
        <v>851739.34</v>
      </c>
      <c r="H10458" s="119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19">
        <v>58999</v>
      </c>
      <c r="B10459" s="120" t="s">
        <v>201</v>
      </c>
      <c r="C10459" s="120" t="s">
        <v>206</v>
      </c>
      <c r="D10459" s="120" t="s">
        <v>128</v>
      </c>
      <c r="E10459" s="120" t="s">
        <v>180</v>
      </c>
      <c r="F10459" s="121">
        <v>2991445</v>
      </c>
      <c r="G10459" s="121">
        <v>336042</v>
      </c>
      <c r="H10459" s="119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19">
        <v>59001</v>
      </c>
      <c r="B10460" s="120" t="s">
        <v>201</v>
      </c>
      <c r="C10460" s="120" t="s">
        <v>202</v>
      </c>
      <c r="D10460" s="120" t="s">
        <v>101</v>
      </c>
      <c r="E10460" s="120" t="s">
        <v>92</v>
      </c>
      <c r="F10460" s="121">
        <v>113508</v>
      </c>
      <c r="G10460" s="121">
        <v>12751</v>
      </c>
      <c r="H10460" s="119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19">
        <v>59002</v>
      </c>
      <c r="B10461" s="120" t="s">
        <v>201</v>
      </c>
      <c r="C10461" s="120" t="s">
        <v>206</v>
      </c>
      <c r="D10461" s="120" t="s">
        <v>73</v>
      </c>
      <c r="E10461" s="120" t="s">
        <v>38</v>
      </c>
      <c r="F10461" s="121">
        <v>4143683</v>
      </c>
      <c r="G10461" s="121">
        <v>372058</v>
      </c>
      <c r="H10461" s="119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19">
        <v>59003</v>
      </c>
      <c r="B10462" s="120" t="s">
        <v>201</v>
      </c>
      <c r="C10462" s="120" t="s">
        <v>202</v>
      </c>
      <c r="D10462" s="120" t="s">
        <v>128</v>
      </c>
      <c r="E10462" s="120" t="s">
        <v>180</v>
      </c>
      <c r="F10462" s="121">
        <v>301875</v>
      </c>
      <c r="G10462" s="121">
        <v>33911</v>
      </c>
      <c r="H10462" s="119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19">
        <v>59004</v>
      </c>
      <c r="B10463" s="120" t="s">
        <v>201</v>
      </c>
      <c r="C10463" s="120" t="s">
        <v>206</v>
      </c>
      <c r="D10463" s="120" t="s">
        <v>39</v>
      </c>
      <c r="E10463" s="120" t="s">
        <v>38</v>
      </c>
      <c r="F10463" s="121">
        <v>725859</v>
      </c>
      <c r="G10463" s="121">
        <v>1360778</v>
      </c>
      <c r="H10463" s="119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19">
        <v>59004</v>
      </c>
      <c r="B10464" s="120" t="s">
        <v>201</v>
      </c>
      <c r="C10464" s="120" t="s">
        <v>206</v>
      </c>
      <c r="D10464" s="120" t="s">
        <v>61</v>
      </c>
      <c r="E10464" s="120" t="s">
        <v>38</v>
      </c>
      <c r="F10464" s="121">
        <v>27627251</v>
      </c>
      <c r="G10464" s="121">
        <v>2596901</v>
      </c>
      <c r="H10464" s="119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19">
        <v>59005</v>
      </c>
      <c r="B10465" s="120" t="s">
        <v>201</v>
      </c>
      <c r="C10465" s="120" t="s">
        <v>206</v>
      </c>
      <c r="D10465" s="120" t="s">
        <v>128</v>
      </c>
      <c r="E10465" s="120" t="s">
        <v>180</v>
      </c>
      <c r="F10465" s="121">
        <v>7134660</v>
      </c>
      <c r="G10465" s="121">
        <v>801467</v>
      </c>
      <c r="H10465" s="119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19">
        <v>59008</v>
      </c>
      <c r="B10466" s="120" t="s">
        <v>201</v>
      </c>
      <c r="C10466" s="120" t="s">
        <v>206</v>
      </c>
      <c r="D10466" s="120" t="s">
        <v>101</v>
      </c>
      <c r="E10466" s="120" t="s">
        <v>92</v>
      </c>
      <c r="F10466" s="121">
        <v>324424</v>
      </c>
      <c r="G10466" s="121">
        <v>36444</v>
      </c>
      <c r="H10466" s="119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19">
        <v>59009</v>
      </c>
      <c r="B10467" s="120" t="s">
        <v>201</v>
      </c>
      <c r="C10467" s="120" t="s">
        <v>206</v>
      </c>
      <c r="D10467" s="120" t="s">
        <v>101</v>
      </c>
      <c r="E10467" s="120" t="s">
        <v>92</v>
      </c>
      <c r="F10467" s="121">
        <v>569922</v>
      </c>
      <c r="G10467" s="121">
        <v>64022</v>
      </c>
      <c r="H10467" s="119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19">
        <v>59010</v>
      </c>
      <c r="B10468" s="120" t="s">
        <v>201</v>
      </c>
      <c r="C10468" s="120" t="s">
        <v>206</v>
      </c>
      <c r="D10468" s="120" t="s">
        <v>101</v>
      </c>
      <c r="E10468" s="120" t="s">
        <v>92</v>
      </c>
      <c r="F10468" s="121">
        <v>1236276</v>
      </c>
      <c r="G10468" s="121">
        <v>138876</v>
      </c>
      <c r="H10468" s="119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19">
        <v>59011</v>
      </c>
      <c r="B10469" s="120" t="s">
        <v>201</v>
      </c>
      <c r="C10469" s="120" t="s">
        <v>206</v>
      </c>
      <c r="D10469" s="120" t="s">
        <v>79</v>
      </c>
      <c r="E10469" s="120" t="s">
        <v>90</v>
      </c>
      <c r="F10469" s="121">
        <v>77946</v>
      </c>
      <c r="G10469" s="121">
        <v>6793</v>
      </c>
      <c r="H10469" s="119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19">
        <v>59012</v>
      </c>
      <c r="B10470" s="120" t="s">
        <v>205</v>
      </c>
      <c r="C10470" s="120" t="s">
        <v>210</v>
      </c>
      <c r="D10470" s="120" t="s">
        <v>73</v>
      </c>
      <c r="E10470" s="120" t="s">
        <v>38</v>
      </c>
      <c r="F10470" s="121">
        <v>0</v>
      </c>
      <c r="G10470" s="121">
        <v>0</v>
      </c>
      <c r="H10470" s="119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19">
        <v>59012</v>
      </c>
      <c r="B10471" s="120" t="s">
        <v>205</v>
      </c>
      <c r="C10471" s="120" t="s">
        <v>210</v>
      </c>
      <c r="D10471" s="120" t="s">
        <v>73</v>
      </c>
      <c r="E10471" s="120" t="s">
        <v>130</v>
      </c>
      <c r="F10471" s="121">
        <v>558352</v>
      </c>
      <c r="G10471" s="121">
        <v>55128</v>
      </c>
      <c r="H10471" s="119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19">
        <v>59013</v>
      </c>
      <c r="B10472" s="120" t="s">
        <v>201</v>
      </c>
      <c r="C10472" s="120" t="s">
        <v>206</v>
      </c>
      <c r="D10472" s="120" t="s">
        <v>101</v>
      </c>
      <c r="E10472" s="120" t="s">
        <v>92</v>
      </c>
      <c r="F10472" s="121">
        <v>31984</v>
      </c>
      <c r="G10472" s="121">
        <v>3593</v>
      </c>
      <c r="H10472" s="119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19">
        <v>59014</v>
      </c>
      <c r="B10473" s="120" t="s">
        <v>201</v>
      </c>
      <c r="C10473" s="120" t="s">
        <v>206</v>
      </c>
      <c r="D10473" s="120" t="s">
        <v>101</v>
      </c>
      <c r="E10473" s="120" t="s">
        <v>92</v>
      </c>
      <c r="F10473" s="121">
        <v>62199</v>
      </c>
      <c r="G10473" s="121">
        <v>6987</v>
      </c>
      <c r="H10473" s="119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19">
        <v>59015</v>
      </c>
      <c r="B10474" s="120" t="s">
        <v>201</v>
      </c>
      <c r="C10474" s="120" t="s">
        <v>206</v>
      </c>
      <c r="D10474" s="120" t="s">
        <v>101</v>
      </c>
      <c r="E10474" s="120" t="s">
        <v>92</v>
      </c>
      <c r="F10474" s="121">
        <v>26038</v>
      </c>
      <c r="G10474" s="121">
        <v>2925</v>
      </c>
      <c r="H10474" s="119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19">
        <v>59017</v>
      </c>
      <c r="B10475" s="120" t="s">
        <v>201</v>
      </c>
      <c r="C10475" s="120" t="s">
        <v>206</v>
      </c>
      <c r="D10475" s="120" t="s">
        <v>101</v>
      </c>
      <c r="E10475" s="120" t="s">
        <v>92</v>
      </c>
      <c r="F10475" s="121">
        <v>63790</v>
      </c>
      <c r="G10475" s="121">
        <v>7166</v>
      </c>
      <c r="H10475" s="119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19">
        <v>59018</v>
      </c>
      <c r="B10476" s="120" t="s">
        <v>201</v>
      </c>
      <c r="C10476" s="120" t="s">
        <v>206</v>
      </c>
      <c r="D10476" s="120" t="s">
        <v>101</v>
      </c>
      <c r="E10476" s="120" t="s">
        <v>92</v>
      </c>
      <c r="F10476" s="121">
        <v>26814</v>
      </c>
      <c r="G10476" s="121">
        <v>3012</v>
      </c>
      <c r="H10476" s="119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19">
        <v>59019</v>
      </c>
      <c r="B10477" s="120" t="s">
        <v>201</v>
      </c>
      <c r="C10477" s="120" t="s">
        <v>206</v>
      </c>
      <c r="D10477" s="120" t="s">
        <v>101</v>
      </c>
      <c r="E10477" s="120" t="s">
        <v>92</v>
      </c>
      <c r="F10477" s="121">
        <v>26706</v>
      </c>
      <c r="G10477" s="121">
        <v>3000</v>
      </c>
      <c r="H10477" s="119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19">
        <v>59020</v>
      </c>
      <c r="B10478" s="120" t="s">
        <v>201</v>
      </c>
      <c r="C10478" s="120" t="s">
        <v>202</v>
      </c>
      <c r="D10478" s="120" t="s">
        <v>101</v>
      </c>
      <c r="E10478" s="120" t="s">
        <v>92</v>
      </c>
      <c r="F10478" s="121">
        <v>843598</v>
      </c>
      <c r="G10478" s="121">
        <v>94765</v>
      </c>
      <c r="H10478" s="119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19">
        <v>59021</v>
      </c>
      <c r="B10479" s="120" t="s">
        <v>201</v>
      </c>
      <c r="C10479" s="120" t="s">
        <v>206</v>
      </c>
      <c r="D10479" s="120" t="s">
        <v>128</v>
      </c>
      <c r="E10479" s="120" t="s">
        <v>180</v>
      </c>
      <c r="F10479" s="121">
        <v>3254118</v>
      </c>
      <c r="G10479" s="121">
        <v>365549</v>
      </c>
      <c r="H10479" s="119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19">
        <v>59022</v>
      </c>
      <c r="B10480" s="120" t="s">
        <v>201</v>
      </c>
      <c r="C10480" s="120" t="s">
        <v>206</v>
      </c>
      <c r="D10480" s="120" t="s">
        <v>128</v>
      </c>
      <c r="E10480" s="120" t="s">
        <v>180</v>
      </c>
      <c r="F10480" s="121">
        <v>6168</v>
      </c>
      <c r="G10480" s="121">
        <v>693</v>
      </c>
      <c r="H10480" s="119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19">
        <v>59023</v>
      </c>
      <c r="B10481" s="120" t="s">
        <v>201</v>
      </c>
      <c r="C10481" s="120" t="s">
        <v>206</v>
      </c>
      <c r="D10481" s="120" t="s">
        <v>128</v>
      </c>
      <c r="E10481" s="120" t="s">
        <v>180</v>
      </c>
      <c r="F10481" s="121">
        <v>0</v>
      </c>
      <c r="G10481" s="121">
        <v>0</v>
      </c>
      <c r="H10481" s="119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19">
        <v>59024</v>
      </c>
      <c r="B10482" s="120" t="s">
        <v>201</v>
      </c>
      <c r="C10482" s="120" t="s">
        <v>206</v>
      </c>
      <c r="D10482" s="120" t="s">
        <v>128</v>
      </c>
      <c r="E10482" s="120" t="s">
        <v>180</v>
      </c>
      <c r="F10482" s="121">
        <v>9277</v>
      </c>
      <c r="G10482" s="121">
        <v>1042</v>
      </c>
      <c r="H10482" s="119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19">
        <v>59026</v>
      </c>
      <c r="B10483" s="120" t="s">
        <v>201</v>
      </c>
      <c r="C10483" s="120" t="s">
        <v>206</v>
      </c>
      <c r="D10483" s="120" t="s">
        <v>79</v>
      </c>
      <c r="E10483" s="120" t="s">
        <v>130</v>
      </c>
      <c r="F10483" s="121">
        <v>26369</v>
      </c>
      <c r="G10483" s="121">
        <v>1803</v>
      </c>
      <c r="H10483" s="119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19">
        <v>59026</v>
      </c>
      <c r="B10484" s="120" t="s">
        <v>201</v>
      </c>
      <c r="C10484" s="120" t="s">
        <v>206</v>
      </c>
      <c r="D10484" s="120" t="s">
        <v>101</v>
      </c>
      <c r="E10484" s="120" t="s">
        <v>92</v>
      </c>
      <c r="F10484" s="121">
        <v>9577</v>
      </c>
      <c r="G10484" s="121">
        <v>1076</v>
      </c>
      <c r="H10484" s="119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19">
        <v>59028</v>
      </c>
      <c r="B10485" s="120" t="s">
        <v>201</v>
      </c>
      <c r="C10485" s="120" t="s">
        <v>206</v>
      </c>
      <c r="D10485" s="120" t="s">
        <v>101</v>
      </c>
      <c r="E10485" s="120" t="s">
        <v>92</v>
      </c>
      <c r="F10485" s="121">
        <v>18391</v>
      </c>
      <c r="G10485" s="121">
        <v>2066</v>
      </c>
      <c r="H10485" s="119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19">
        <v>59029</v>
      </c>
      <c r="B10486" s="120" t="s">
        <v>201</v>
      </c>
      <c r="C10486" s="120" t="s">
        <v>206</v>
      </c>
      <c r="D10486" s="120" t="s">
        <v>101</v>
      </c>
      <c r="E10486" s="120" t="s">
        <v>92</v>
      </c>
      <c r="F10486" s="121">
        <v>28522</v>
      </c>
      <c r="G10486" s="121">
        <v>3204</v>
      </c>
      <c r="H10486" s="119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19">
        <v>59030</v>
      </c>
      <c r="B10487" s="120" t="s">
        <v>201</v>
      </c>
      <c r="C10487" s="120" t="s">
        <v>206</v>
      </c>
      <c r="D10487" s="120" t="s">
        <v>101</v>
      </c>
      <c r="E10487" s="120" t="s">
        <v>92</v>
      </c>
      <c r="F10487" s="121">
        <v>35812</v>
      </c>
      <c r="G10487" s="121">
        <v>4023</v>
      </c>
      <c r="H10487" s="119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19">
        <v>59031</v>
      </c>
      <c r="B10488" s="120" t="s">
        <v>201</v>
      </c>
      <c r="C10488" s="120" t="s">
        <v>206</v>
      </c>
      <c r="D10488" s="120" t="s">
        <v>101</v>
      </c>
      <c r="E10488" s="120" t="s">
        <v>92</v>
      </c>
      <c r="F10488" s="121">
        <v>19004</v>
      </c>
      <c r="G10488" s="121">
        <v>2135</v>
      </c>
      <c r="H10488" s="119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19">
        <v>59032</v>
      </c>
      <c r="B10489" s="120" t="s">
        <v>201</v>
      </c>
      <c r="C10489" s="120" t="s">
        <v>206</v>
      </c>
      <c r="D10489" s="120" t="s">
        <v>101</v>
      </c>
      <c r="E10489" s="120" t="s">
        <v>92</v>
      </c>
      <c r="F10489" s="121">
        <v>31068</v>
      </c>
      <c r="G10489" s="121">
        <v>3490</v>
      </c>
      <c r="H10489" s="119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19">
        <v>59033</v>
      </c>
      <c r="B10490" s="120" t="s">
        <v>201</v>
      </c>
      <c r="C10490" s="120" t="s">
        <v>206</v>
      </c>
      <c r="D10490" s="120" t="s">
        <v>101</v>
      </c>
      <c r="E10490" s="120" t="s">
        <v>92</v>
      </c>
      <c r="F10490" s="121">
        <v>19128</v>
      </c>
      <c r="G10490" s="121">
        <v>2149</v>
      </c>
      <c r="H10490" s="119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19">
        <v>59034</v>
      </c>
      <c r="B10491" s="120" t="s">
        <v>201</v>
      </c>
      <c r="C10491" s="120" t="s">
        <v>206</v>
      </c>
      <c r="D10491" s="120" t="s">
        <v>128</v>
      </c>
      <c r="E10491" s="120" t="s">
        <v>180</v>
      </c>
      <c r="F10491" s="121">
        <v>6125004</v>
      </c>
      <c r="G10491" s="121">
        <v>688048</v>
      </c>
      <c r="H10491" s="119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19">
        <v>59035</v>
      </c>
      <c r="B10492" s="120" t="s">
        <v>201</v>
      </c>
      <c r="C10492" s="120" t="s">
        <v>206</v>
      </c>
      <c r="D10492" s="120" t="s">
        <v>79</v>
      </c>
      <c r="E10492" s="120" t="s">
        <v>70</v>
      </c>
      <c r="F10492" s="121">
        <v>2078</v>
      </c>
      <c r="G10492" s="121">
        <v>178.36</v>
      </c>
      <c r="H10492" s="119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19">
        <v>59035</v>
      </c>
      <c r="B10493" s="120" t="s">
        <v>201</v>
      </c>
      <c r="C10493" s="120" t="s">
        <v>206</v>
      </c>
      <c r="D10493" s="120" t="s">
        <v>68</v>
      </c>
      <c r="E10493" s="120" t="s">
        <v>35</v>
      </c>
      <c r="F10493" s="121">
        <v>752380</v>
      </c>
      <c r="G10493" s="121">
        <v>51393</v>
      </c>
      <c r="H10493" s="119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19">
        <v>59035</v>
      </c>
      <c r="B10494" s="120" t="s">
        <v>201</v>
      </c>
      <c r="C10494" s="120" t="s">
        <v>206</v>
      </c>
      <c r="D10494" s="120" t="s">
        <v>68</v>
      </c>
      <c r="E10494" s="120" t="s">
        <v>176</v>
      </c>
      <c r="F10494" s="121">
        <v>0</v>
      </c>
      <c r="G10494" s="121">
        <v>0</v>
      </c>
      <c r="H10494" s="119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19">
        <v>59038</v>
      </c>
      <c r="B10495" s="120" t="s">
        <v>201</v>
      </c>
      <c r="C10495" s="120" t="s">
        <v>206</v>
      </c>
      <c r="D10495" s="120" t="s">
        <v>101</v>
      </c>
      <c r="E10495" s="120" t="s">
        <v>92</v>
      </c>
      <c r="F10495" s="121">
        <v>51178</v>
      </c>
      <c r="G10495" s="121">
        <v>5749</v>
      </c>
      <c r="H10495" s="119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19">
        <v>59039</v>
      </c>
      <c r="B10496" s="120" t="s">
        <v>201</v>
      </c>
      <c r="C10496" s="120" t="s">
        <v>206</v>
      </c>
      <c r="D10496" s="120" t="s">
        <v>101</v>
      </c>
      <c r="E10496" s="120" t="s">
        <v>92</v>
      </c>
      <c r="F10496" s="121">
        <v>30677</v>
      </c>
      <c r="G10496" s="121">
        <v>3446</v>
      </c>
      <c r="H10496" s="119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19">
        <v>59040</v>
      </c>
      <c r="B10497" s="120" t="s">
        <v>201</v>
      </c>
      <c r="C10497" s="120" t="s">
        <v>206</v>
      </c>
      <c r="D10497" s="120" t="s">
        <v>116</v>
      </c>
      <c r="E10497" s="120" t="s">
        <v>170</v>
      </c>
      <c r="F10497" s="121">
        <v>29066</v>
      </c>
      <c r="G10497" s="121">
        <v>3265</v>
      </c>
      <c r="H10497" s="119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19">
        <v>59042</v>
      </c>
      <c r="B10498" s="120" t="s">
        <v>201</v>
      </c>
      <c r="C10498" s="120" t="s">
        <v>206</v>
      </c>
      <c r="D10498" s="120" t="s">
        <v>101</v>
      </c>
      <c r="E10498" s="120" t="s">
        <v>92</v>
      </c>
      <c r="F10498" s="121">
        <v>28779</v>
      </c>
      <c r="G10498" s="121">
        <v>3233</v>
      </c>
      <c r="H10498" s="119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19">
        <v>59043</v>
      </c>
      <c r="B10499" s="120" t="s">
        <v>201</v>
      </c>
      <c r="C10499" s="120" t="s">
        <v>206</v>
      </c>
      <c r="D10499" s="120" t="s">
        <v>101</v>
      </c>
      <c r="E10499" s="120" t="s">
        <v>92</v>
      </c>
      <c r="F10499" s="121">
        <v>25645</v>
      </c>
      <c r="G10499" s="121">
        <v>2881</v>
      </c>
      <c r="H10499" s="119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19">
        <v>59044</v>
      </c>
      <c r="B10500" s="120" t="s">
        <v>201</v>
      </c>
      <c r="C10500" s="120" t="s">
        <v>202</v>
      </c>
      <c r="D10500" s="120" t="s">
        <v>101</v>
      </c>
      <c r="E10500" s="120" t="s">
        <v>92</v>
      </c>
      <c r="F10500" s="121">
        <v>100351</v>
      </c>
      <c r="G10500" s="121">
        <v>11273</v>
      </c>
      <c r="H10500" s="119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19">
        <v>59045</v>
      </c>
      <c r="B10501" s="120" t="s">
        <v>201</v>
      </c>
      <c r="C10501" s="120" t="s">
        <v>202</v>
      </c>
      <c r="D10501" s="120" t="s">
        <v>79</v>
      </c>
      <c r="E10501" s="120" t="s">
        <v>38</v>
      </c>
      <c r="F10501" s="121">
        <v>13387</v>
      </c>
      <c r="G10501" s="121">
        <v>1217</v>
      </c>
      <c r="H10501" s="119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19">
        <v>59046</v>
      </c>
      <c r="B10502" s="120" t="s">
        <v>201</v>
      </c>
      <c r="C10502" s="120" t="s">
        <v>206</v>
      </c>
      <c r="D10502" s="120" t="s">
        <v>101</v>
      </c>
      <c r="E10502" s="120" t="s">
        <v>92</v>
      </c>
      <c r="F10502" s="121">
        <v>36659</v>
      </c>
      <c r="G10502" s="121">
        <v>4118</v>
      </c>
      <c r="H10502" s="119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19">
        <v>59049</v>
      </c>
      <c r="B10503" s="120" t="s">
        <v>201</v>
      </c>
      <c r="C10503" s="120" t="s">
        <v>206</v>
      </c>
      <c r="D10503" s="120" t="s">
        <v>101</v>
      </c>
      <c r="E10503" s="120" t="s">
        <v>92</v>
      </c>
      <c r="F10503" s="121">
        <v>31052</v>
      </c>
      <c r="G10503" s="121">
        <v>3488</v>
      </c>
      <c r="H10503" s="119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19">
        <v>59050</v>
      </c>
      <c r="B10504" s="120" t="s">
        <v>201</v>
      </c>
      <c r="C10504" s="120" t="s">
        <v>206</v>
      </c>
      <c r="D10504" s="120" t="s">
        <v>101</v>
      </c>
      <c r="E10504" s="120" t="s">
        <v>92</v>
      </c>
      <c r="F10504" s="121">
        <v>29962</v>
      </c>
      <c r="G10504" s="121">
        <v>3366</v>
      </c>
      <c r="H10504" s="119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19">
        <v>59051</v>
      </c>
      <c r="B10505" s="120" t="s">
        <v>201</v>
      </c>
      <c r="C10505" s="120" t="s">
        <v>206</v>
      </c>
      <c r="D10505" s="120" t="s">
        <v>101</v>
      </c>
      <c r="E10505" s="120" t="s">
        <v>92</v>
      </c>
      <c r="F10505" s="121">
        <v>30123</v>
      </c>
      <c r="G10505" s="121">
        <v>3384</v>
      </c>
      <c r="H10505" s="119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19">
        <v>59052</v>
      </c>
      <c r="B10506" s="120" t="s">
        <v>201</v>
      </c>
      <c r="C10506" s="120" t="s">
        <v>206</v>
      </c>
      <c r="D10506" s="120" t="s">
        <v>101</v>
      </c>
      <c r="E10506" s="120" t="s">
        <v>92</v>
      </c>
      <c r="F10506" s="121">
        <v>61024</v>
      </c>
      <c r="G10506" s="121">
        <v>6855</v>
      </c>
      <c r="H10506" s="119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19">
        <v>59053</v>
      </c>
      <c r="B10507" s="120" t="s">
        <v>201</v>
      </c>
      <c r="C10507" s="120" t="s">
        <v>206</v>
      </c>
      <c r="D10507" s="120" t="s">
        <v>128</v>
      </c>
      <c r="E10507" s="120" t="s">
        <v>180</v>
      </c>
      <c r="F10507" s="121">
        <v>96888</v>
      </c>
      <c r="G10507" s="121">
        <v>10884</v>
      </c>
      <c r="H10507" s="119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19">
        <v>59056</v>
      </c>
      <c r="B10508" s="120" t="s">
        <v>201</v>
      </c>
      <c r="C10508" s="120" t="s">
        <v>206</v>
      </c>
      <c r="D10508" s="120" t="s">
        <v>79</v>
      </c>
      <c r="E10508" s="120" t="s">
        <v>38</v>
      </c>
      <c r="F10508" s="121">
        <v>179506</v>
      </c>
      <c r="G10508" s="121">
        <v>20068</v>
      </c>
      <c r="H10508" s="119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19">
        <v>59057</v>
      </c>
      <c r="B10509" s="120" t="s">
        <v>201</v>
      </c>
      <c r="C10509" s="120" t="s">
        <v>206</v>
      </c>
      <c r="D10509" s="120" t="s">
        <v>101</v>
      </c>
      <c r="E10509" s="120" t="s">
        <v>92</v>
      </c>
      <c r="F10509" s="121">
        <v>9338</v>
      </c>
      <c r="G10509" s="121">
        <v>1049</v>
      </c>
      <c r="H10509" s="119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19">
        <v>59058</v>
      </c>
      <c r="B10510" s="120" t="s">
        <v>201</v>
      </c>
      <c r="C10510" s="120" t="s">
        <v>206</v>
      </c>
      <c r="D10510" s="120" t="s">
        <v>101</v>
      </c>
      <c r="E10510" s="120" t="s">
        <v>92</v>
      </c>
      <c r="F10510" s="121">
        <v>17652</v>
      </c>
      <c r="G10510" s="121">
        <v>1983</v>
      </c>
      <c r="H10510" s="119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19">
        <v>59059</v>
      </c>
      <c r="B10511" s="120" t="s">
        <v>201</v>
      </c>
      <c r="C10511" s="120" t="s">
        <v>206</v>
      </c>
      <c r="D10511" s="120" t="s">
        <v>101</v>
      </c>
      <c r="E10511" s="120" t="s">
        <v>92</v>
      </c>
      <c r="F10511" s="121">
        <v>18945</v>
      </c>
      <c r="G10511" s="121">
        <v>2128</v>
      </c>
      <c r="H10511" s="119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19">
        <v>59061</v>
      </c>
      <c r="B10512" s="120" t="s">
        <v>201</v>
      </c>
      <c r="C10512" s="120" t="s">
        <v>206</v>
      </c>
      <c r="D10512" s="120" t="s">
        <v>128</v>
      </c>
      <c r="E10512" s="120" t="s">
        <v>180</v>
      </c>
      <c r="F10512" s="121">
        <v>9905282</v>
      </c>
      <c r="G10512" s="121">
        <v>1112703</v>
      </c>
      <c r="H10512" s="119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19">
        <v>59063</v>
      </c>
      <c r="B10513" s="120" t="s">
        <v>201</v>
      </c>
      <c r="C10513" s="120" t="s">
        <v>206</v>
      </c>
      <c r="D10513" s="120" t="s">
        <v>128</v>
      </c>
      <c r="E10513" s="120" t="s">
        <v>180</v>
      </c>
      <c r="F10513" s="121">
        <v>5776819</v>
      </c>
      <c r="G10513" s="121">
        <v>648935</v>
      </c>
      <c r="H10513" s="119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19">
        <v>59065</v>
      </c>
      <c r="B10514" s="120" t="s">
        <v>201</v>
      </c>
      <c r="C10514" s="120" t="s">
        <v>206</v>
      </c>
      <c r="D10514" s="120" t="s">
        <v>128</v>
      </c>
      <c r="E10514" s="120" t="s">
        <v>180</v>
      </c>
      <c r="F10514" s="121">
        <v>4017360</v>
      </c>
      <c r="G10514" s="121">
        <v>451287.37</v>
      </c>
      <c r="H10514" s="119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19">
        <v>59066</v>
      </c>
      <c r="B10515" s="120" t="s">
        <v>201</v>
      </c>
      <c r="C10515" s="120" t="s">
        <v>206</v>
      </c>
      <c r="D10515" s="120" t="s">
        <v>128</v>
      </c>
      <c r="E10515" s="120" t="s">
        <v>180</v>
      </c>
      <c r="F10515" s="121">
        <v>5946019</v>
      </c>
      <c r="G10515" s="121">
        <v>667942</v>
      </c>
      <c r="H10515" s="119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19">
        <v>59068</v>
      </c>
      <c r="B10516" s="120" t="s">
        <v>201</v>
      </c>
      <c r="C10516" s="120" t="s">
        <v>206</v>
      </c>
      <c r="D10516" s="120" t="s">
        <v>128</v>
      </c>
      <c r="E10516" s="120" t="s">
        <v>180</v>
      </c>
      <c r="F10516" s="121">
        <v>7511115</v>
      </c>
      <c r="G10516" s="121">
        <v>843756</v>
      </c>
      <c r="H10516" s="119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19">
        <v>59070</v>
      </c>
      <c r="B10517" s="120" t="s">
        <v>201</v>
      </c>
      <c r="C10517" s="120" t="s">
        <v>206</v>
      </c>
      <c r="D10517" s="120" t="s">
        <v>128</v>
      </c>
      <c r="E10517" s="120" t="s">
        <v>180</v>
      </c>
      <c r="F10517" s="121">
        <v>178860</v>
      </c>
      <c r="G10517" s="121">
        <v>20092</v>
      </c>
      <c r="H10517" s="119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19">
        <v>59071</v>
      </c>
      <c r="B10518" s="120" t="s">
        <v>201</v>
      </c>
      <c r="C10518" s="120" t="s">
        <v>206</v>
      </c>
      <c r="D10518" s="120" t="s">
        <v>128</v>
      </c>
      <c r="E10518" s="120" t="s">
        <v>180</v>
      </c>
      <c r="F10518" s="121">
        <v>677317</v>
      </c>
      <c r="G10518" s="121">
        <v>76086</v>
      </c>
      <c r="H10518" s="119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19">
        <v>59072</v>
      </c>
      <c r="B10519" s="120" t="s">
        <v>201</v>
      </c>
      <c r="C10519" s="120" t="s">
        <v>211</v>
      </c>
      <c r="D10519" s="120" t="s">
        <v>79</v>
      </c>
      <c r="E10519" s="120" t="s">
        <v>130</v>
      </c>
      <c r="F10519" s="121">
        <v>52427</v>
      </c>
      <c r="G10519" s="121">
        <v>4203.22</v>
      </c>
      <c r="H10519" s="119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19">
        <v>59073</v>
      </c>
      <c r="B10520" s="120" t="s">
        <v>201</v>
      </c>
      <c r="C10520" s="120" t="s">
        <v>207</v>
      </c>
      <c r="D10520" s="120" t="s">
        <v>73</v>
      </c>
      <c r="E10520" s="120" t="s">
        <v>38</v>
      </c>
      <c r="F10520" s="121">
        <v>3470296</v>
      </c>
      <c r="G10520" s="121">
        <v>178287</v>
      </c>
      <c r="H10520" s="119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19">
        <v>59073</v>
      </c>
      <c r="B10521" s="120" t="s">
        <v>201</v>
      </c>
      <c r="C10521" s="120" t="s">
        <v>207</v>
      </c>
      <c r="D10521" s="120" t="s">
        <v>79</v>
      </c>
      <c r="E10521" s="120" t="s">
        <v>70</v>
      </c>
      <c r="F10521" s="121">
        <v>0</v>
      </c>
      <c r="G10521" s="121">
        <v>0</v>
      </c>
      <c r="H10521" s="119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19">
        <v>59073</v>
      </c>
      <c r="B10522" s="120" t="s">
        <v>201</v>
      </c>
      <c r="C10522" s="120" t="s">
        <v>207</v>
      </c>
      <c r="D10522" s="120" t="s">
        <v>84</v>
      </c>
      <c r="E10522" s="120" t="s">
        <v>142</v>
      </c>
      <c r="F10522" s="121">
        <v>0</v>
      </c>
      <c r="G10522" s="121">
        <v>0</v>
      </c>
      <c r="H10522" s="119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19">
        <v>59073</v>
      </c>
      <c r="B10523" s="120" t="s">
        <v>201</v>
      </c>
      <c r="C10523" s="120" t="s">
        <v>207</v>
      </c>
      <c r="D10523" s="120" t="s">
        <v>68</v>
      </c>
      <c r="E10523" s="120" t="s">
        <v>38</v>
      </c>
      <c r="F10523" s="121">
        <v>2580329</v>
      </c>
      <c r="G10523" s="121">
        <v>502349.32</v>
      </c>
      <c r="H10523" s="119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19">
        <v>59074</v>
      </c>
      <c r="B10524" s="120" t="s">
        <v>201</v>
      </c>
      <c r="C10524" s="120" t="s">
        <v>207</v>
      </c>
      <c r="D10524" s="120" t="s">
        <v>79</v>
      </c>
      <c r="E10524" s="120" t="s">
        <v>70</v>
      </c>
      <c r="F10524" s="121">
        <v>3301</v>
      </c>
      <c r="G10524" s="121">
        <v>236.12</v>
      </c>
      <c r="H10524" s="119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19">
        <v>59075</v>
      </c>
      <c r="B10525" s="120" t="s">
        <v>201</v>
      </c>
      <c r="C10525" s="120" t="s">
        <v>206</v>
      </c>
      <c r="D10525" s="120" t="s">
        <v>101</v>
      </c>
      <c r="E10525" s="120" t="s">
        <v>92</v>
      </c>
      <c r="F10525" s="121">
        <v>13382</v>
      </c>
      <c r="G10525" s="121">
        <v>1503</v>
      </c>
      <c r="H10525" s="119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19">
        <v>59076</v>
      </c>
      <c r="B10526" s="120" t="s">
        <v>201</v>
      </c>
      <c r="C10526" s="120" t="s">
        <v>206</v>
      </c>
      <c r="D10526" s="120" t="s">
        <v>128</v>
      </c>
      <c r="E10526" s="120" t="s">
        <v>180</v>
      </c>
      <c r="F10526" s="121">
        <v>225060</v>
      </c>
      <c r="G10526" s="121">
        <v>25282</v>
      </c>
      <c r="H10526" s="119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19">
        <v>59077</v>
      </c>
      <c r="B10527" s="120" t="s">
        <v>201</v>
      </c>
      <c r="C10527" s="120" t="s">
        <v>206</v>
      </c>
      <c r="D10527" s="120" t="s">
        <v>101</v>
      </c>
      <c r="E10527" s="120" t="s">
        <v>92</v>
      </c>
      <c r="F10527" s="121">
        <v>20554</v>
      </c>
      <c r="G10527" s="121">
        <v>2309</v>
      </c>
      <c r="H10527" s="119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19">
        <v>59078</v>
      </c>
      <c r="B10528" s="120" t="s">
        <v>201</v>
      </c>
      <c r="C10528" s="120" t="s">
        <v>206</v>
      </c>
      <c r="D10528" s="120" t="s">
        <v>101</v>
      </c>
      <c r="E10528" s="120" t="s">
        <v>92</v>
      </c>
      <c r="F10528" s="121">
        <v>50990</v>
      </c>
      <c r="G10528" s="121">
        <v>5728</v>
      </c>
      <c r="H10528" s="119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19">
        <v>59079</v>
      </c>
      <c r="B10529" s="120" t="s">
        <v>201</v>
      </c>
      <c r="C10529" s="120" t="s">
        <v>206</v>
      </c>
      <c r="D10529" s="120" t="s">
        <v>101</v>
      </c>
      <c r="E10529" s="120" t="s">
        <v>92</v>
      </c>
      <c r="F10529" s="121">
        <v>12916</v>
      </c>
      <c r="G10529" s="121">
        <v>1451</v>
      </c>
      <c r="H10529" s="119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19">
        <v>59080</v>
      </c>
      <c r="B10530" s="120" t="s">
        <v>201</v>
      </c>
      <c r="C10530" s="120" t="s">
        <v>206</v>
      </c>
      <c r="D10530" s="120" t="s">
        <v>101</v>
      </c>
      <c r="E10530" s="120" t="s">
        <v>92</v>
      </c>
      <c r="F10530" s="121">
        <v>10042</v>
      </c>
      <c r="G10530" s="121">
        <v>1128</v>
      </c>
      <c r="H10530" s="119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19">
        <v>59081</v>
      </c>
      <c r="B10531" s="120" t="s">
        <v>201</v>
      </c>
      <c r="C10531" s="120" t="s">
        <v>206</v>
      </c>
      <c r="D10531" s="120" t="s">
        <v>101</v>
      </c>
      <c r="E10531" s="120" t="s">
        <v>92</v>
      </c>
      <c r="F10531" s="121">
        <v>43585</v>
      </c>
      <c r="G10531" s="121">
        <v>4896</v>
      </c>
      <c r="H10531" s="119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19">
        <v>59082</v>
      </c>
      <c r="B10532" s="120" t="s">
        <v>201</v>
      </c>
      <c r="C10532" s="120" t="s">
        <v>206</v>
      </c>
      <c r="D10532" s="120" t="s">
        <v>101</v>
      </c>
      <c r="E10532" s="120" t="s">
        <v>92</v>
      </c>
      <c r="F10532" s="121">
        <v>64797</v>
      </c>
      <c r="G10532" s="121">
        <v>7279</v>
      </c>
      <c r="H10532" s="119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19">
        <v>59083</v>
      </c>
      <c r="B10533" s="120" t="s">
        <v>201</v>
      </c>
      <c r="C10533" s="120" t="s">
        <v>206</v>
      </c>
      <c r="D10533" s="120" t="s">
        <v>128</v>
      </c>
      <c r="E10533" s="120" t="s">
        <v>180</v>
      </c>
      <c r="F10533" s="121">
        <v>6647691</v>
      </c>
      <c r="G10533" s="121">
        <v>746764</v>
      </c>
      <c r="H10533" s="119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19">
        <v>59084</v>
      </c>
      <c r="B10534" s="120" t="s">
        <v>201</v>
      </c>
      <c r="C10534" s="120" t="s">
        <v>206</v>
      </c>
      <c r="D10534" s="120" t="s">
        <v>128</v>
      </c>
      <c r="E10534" s="120" t="s">
        <v>180</v>
      </c>
      <c r="F10534" s="121">
        <v>2522630</v>
      </c>
      <c r="G10534" s="121">
        <v>283378</v>
      </c>
      <c r="H10534" s="119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19">
        <v>59085</v>
      </c>
      <c r="B10535" s="120" t="s">
        <v>201</v>
      </c>
      <c r="C10535" s="120" t="s">
        <v>206</v>
      </c>
      <c r="D10535" s="120" t="s">
        <v>101</v>
      </c>
      <c r="E10535" s="120" t="s">
        <v>92</v>
      </c>
      <c r="F10535" s="121">
        <v>70575</v>
      </c>
      <c r="G10535" s="121">
        <v>7928</v>
      </c>
      <c r="H10535" s="119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19">
        <v>59086</v>
      </c>
      <c r="B10536" s="120" t="s">
        <v>201</v>
      </c>
      <c r="C10536" s="120" t="s">
        <v>206</v>
      </c>
      <c r="D10536" s="120" t="s">
        <v>101</v>
      </c>
      <c r="E10536" s="120" t="s">
        <v>92</v>
      </c>
      <c r="F10536" s="121">
        <v>287322</v>
      </c>
      <c r="G10536" s="121">
        <v>32276</v>
      </c>
      <c r="H10536" s="119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19">
        <v>59087</v>
      </c>
      <c r="B10537" s="120" t="s">
        <v>201</v>
      </c>
      <c r="C10537" s="120" t="s">
        <v>206</v>
      </c>
      <c r="D10537" s="120" t="s">
        <v>101</v>
      </c>
      <c r="E10537" s="120" t="s">
        <v>92</v>
      </c>
      <c r="F10537" s="121">
        <v>230944</v>
      </c>
      <c r="G10537" s="121">
        <v>25943</v>
      </c>
      <c r="H10537" s="119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19">
        <v>59088</v>
      </c>
      <c r="B10538" s="120" t="s">
        <v>201</v>
      </c>
      <c r="C10538" s="120" t="s">
        <v>206</v>
      </c>
      <c r="D10538" s="120" t="s">
        <v>101</v>
      </c>
      <c r="E10538" s="120" t="s">
        <v>92</v>
      </c>
      <c r="F10538" s="121">
        <v>374195</v>
      </c>
      <c r="G10538" s="121">
        <v>42035</v>
      </c>
      <c r="H10538" s="119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19">
        <v>59090</v>
      </c>
      <c r="B10539" s="120" t="s">
        <v>201</v>
      </c>
      <c r="C10539" s="120" t="s">
        <v>206</v>
      </c>
      <c r="D10539" s="120" t="s">
        <v>101</v>
      </c>
      <c r="E10539" s="120" t="s">
        <v>92</v>
      </c>
      <c r="F10539" s="121">
        <v>26198</v>
      </c>
      <c r="G10539" s="121">
        <v>2943</v>
      </c>
      <c r="H10539" s="119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19">
        <v>59093</v>
      </c>
      <c r="B10540" s="120" t="s">
        <v>205</v>
      </c>
      <c r="C10540" s="120" t="s">
        <v>202</v>
      </c>
      <c r="D10540" s="120" t="s">
        <v>39</v>
      </c>
      <c r="E10540" s="120" t="s">
        <v>38</v>
      </c>
      <c r="F10540" s="121">
        <v>0</v>
      </c>
      <c r="G10540" s="121">
        <v>287507</v>
      </c>
      <c r="H10540" s="119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19">
        <v>59093</v>
      </c>
      <c r="B10541" s="120" t="s">
        <v>205</v>
      </c>
      <c r="C10541" s="120" t="s">
        <v>202</v>
      </c>
      <c r="D10541" s="120" t="s">
        <v>61</v>
      </c>
      <c r="E10541" s="120" t="s">
        <v>38</v>
      </c>
      <c r="F10541" s="121">
        <v>6472555</v>
      </c>
      <c r="G10541" s="121">
        <v>612350</v>
      </c>
      <c r="H10541" s="119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19">
        <v>59094</v>
      </c>
      <c r="B10542" s="120" t="s">
        <v>201</v>
      </c>
      <c r="C10542" s="120" t="s">
        <v>206</v>
      </c>
      <c r="D10542" s="120" t="s">
        <v>101</v>
      </c>
      <c r="E10542" s="120" t="s">
        <v>92</v>
      </c>
      <c r="F10542" s="121">
        <v>27553</v>
      </c>
      <c r="G10542" s="121">
        <v>3095</v>
      </c>
      <c r="H10542" s="119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19">
        <v>59095</v>
      </c>
      <c r="B10543" s="120" t="s">
        <v>201</v>
      </c>
      <c r="C10543" s="120" t="s">
        <v>206</v>
      </c>
      <c r="D10543" s="120" t="s">
        <v>101</v>
      </c>
      <c r="E10543" s="120" t="s">
        <v>92</v>
      </c>
      <c r="F10543" s="121">
        <v>17250</v>
      </c>
      <c r="G10543" s="121">
        <v>1938</v>
      </c>
      <c r="H10543" s="119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19">
        <v>59096</v>
      </c>
      <c r="B10544" s="120" t="s">
        <v>201</v>
      </c>
      <c r="C10544" s="120" t="s">
        <v>206</v>
      </c>
      <c r="D10544" s="120" t="s">
        <v>101</v>
      </c>
      <c r="E10544" s="120" t="s">
        <v>92</v>
      </c>
      <c r="F10544" s="121">
        <v>17919</v>
      </c>
      <c r="G10544" s="121">
        <v>2013</v>
      </c>
      <c r="H10544" s="119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19">
        <v>59097</v>
      </c>
      <c r="B10545" s="120" t="s">
        <v>201</v>
      </c>
      <c r="C10545" s="120" t="s">
        <v>206</v>
      </c>
      <c r="D10545" s="120" t="s">
        <v>101</v>
      </c>
      <c r="E10545" s="120" t="s">
        <v>92</v>
      </c>
      <c r="F10545" s="121">
        <v>140011</v>
      </c>
      <c r="G10545" s="121">
        <v>15728</v>
      </c>
      <c r="H10545" s="119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19">
        <v>59098</v>
      </c>
      <c r="B10546" s="120" t="s">
        <v>201</v>
      </c>
      <c r="C10546" s="120" t="s">
        <v>206</v>
      </c>
      <c r="D10546" s="120" t="s">
        <v>101</v>
      </c>
      <c r="E10546" s="120" t="s">
        <v>92</v>
      </c>
      <c r="F10546" s="121">
        <v>18320</v>
      </c>
      <c r="G10546" s="121">
        <v>2058</v>
      </c>
      <c r="H10546" s="119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19">
        <v>59099</v>
      </c>
      <c r="B10547" s="120" t="s">
        <v>201</v>
      </c>
      <c r="C10547" s="120" t="s">
        <v>206</v>
      </c>
      <c r="D10547" s="120" t="s">
        <v>101</v>
      </c>
      <c r="E10547" s="120" t="s">
        <v>92</v>
      </c>
      <c r="F10547" s="121">
        <v>16923</v>
      </c>
      <c r="G10547" s="121">
        <v>1901</v>
      </c>
      <c r="H10547" s="119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19">
        <v>59100</v>
      </c>
      <c r="B10548" s="120" t="s">
        <v>201</v>
      </c>
      <c r="C10548" s="120" t="s">
        <v>206</v>
      </c>
      <c r="D10548" s="120" t="s">
        <v>101</v>
      </c>
      <c r="E10548" s="120" t="s">
        <v>92</v>
      </c>
      <c r="F10548" s="121">
        <v>76397</v>
      </c>
      <c r="G10548" s="121">
        <v>8582</v>
      </c>
      <c r="H10548" s="119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19">
        <v>59102</v>
      </c>
      <c r="B10549" s="120" t="s">
        <v>201</v>
      </c>
      <c r="C10549" s="120" t="s">
        <v>206</v>
      </c>
      <c r="D10549" s="120" t="s">
        <v>101</v>
      </c>
      <c r="E10549" s="120" t="s">
        <v>92</v>
      </c>
      <c r="F10549" s="121">
        <v>79727</v>
      </c>
      <c r="G10549" s="121">
        <v>8956</v>
      </c>
      <c r="H10549" s="119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19">
        <v>59103</v>
      </c>
      <c r="B10550" s="120" t="s">
        <v>201</v>
      </c>
      <c r="C10550" s="120" t="s">
        <v>206</v>
      </c>
      <c r="D10550" s="120" t="s">
        <v>101</v>
      </c>
      <c r="E10550" s="120" t="s">
        <v>92</v>
      </c>
      <c r="F10550" s="121">
        <v>86465</v>
      </c>
      <c r="G10550" s="121">
        <v>9713</v>
      </c>
      <c r="H10550" s="119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19">
        <v>59105</v>
      </c>
      <c r="B10551" s="120" t="s">
        <v>201</v>
      </c>
      <c r="C10551" s="120" t="s">
        <v>206</v>
      </c>
      <c r="D10551" s="120" t="s">
        <v>101</v>
      </c>
      <c r="E10551" s="120" t="s">
        <v>92</v>
      </c>
      <c r="F10551" s="121">
        <v>62315</v>
      </c>
      <c r="G10551" s="121">
        <v>7000</v>
      </c>
      <c r="H10551" s="119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19">
        <v>59106</v>
      </c>
      <c r="B10552" s="120" t="s">
        <v>201</v>
      </c>
      <c r="C10552" s="120" t="s">
        <v>206</v>
      </c>
      <c r="D10552" s="120" t="s">
        <v>101</v>
      </c>
      <c r="E10552" s="120" t="s">
        <v>92</v>
      </c>
      <c r="F10552" s="121">
        <v>32653</v>
      </c>
      <c r="G10552" s="121">
        <v>3668</v>
      </c>
      <c r="H10552" s="119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19">
        <v>59107</v>
      </c>
      <c r="B10553" s="120" t="s">
        <v>201</v>
      </c>
      <c r="C10553" s="120" t="s">
        <v>206</v>
      </c>
      <c r="D10553" s="120" t="s">
        <v>101</v>
      </c>
      <c r="E10553" s="120" t="s">
        <v>92</v>
      </c>
      <c r="F10553" s="121">
        <v>84461</v>
      </c>
      <c r="G10553" s="121">
        <v>9488</v>
      </c>
      <c r="H10553" s="119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19">
        <v>59109</v>
      </c>
      <c r="B10554" s="120" t="s">
        <v>201</v>
      </c>
      <c r="C10554" s="120" t="s">
        <v>206</v>
      </c>
      <c r="D10554" s="120" t="s">
        <v>101</v>
      </c>
      <c r="E10554" s="120" t="s">
        <v>92</v>
      </c>
      <c r="F10554" s="121">
        <v>75309</v>
      </c>
      <c r="G10554" s="121">
        <v>8460</v>
      </c>
      <c r="H10554" s="119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19">
        <v>59110</v>
      </c>
      <c r="B10555" s="120" t="s">
        <v>201</v>
      </c>
      <c r="C10555" s="120" t="s">
        <v>206</v>
      </c>
      <c r="D10555" s="120" t="s">
        <v>101</v>
      </c>
      <c r="E10555" s="120" t="s">
        <v>92</v>
      </c>
      <c r="F10555" s="121">
        <v>67870</v>
      </c>
      <c r="G10555" s="121">
        <v>7624</v>
      </c>
      <c r="H10555" s="119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19">
        <v>59111</v>
      </c>
      <c r="B10556" s="120" t="s">
        <v>201</v>
      </c>
      <c r="C10556" s="120" t="s">
        <v>206</v>
      </c>
      <c r="D10556" s="120" t="s">
        <v>101</v>
      </c>
      <c r="E10556" s="120" t="s">
        <v>92</v>
      </c>
      <c r="F10556" s="121">
        <v>53484</v>
      </c>
      <c r="G10556" s="121">
        <v>6008</v>
      </c>
      <c r="H10556" s="119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19">
        <v>59112</v>
      </c>
      <c r="B10557" s="120" t="s">
        <v>201</v>
      </c>
      <c r="C10557" s="120" t="s">
        <v>206</v>
      </c>
      <c r="D10557" s="120" t="s">
        <v>101</v>
      </c>
      <c r="E10557" s="120" t="s">
        <v>92</v>
      </c>
      <c r="F10557" s="121">
        <v>82291</v>
      </c>
      <c r="G10557" s="121">
        <v>9244</v>
      </c>
      <c r="H10557" s="119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19">
        <v>59113</v>
      </c>
      <c r="B10558" s="120" t="s">
        <v>201</v>
      </c>
      <c r="C10558" s="120" t="s">
        <v>206</v>
      </c>
      <c r="D10558" s="120" t="s">
        <v>101</v>
      </c>
      <c r="E10558" s="120" t="s">
        <v>92</v>
      </c>
      <c r="F10558" s="121">
        <v>58317</v>
      </c>
      <c r="G10558" s="121">
        <v>6551</v>
      </c>
      <c r="H10558" s="119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19">
        <v>59114</v>
      </c>
      <c r="B10559" s="120" t="s">
        <v>201</v>
      </c>
      <c r="C10559" s="120" t="s">
        <v>206</v>
      </c>
      <c r="D10559" s="120" t="s">
        <v>101</v>
      </c>
      <c r="E10559" s="120" t="s">
        <v>92</v>
      </c>
      <c r="F10559" s="121">
        <v>35991</v>
      </c>
      <c r="G10559" s="121">
        <v>4043</v>
      </c>
      <c r="H10559" s="119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19">
        <v>59115</v>
      </c>
      <c r="B10560" s="120" t="s">
        <v>201</v>
      </c>
      <c r="C10560" s="120" t="s">
        <v>206</v>
      </c>
      <c r="D10560" s="120" t="s">
        <v>101</v>
      </c>
      <c r="E10560" s="120" t="s">
        <v>92</v>
      </c>
      <c r="F10560" s="121">
        <v>34619</v>
      </c>
      <c r="G10560" s="121">
        <v>3889</v>
      </c>
      <c r="H10560" s="119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19">
        <v>59116</v>
      </c>
      <c r="B10561" s="120" t="s">
        <v>201</v>
      </c>
      <c r="C10561" s="120" t="s">
        <v>207</v>
      </c>
      <c r="D10561" s="120" t="s">
        <v>79</v>
      </c>
      <c r="E10561" s="120" t="s">
        <v>90</v>
      </c>
      <c r="F10561" s="121">
        <v>100491</v>
      </c>
      <c r="G10561" s="121">
        <v>7844</v>
      </c>
      <c r="H10561" s="119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19">
        <v>59117</v>
      </c>
      <c r="B10562" s="120" t="s">
        <v>201</v>
      </c>
      <c r="C10562" s="120" t="s">
        <v>202</v>
      </c>
      <c r="D10562" s="120" t="s">
        <v>101</v>
      </c>
      <c r="E10562" s="120" t="s">
        <v>92</v>
      </c>
      <c r="F10562" s="121">
        <v>290259</v>
      </c>
      <c r="G10562" s="121">
        <v>32606</v>
      </c>
      <c r="H10562" s="119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19">
        <v>59118</v>
      </c>
      <c r="B10563" s="120" t="s">
        <v>201</v>
      </c>
      <c r="C10563" s="120" t="s">
        <v>206</v>
      </c>
      <c r="D10563" s="120" t="s">
        <v>128</v>
      </c>
      <c r="E10563" s="120" t="s">
        <v>180</v>
      </c>
      <c r="F10563" s="121">
        <v>4455363</v>
      </c>
      <c r="G10563" s="121">
        <v>500490</v>
      </c>
      <c r="H10563" s="119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19">
        <v>59119</v>
      </c>
      <c r="B10564" s="120" t="s">
        <v>201</v>
      </c>
      <c r="C10564" s="120" t="s">
        <v>206</v>
      </c>
      <c r="D10564" s="120" t="s">
        <v>101</v>
      </c>
      <c r="E10564" s="120" t="s">
        <v>92</v>
      </c>
      <c r="F10564" s="121">
        <v>31096</v>
      </c>
      <c r="G10564" s="121">
        <v>3493</v>
      </c>
      <c r="H10564" s="119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19">
        <v>59120</v>
      </c>
      <c r="B10565" s="120" t="s">
        <v>201</v>
      </c>
      <c r="C10565" s="120" t="s">
        <v>206</v>
      </c>
      <c r="D10565" s="120" t="s">
        <v>101</v>
      </c>
      <c r="E10565" s="120" t="s">
        <v>92</v>
      </c>
      <c r="F10565" s="121">
        <v>31404</v>
      </c>
      <c r="G10565" s="121">
        <v>3528</v>
      </c>
      <c r="H10565" s="119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19">
        <v>59121</v>
      </c>
      <c r="B10566" s="120" t="s">
        <v>201</v>
      </c>
      <c r="C10566" s="120" t="s">
        <v>206</v>
      </c>
      <c r="D10566" s="120" t="s">
        <v>101</v>
      </c>
      <c r="E10566" s="120" t="s">
        <v>92</v>
      </c>
      <c r="F10566" s="121">
        <v>21702</v>
      </c>
      <c r="G10566" s="121">
        <v>2438</v>
      </c>
      <c r="H10566" s="119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19">
        <v>59122</v>
      </c>
      <c r="B10567" s="120" t="s">
        <v>201</v>
      </c>
      <c r="C10567" s="120" t="s">
        <v>206</v>
      </c>
      <c r="D10567" s="120" t="s">
        <v>101</v>
      </c>
      <c r="E10567" s="120" t="s">
        <v>92</v>
      </c>
      <c r="F10567" s="121">
        <v>30185</v>
      </c>
      <c r="G10567" s="121">
        <v>3391</v>
      </c>
      <c r="H10567" s="119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19">
        <v>59123</v>
      </c>
      <c r="B10568" s="120" t="s">
        <v>201</v>
      </c>
      <c r="C10568" s="120" t="s">
        <v>206</v>
      </c>
      <c r="D10568" s="120" t="s">
        <v>101</v>
      </c>
      <c r="E10568" s="120" t="s">
        <v>92</v>
      </c>
      <c r="F10568" s="121">
        <v>52995</v>
      </c>
      <c r="G10568" s="121">
        <v>5953</v>
      </c>
      <c r="H10568" s="119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19">
        <v>59124</v>
      </c>
      <c r="B10569" s="120" t="s">
        <v>201</v>
      </c>
      <c r="C10569" s="120" t="s">
        <v>206</v>
      </c>
      <c r="D10569" s="120" t="s">
        <v>101</v>
      </c>
      <c r="E10569" s="120" t="s">
        <v>92</v>
      </c>
      <c r="F10569" s="121">
        <v>43985</v>
      </c>
      <c r="G10569" s="121">
        <v>4941</v>
      </c>
      <c r="H10569" s="119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19">
        <v>59125</v>
      </c>
      <c r="B10570" s="120" t="s">
        <v>201</v>
      </c>
      <c r="C10570" s="120" t="s">
        <v>206</v>
      </c>
      <c r="D10570" s="120" t="s">
        <v>101</v>
      </c>
      <c r="E10570" s="120" t="s">
        <v>92</v>
      </c>
      <c r="F10570" s="121">
        <v>33204</v>
      </c>
      <c r="G10570" s="121">
        <v>3730</v>
      </c>
      <c r="H10570" s="119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19">
        <v>59126</v>
      </c>
      <c r="B10571" s="120" t="s">
        <v>201</v>
      </c>
      <c r="C10571" s="120" t="s">
        <v>206</v>
      </c>
      <c r="D10571" s="120" t="s">
        <v>101</v>
      </c>
      <c r="E10571" s="120" t="s">
        <v>92</v>
      </c>
      <c r="F10571" s="121">
        <v>70567</v>
      </c>
      <c r="G10571" s="121">
        <v>7927</v>
      </c>
      <c r="H10571" s="119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19">
        <v>59127</v>
      </c>
      <c r="B10572" s="120" t="s">
        <v>201</v>
      </c>
      <c r="C10572" s="120" t="s">
        <v>206</v>
      </c>
      <c r="D10572" s="120" t="s">
        <v>101</v>
      </c>
      <c r="E10572" s="120" t="s">
        <v>92</v>
      </c>
      <c r="F10572" s="121">
        <v>80626</v>
      </c>
      <c r="G10572" s="121">
        <v>9057</v>
      </c>
      <c r="H10572" s="119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19">
        <v>59128</v>
      </c>
      <c r="B10573" s="120" t="s">
        <v>201</v>
      </c>
      <c r="C10573" s="120" t="s">
        <v>206</v>
      </c>
      <c r="D10573" s="120" t="s">
        <v>101</v>
      </c>
      <c r="E10573" s="120" t="s">
        <v>92</v>
      </c>
      <c r="F10573" s="121">
        <v>37432</v>
      </c>
      <c r="G10573" s="121">
        <v>4205</v>
      </c>
      <c r="H10573" s="119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19">
        <v>59129</v>
      </c>
      <c r="B10574" s="120" t="s">
        <v>201</v>
      </c>
      <c r="C10574" s="120" t="s">
        <v>206</v>
      </c>
      <c r="D10574" s="120" t="s">
        <v>101</v>
      </c>
      <c r="E10574" s="120" t="s">
        <v>92</v>
      </c>
      <c r="F10574" s="121">
        <v>13203</v>
      </c>
      <c r="G10574" s="121">
        <v>1483</v>
      </c>
      <c r="H10574" s="119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19">
        <v>59130</v>
      </c>
      <c r="B10575" s="120" t="s">
        <v>201</v>
      </c>
      <c r="C10575" s="120" t="s">
        <v>206</v>
      </c>
      <c r="D10575" s="120" t="s">
        <v>101</v>
      </c>
      <c r="E10575" s="120" t="s">
        <v>92</v>
      </c>
      <c r="F10575" s="121">
        <v>17821</v>
      </c>
      <c r="G10575" s="121">
        <v>2002</v>
      </c>
      <c r="H10575" s="119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19">
        <v>59131</v>
      </c>
      <c r="B10576" s="120" t="s">
        <v>201</v>
      </c>
      <c r="C10576" s="120" t="s">
        <v>206</v>
      </c>
      <c r="D10576" s="120" t="s">
        <v>101</v>
      </c>
      <c r="E10576" s="120" t="s">
        <v>92</v>
      </c>
      <c r="F10576" s="121">
        <v>14466</v>
      </c>
      <c r="G10576" s="121">
        <v>1625</v>
      </c>
      <c r="H10576" s="119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19">
        <v>59132</v>
      </c>
      <c r="B10577" s="120" t="s">
        <v>201</v>
      </c>
      <c r="C10577" s="120" t="s">
        <v>206</v>
      </c>
      <c r="D10577" s="120" t="s">
        <v>101</v>
      </c>
      <c r="E10577" s="120" t="s">
        <v>92</v>
      </c>
      <c r="F10577" s="121">
        <v>22096</v>
      </c>
      <c r="G10577" s="121">
        <v>2482</v>
      </c>
      <c r="H10577" s="119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19">
        <v>59133</v>
      </c>
      <c r="B10578" s="120" t="s">
        <v>201</v>
      </c>
      <c r="C10578" s="120" t="s">
        <v>206</v>
      </c>
      <c r="D10578" s="120" t="s">
        <v>101</v>
      </c>
      <c r="E10578" s="120" t="s">
        <v>92</v>
      </c>
      <c r="F10578" s="121">
        <v>22032</v>
      </c>
      <c r="G10578" s="121">
        <v>2475</v>
      </c>
      <c r="H10578" s="119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19">
        <v>59134</v>
      </c>
      <c r="B10579" s="120" t="s">
        <v>201</v>
      </c>
      <c r="C10579" s="120" t="s">
        <v>206</v>
      </c>
      <c r="D10579" s="120" t="s">
        <v>101</v>
      </c>
      <c r="E10579" s="120" t="s">
        <v>92</v>
      </c>
      <c r="F10579" s="121">
        <v>20814</v>
      </c>
      <c r="G10579" s="121">
        <v>2338</v>
      </c>
      <c r="H10579" s="119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19">
        <v>59135</v>
      </c>
      <c r="B10580" s="120" t="s">
        <v>201</v>
      </c>
      <c r="C10580" s="120" t="s">
        <v>206</v>
      </c>
      <c r="D10580" s="120" t="s">
        <v>101</v>
      </c>
      <c r="E10580" s="120" t="s">
        <v>92</v>
      </c>
      <c r="F10580" s="121">
        <v>27053</v>
      </c>
      <c r="G10580" s="121">
        <v>3039</v>
      </c>
      <c r="H10580" s="119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19">
        <v>59136</v>
      </c>
      <c r="B10581" s="120" t="s">
        <v>201</v>
      </c>
      <c r="C10581" s="120" t="s">
        <v>206</v>
      </c>
      <c r="D10581" s="120" t="s">
        <v>101</v>
      </c>
      <c r="E10581" s="120" t="s">
        <v>92</v>
      </c>
      <c r="F10581" s="121">
        <v>13049</v>
      </c>
      <c r="G10581" s="121">
        <v>1466</v>
      </c>
      <c r="H10581" s="119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19">
        <v>59137</v>
      </c>
      <c r="B10582" s="120" t="s">
        <v>201</v>
      </c>
      <c r="C10582" s="120" t="s">
        <v>206</v>
      </c>
      <c r="D10582" s="120" t="s">
        <v>101</v>
      </c>
      <c r="E10582" s="120" t="s">
        <v>92</v>
      </c>
      <c r="F10582" s="121">
        <v>61414</v>
      </c>
      <c r="G10582" s="121">
        <v>6899</v>
      </c>
      <c r="H10582" s="119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19">
        <v>59138</v>
      </c>
      <c r="B10583" s="120" t="s">
        <v>201</v>
      </c>
      <c r="C10583" s="120" t="s">
        <v>206</v>
      </c>
      <c r="D10583" s="120" t="s">
        <v>101</v>
      </c>
      <c r="E10583" s="120" t="s">
        <v>92</v>
      </c>
      <c r="F10583" s="121">
        <v>14966</v>
      </c>
      <c r="G10583" s="121">
        <v>1681</v>
      </c>
      <c r="H10583" s="119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19">
        <v>59139</v>
      </c>
      <c r="B10584" s="120" t="s">
        <v>201</v>
      </c>
      <c r="C10584" s="120" t="s">
        <v>206</v>
      </c>
      <c r="D10584" s="120" t="s">
        <v>101</v>
      </c>
      <c r="E10584" s="120" t="s">
        <v>92</v>
      </c>
      <c r="F10584" s="121">
        <v>15454</v>
      </c>
      <c r="G10584" s="121">
        <v>1736</v>
      </c>
      <c r="H10584" s="119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19">
        <v>59140</v>
      </c>
      <c r="B10585" s="120" t="s">
        <v>201</v>
      </c>
      <c r="C10585" s="120" t="s">
        <v>206</v>
      </c>
      <c r="D10585" s="120" t="s">
        <v>101</v>
      </c>
      <c r="E10585" s="120" t="s">
        <v>92</v>
      </c>
      <c r="F10585" s="121">
        <v>56216</v>
      </c>
      <c r="G10585" s="121">
        <v>6315</v>
      </c>
      <c r="H10585" s="119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19">
        <v>59142</v>
      </c>
      <c r="B10586" s="120" t="s">
        <v>201</v>
      </c>
      <c r="C10586" s="120" t="s">
        <v>206</v>
      </c>
      <c r="D10586" s="120" t="s">
        <v>79</v>
      </c>
      <c r="E10586" s="120" t="s">
        <v>90</v>
      </c>
      <c r="F10586" s="121">
        <v>86766</v>
      </c>
      <c r="G10586" s="121">
        <v>9332</v>
      </c>
      <c r="H10586" s="119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19">
        <v>59143</v>
      </c>
      <c r="B10587" s="120" t="s">
        <v>201</v>
      </c>
      <c r="C10587" s="120" t="s">
        <v>206</v>
      </c>
      <c r="D10587" s="120" t="s">
        <v>79</v>
      </c>
      <c r="E10587" s="120" t="s">
        <v>90</v>
      </c>
      <c r="F10587" s="121">
        <v>250282</v>
      </c>
      <c r="G10587" s="121">
        <v>20390</v>
      </c>
      <c r="H10587" s="119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19">
        <v>59144</v>
      </c>
      <c r="B10588" s="120" t="s">
        <v>201</v>
      </c>
      <c r="C10588" s="120" t="s">
        <v>206</v>
      </c>
      <c r="D10588" s="120" t="s">
        <v>101</v>
      </c>
      <c r="E10588" s="120" t="s">
        <v>92</v>
      </c>
      <c r="F10588" s="121">
        <v>27818</v>
      </c>
      <c r="G10588" s="121">
        <v>3125</v>
      </c>
      <c r="H10588" s="119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19">
        <v>59145</v>
      </c>
      <c r="B10589" s="120" t="s">
        <v>205</v>
      </c>
      <c r="C10589" s="120" t="s">
        <v>209</v>
      </c>
      <c r="D10589" s="120" t="s">
        <v>73</v>
      </c>
      <c r="E10589" s="120" t="s">
        <v>38</v>
      </c>
      <c r="F10589" s="121">
        <v>1491328</v>
      </c>
      <c r="G10589" s="121">
        <v>8181</v>
      </c>
      <c r="H10589" s="119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19">
        <v>59146</v>
      </c>
      <c r="B10590" s="120" t="s">
        <v>201</v>
      </c>
      <c r="C10590" s="120" t="s">
        <v>206</v>
      </c>
      <c r="D10590" s="120" t="s">
        <v>101</v>
      </c>
      <c r="E10590" s="120" t="s">
        <v>92</v>
      </c>
      <c r="F10590" s="121">
        <v>42766</v>
      </c>
      <c r="G10590" s="121">
        <v>4804</v>
      </c>
      <c r="H10590" s="119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19">
        <v>59147</v>
      </c>
      <c r="B10591" s="120" t="s">
        <v>201</v>
      </c>
      <c r="C10591" s="120" t="s">
        <v>206</v>
      </c>
      <c r="D10591" s="120" t="s">
        <v>128</v>
      </c>
      <c r="E10591" s="120" t="s">
        <v>180</v>
      </c>
      <c r="F10591" s="121">
        <v>868069</v>
      </c>
      <c r="G10591" s="121">
        <v>97514</v>
      </c>
      <c r="H10591" s="119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19">
        <v>59148</v>
      </c>
      <c r="B10592" s="120" t="s">
        <v>201</v>
      </c>
      <c r="C10592" s="120" t="s">
        <v>206</v>
      </c>
      <c r="D10592" s="120" t="s">
        <v>101</v>
      </c>
      <c r="E10592" s="120" t="s">
        <v>92</v>
      </c>
      <c r="F10592" s="121">
        <v>70531</v>
      </c>
      <c r="G10592" s="121">
        <v>7923</v>
      </c>
      <c r="H10592" s="119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19">
        <v>59149</v>
      </c>
      <c r="B10593" s="120" t="s">
        <v>201</v>
      </c>
      <c r="C10593" s="120" t="s">
        <v>206</v>
      </c>
      <c r="D10593" s="120" t="s">
        <v>101</v>
      </c>
      <c r="E10593" s="120" t="s">
        <v>92</v>
      </c>
      <c r="F10593" s="121">
        <v>84498</v>
      </c>
      <c r="G10593" s="121">
        <v>9492</v>
      </c>
      <c r="H10593" s="119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19">
        <v>59150</v>
      </c>
      <c r="B10594" s="120" t="s">
        <v>201</v>
      </c>
      <c r="C10594" s="120" t="s">
        <v>206</v>
      </c>
      <c r="D10594" s="120" t="s">
        <v>101</v>
      </c>
      <c r="E10594" s="120" t="s">
        <v>92</v>
      </c>
      <c r="F10594" s="121">
        <v>2200352</v>
      </c>
      <c r="G10594" s="121">
        <v>247175</v>
      </c>
      <c r="H10594" s="119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19">
        <v>59151</v>
      </c>
      <c r="B10595" s="120" t="s">
        <v>205</v>
      </c>
      <c r="C10595" s="120" t="s">
        <v>210</v>
      </c>
      <c r="D10595" s="120" t="s">
        <v>79</v>
      </c>
      <c r="E10595" s="120" t="s">
        <v>130</v>
      </c>
      <c r="F10595" s="121">
        <v>213626</v>
      </c>
      <c r="G10595" s="121">
        <v>21518</v>
      </c>
      <c r="H10595" s="119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19">
        <v>59152</v>
      </c>
      <c r="B10596" s="120" t="s">
        <v>201</v>
      </c>
      <c r="C10596" s="120" t="s">
        <v>206</v>
      </c>
      <c r="D10596" s="120" t="s">
        <v>101</v>
      </c>
      <c r="E10596" s="120" t="s">
        <v>92</v>
      </c>
      <c r="F10596" s="121">
        <v>75018</v>
      </c>
      <c r="G10596" s="121">
        <v>8427</v>
      </c>
      <c r="H10596" s="119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19">
        <v>59153</v>
      </c>
      <c r="B10597" s="120" t="s">
        <v>201</v>
      </c>
      <c r="C10597" s="120" t="s">
        <v>206</v>
      </c>
      <c r="D10597" s="120" t="s">
        <v>101</v>
      </c>
      <c r="E10597" s="120" t="s">
        <v>92</v>
      </c>
      <c r="F10597" s="121">
        <v>305916</v>
      </c>
      <c r="G10597" s="121">
        <v>34365</v>
      </c>
      <c r="H10597" s="119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19">
        <v>59154</v>
      </c>
      <c r="B10598" s="120" t="s">
        <v>201</v>
      </c>
      <c r="C10598" s="120" t="s">
        <v>206</v>
      </c>
      <c r="D10598" s="120" t="s">
        <v>101</v>
      </c>
      <c r="E10598" s="120" t="s">
        <v>92</v>
      </c>
      <c r="F10598" s="121">
        <v>71376</v>
      </c>
      <c r="G10598" s="121">
        <v>8018</v>
      </c>
      <c r="H10598" s="119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19">
        <v>59155</v>
      </c>
      <c r="B10599" s="120" t="s">
        <v>201</v>
      </c>
      <c r="C10599" s="120" t="s">
        <v>206</v>
      </c>
      <c r="D10599" s="120" t="s">
        <v>101</v>
      </c>
      <c r="E10599" s="120" t="s">
        <v>92</v>
      </c>
      <c r="F10599" s="121">
        <v>298681</v>
      </c>
      <c r="G10599" s="121">
        <v>33552</v>
      </c>
      <c r="H10599" s="119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19">
        <v>59156</v>
      </c>
      <c r="B10600" s="120" t="s">
        <v>201</v>
      </c>
      <c r="C10600" s="120" t="s">
        <v>206</v>
      </c>
      <c r="D10600" s="120" t="s">
        <v>101</v>
      </c>
      <c r="E10600" s="120" t="s">
        <v>92</v>
      </c>
      <c r="F10600" s="121">
        <v>83504</v>
      </c>
      <c r="G10600" s="121">
        <v>9380</v>
      </c>
      <c r="H10600" s="119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19">
        <v>59157</v>
      </c>
      <c r="B10601" s="120" t="s">
        <v>201</v>
      </c>
      <c r="C10601" s="120" t="s">
        <v>206</v>
      </c>
      <c r="D10601" s="120" t="s">
        <v>101</v>
      </c>
      <c r="E10601" s="120" t="s">
        <v>92</v>
      </c>
      <c r="F10601" s="121">
        <v>79031</v>
      </c>
      <c r="G10601" s="121">
        <v>8878</v>
      </c>
      <c r="H10601" s="119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19">
        <v>59158</v>
      </c>
      <c r="B10602" s="120" t="s">
        <v>201</v>
      </c>
      <c r="C10602" s="120" t="s">
        <v>206</v>
      </c>
      <c r="D10602" s="120" t="s">
        <v>101</v>
      </c>
      <c r="E10602" s="120" t="s">
        <v>92</v>
      </c>
      <c r="F10602" s="121">
        <v>86038</v>
      </c>
      <c r="G10602" s="121">
        <v>9665</v>
      </c>
      <c r="H10602" s="119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19">
        <v>59162</v>
      </c>
      <c r="B10603" s="120" t="s">
        <v>201</v>
      </c>
      <c r="C10603" s="120" t="s">
        <v>206</v>
      </c>
      <c r="D10603" s="120" t="s">
        <v>101</v>
      </c>
      <c r="E10603" s="120" t="s">
        <v>92</v>
      </c>
      <c r="F10603" s="121">
        <v>81687</v>
      </c>
      <c r="G10603" s="121">
        <v>9176</v>
      </c>
      <c r="H10603" s="119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19">
        <v>59163</v>
      </c>
      <c r="B10604" s="120" t="s">
        <v>201</v>
      </c>
      <c r="C10604" s="120" t="s">
        <v>206</v>
      </c>
      <c r="D10604" s="120" t="s">
        <v>101</v>
      </c>
      <c r="E10604" s="120" t="s">
        <v>92</v>
      </c>
      <c r="F10604" s="121">
        <v>82610</v>
      </c>
      <c r="G10604" s="121">
        <v>9280</v>
      </c>
      <c r="H10604" s="119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19">
        <v>59164</v>
      </c>
      <c r="B10605" s="120" t="s">
        <v>201</v>
      </c>
      <c r="C10605" s="120" t="s">
        <v>202</v>
      </c>
      <c r="D10605" s="120" t="s">
        <v>101</v>
      </c>
      <c r="E10605" s="120" t="s">
        <v>92</v>
      </c>
      <c r="F10605" s="121">
        <v>708938</v>
      </c>
      <c r="G10605" s="121">
        <v>79638</v>
      </c>
      <c r="H10605" s="119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19">
        <v>59166</v>
      </c>
      <c r="B10606" s="120" t="s">
        <v>201</v>
      </c>
      <c r="C10606" s="120" t="s">
        <v>207</v>
      </c>
      <c r="D10606" s="120" t="s">
        <v>101</v>
      </c>
      <c r="E10606" s="120" t="s">
        <v>92</v>
      </c>
      <c r="F10606" s="121">
        <v>16440</v>
      </c>
      <c r="G10606" s="121">
        <v>1847</v>
      </c>
      <c r="H10606" s="119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19">
        <v>59167</v>
      </c>
      <c r="B10607" s="120" t="s">
        <v>201</v>
      </c>
      <c r="C10607" s="120" t="s">
        <v>206</v>
      </c>
      <c r="D10607" s="120" t="s">
        <v>101</v>
      </c>
      <c r="E10607" s="120" t="s">
        <v>92</v>
      </c>
      <c r="F10607" s="121">
        <v>29893</v>
      </c>
      <c r="G10607" s="121">
        <v>3358</v>
      </c>
      <c r="H10607" s="119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19">
        <v>59168</v>
      </c>
      <c r="B10608" s="120" t="s">
        <v>201</v>
      </c>
      <c r="C10608" s="120" t="s">
        <v>206</v>
      </c>
      <c r="D10608" s="120" t="s">
        <v>101</v>
      </c>
      <c r="E10608" s="120" t="s">
        <v>92</v>
      </c>
      <c r="F10608" s="121">
        <v>658348</v>
      </c>
      <c r="G10608" s="121">
        <v>73955</v>
      </c>
      <c r="H10608" s="119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19">
        <v>59169</v>
      </c>
      <c r="B10609" s="120" t="s">
        <v>201</v>
      </c>
      <c r="C10609" s="120" t="s">
        <v>206</v>
      </c>
      <c r="D10609" s="120" t="s">
        <v>101</v>
      </c>
      <c r="E10609" s="120" t="s">
        <v>92</v>
      </c>
      <c r="F10609" s="121">
        <v>29857</v>
      </c>
      <c r="G10609" s="121">
        <v>3354</v>
      </c>
      <c r="H10609" s="119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19">
        <v>59170</v>
      </c>
      <c r="B10610" s="120" t="s">
        <v>201</v>
      </c>
      <c r="C10610" s="120" t="s">
        <v>206</v>
      </c>
      <c r="D10610" s="120" t="s">
        <v>101</v>
      </c>
      <c r="E10610" s="120" t="s">
        <v>92</v>
      </c>
      <c r="F10610" s="121">
        <v>85288</v>
      </c>
      <c r="G10610" s="121">
        <v>9581</v>
      </c>
      <c r="H10610" s="119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19">
        <v>59171</v>
      </c>
      <c r="B10611" s="120" t="s">
        <v>201</v>
      </c>
      <c r="C10611" s="120" t="s">
        <v>206</v>
      </c>
      <c r="D10611" s="120" t="s">
        <v>101</v>
      </c>
      <c r="E10611" s="120" t="s">
        <v>92</v>
      </c>
      <c r="F10611" s="121">
        <v>85137</v>
      </c>
      <c r="G10611" s="121">
        <v>9564</v>
      </c>
      <c r="H10611" s="119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19">
        <v>59172</v>
      </c>
      <c r="B10612" s="120" t="s">
        <v>201</v>
      </c>
      <c r="C10612" s="120" t="s">
        <v>206</v>
      </c>
      <c r="D10612" s="120" t="s">
        <v>101</v>
      </c>
      <c r="E10612" s="120" t="s">
        <v>92</v>
      </c>
      <c r="F10612" s="121">
        <v>52219</v>
      </c>
      <c r="G10612" s="121">
        <v>5866</v>
      </c>
      <c r="H10612" s="119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19">
        <v>59173</v>
      </c>
      <c r="B10613" s="120" t="s">
        <v>201</v>
      </c>
      <c r="C10613" s="120" t="s">
        <v>206</v>
      </c>
      <c r="D10613" s="120" t="s">
        <v>101</v>
      </c>
      <c r="E10613" s="120" t="s">
        <v>92</v>
      </c>
      <c r="F10613" s="121">
        <v>65235</v>
      </c>
      <c r="G10613" s="121">
        <v>7328</v>
      </c>
      <c r="H10613" s="119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19">
        <v>59174</v>
      </c>
      <c r="B10614" s="120" t="s">
        <v>201</v>
      </c>
      <c r="C10614" s="120" t="s">
        <v>206</v>
      </c>
      <c r="D10614" s="120" t="s">
        <v>101</v>
      </c>
      <c r="E10614" s="120" t="s">
        <v>92</v>
      </c>
      <c r="F10614" s="121">
        <v>68670</v>
      </c>
      <c r="G10614" s="121">
        <v>7714</v>
      </c>
      <c r="H10614" s="119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19">
        <v>59175</v>
      </c>
      <c r="B10615" s="120" t="s">
        <v>201</v>
      </c>
      <c r="C10615" s="120" t="s">
        <v>206</v>
      </c>
      <c r="D10615" s="120" t="s">
        <v>101</v>
      </c>
      <c r="E10615" s="120" t="s">
        <v>92</v>
      </c>
      <c r="F10615" s="121">
        <v>85307</v>
      </c>
      <c r="G10615" s="121">
        <v>9583</v>
      </c>
      <c r="H10615" s="119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19">
        <v>59176</v>
      </c>
      <c r="B10616" s="120" t="s">
        <v>201</v>
      </c>
      <c r="C10616" s="120" t="s">
        <v>206</v>
      </c>
      <c r="D10616" s="120" t="s">
        <v>101</v>
      </c>
      <c r="E10616" s="120" t="s">
        <v>92</v>
      </c>
      <c r="F10616" s="121">
        <v>71482</v>
      </c>
      <c r="G10616" s="121">
        <v>8030</v>
      </c>
      <c r="H10616" s="119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19">
        <v>59177</v>
      </c>
      <c r="B10617" s="120" t="s">
        <v>201</v>
      </c>
      <c r="C10617" s="120" t="s">
        <v>206</v>
      </c>
      <c r="D10617" s="120" t="s">
        <v>101</v>
      </c>
      <c r="E10617" s="120" t="s">
        <v>92</v>
      </c>
      <c r="F10617" s="121">
        <v>77287</v>
      </c>
      <c r="G10617" s="121">
        <v>8682</v>
      </c>
      <c r="H10617" s="119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19">
        <v>59178</v>
      </c>
      <c r="B10618" s="120" t="s">
        <v>201</v>
      </c>
      <c r="C10618" s="120" t="s">
        <v>206</v>
      </c>
      <c r="D10618" s="120" t="s">
        <v>101</v>
      </c>
      <c r="E10618" s="120" t="s">
        <v>92</v>
      </c>
      <c r="F10618" s="121">
        <v>32395</v>
      </c>
      <c r="G10618" s="121">
        <v>3639</v>
      </c>
      <c r="H10618" s="119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19">
        <v>59179</v>
      </c>
      <c r="B10619" s="120" t="s">
        <v>201</v>
      </c>
      <c r="C10619" s="120" t="s">
        <v>206</v>
      </c>
      <c r="D10619" s="120" t="s">
        <v>101</v>
      </c>
      <c r="E10619" s="120" t="s">
        <v>92</v>
      </c>
      <c r="F10619" s="121">
        <v>41530</v>
      </c>
      <c r="G10619" s="121">
        <v>4665</v>
      </c>
      <c r="H10619" s="119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19">
        <v>59180</v>
      </c>
      <c r="B10620" s="120" t="s">
        <v>201</v>
      </c>
      <c r="C10620" s="120" t="s">
        <v>206</v>
      </c>
      <c r="D10620" s="120" t="s">
        <v>101</v>
      </c>
      <c r="E10620" s="120" t="s">
        <v>92</v>
      </c>
      <c r="F10620" s="121">
        <v>20519</v>
      </c>
      <c r="G10620" s="121">
        <v>2305</v>
      </c>
      <c r="H10620" s="119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19">
        <v>59181</v>
      </c>
      <c r="B10621" s="120" t="s">
        <v>205</v>
      </c>
      <c r="C10621" s="120" t="s">
        <v>208</v>
      </c>
      <c r="D10621" s="120" t="s">
        <v>73</v>
      </c>
      <c r="E10621" s="120" t="s">
        <v>130</v>
      </c>
      <c r="F10621" s="121">
        <v>50508</v>
      </c>
      <c r="G10621" s="121">
        <v>4153</v>
      </c>
      <c r="H10621" s="119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19">
        <v>59182</v>
      </c>
      <c r="B10622" s="120" t="s">
        <v>201</v>
      </c>
      <c r="C10622" s="120" t="s">
        <v>206</v>
      </c>
      <c r="D10622" s="120" t="s">
        <v>101</v>
      </c>
      <c r="E10622" s="120" t="s">
        <v>92</v>
      </c>
      <c r="F10622" s="121">
        <v>26814</v>
      </c>
      <c r="G10622" s="121">
        <v>3012</v>
      </c>
      <c r="H10622" s="119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19">
        <v>59183</v>
      </c>
      <c r="B10623" s="120" t="s">
        <v>201</v>
      </c>
      <c r="C10623" s="120" t="s">
        <v>206</v>
      </c>
      <c r="D10623" s="120" t="s">
        <v>101</v>
      </c>
      <c r="E10623" s="120" t="s">
        <v>92</v>
      </c>
      <c r="F10623" s="121">
        <v>416996</v>
      </c>
      <c r="G10623" s="121">
        <v>46843</v>
      </c>
      <c r="H10623" s="119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19">
        <v>59184</v>
      </c>
      <c r="B10624" s="120" t="s">
        <v>201</v>
      </c>
      <c r="C10624" s="120" t="s">
        <v>206</v>
      </c>
      <c r="D10624" s="120" t="s">
        <v>101</v>
      </c>
      <c r="E10624" s="120" t="s">
        <v>92</v>
      </c>
      <c r="F10624" s="121">
        <v>205093</v>
      </c>
      <c r="G10624" s="121">
        <v>23039</v>
      </c>
      <c r="H10624" s="119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19">
        <v>59185</v>
      </c>
      <c r="B10625" s="120" t="s">
        <v>201</v>
      </c>
      <c r="C10625" s="120" t="s">
        <v>206</v>
      </c>
      <c r="D10625" s="120" t="s">
        <v>101</v>
      </c>
      <c r="E10625" s="120" t="s">
        <v>92</v>
      </c>
      <c r="F10625" s="121">
        <v>71448</v>
      </c>
      <c r="G10625" s="121">
        <v>8026</v>
      </c>
      <c r="H10625" s="119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19">
        <v>59186</v>
      </c>
      <c r="B10626" s="120" t="s">
        <v>201</v>
      </c>
      <c r="C10626" s="120" t="s">
        <v>206</v>
      </c>
      <c r="D10626" s="120" t="s">
        <v>101</v>
      </c>
      <c r="E10626" s="120" t="s">
        <v>92</v>
      </c>
      <c r="F10626" s="121">
        <v>97523</v>
      </c>
      <c r="G10626" s="121">
        <v>10955</v>
      </c>
      <c r="H10626" s="119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19">
        <v>59187</v>
      </c>
      <c r="B10627" s="120" t="s">
        <v>201</v>
      </c>
      <c r="C10627" s="120" t="s">
        <v>202</v>
      </c>
      <c r="D10627" s="120" t="s">
        <v>128</v>
      </c>
      <c r="E10627" s="120" t="s">
        <v>180</v>
      </c>
      <c r="F10627" s="121">
        <v>2524946</v>
      </c>
      <c r="G10627" s="121">
        <v>283638</v>
      </c>
      <c r="H10627" s="119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19">
        <v>59188</v>
      </c>
      <c r="B10628" s="120" t="s">
        <v>201</v>
      </c>
      <c r="C10628" s="120" t="s">
        <v>206</v>
      </c>
      <c r="D10628" s="120" t="s">
        <v>101</v>
      </c>
      <c r="E10628" s="120" t="s">
        <v>92</v>
      </c>
      <c r="F10628" s="121">
        <v>230740</v>
      </c>
      <c r="G10628" s="121">
        <v>25920</v>
      </c>
      <c r="H10628" s="119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19">
        <v>59189</v>
      </c>
      <c r="B10629" s="120" t="s">
        <v>201</v>
      </c>
      <c r="C10629" s="120" t="s">
        <v>206</v>
      </c>
      <c r="D10629" s="120" t="s">
        <v>101</v>
      </c>
      <c r="E10629" s="120" t="s">
        <v>92</v>
      </c>
      <c r="F10629" s="121">
        <v>33453</v>
      </c>
      <c r="G10629" s="121">
        <v>3758</v>
      </c>
      <c r="H10629" s="119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19">
        <v>59190</v>
      </c>
      <c r="B10630" s="120" t="s">
        <v>201</v>
      </c>
      <c r="C10630" s="120" t="s">
        <v>206</v>
      </c>
      <c r="D10630" s="120" t="s">
        <v>101</v>
      </c>
      <c r="E10630" s="120" t="s">
        <v>92</v>
      </c>
      <c r="F10630" s="121">
        <v>33711</v>
      </c>
      <c r="G10630" s="121">
        <v>3787</v>
      </c>
      <c r="H10630" s="119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19">
        <v>59191</v>
      </c>
      <c r="B10631" s="120" t="s">
        <v>201</v>
      </c>
      <c r="C10631" s="120" t="s">
        <v>206</v>
      </c>
      <c r="D10631" s="120" t="s">
        <v>101</v>
      </c>
      <c r="E10631" s="120" t="s">
        <v>92</v>
      </c>
      <c r="F10631" s="121">
        <v>79576</v>
      </c>
      <c r="G10631" s="121">
        <v>8939</v>
      </c>
      <c r="H10631" s="119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19">
        <v>59192</v>
      </c>
      <c r="B10632" s="120" t="s">
        <v>201</v>
      </c>
      <c r="C10632" s="120" t="s">
        <v>206</v>
      </c>
      <c r="D10632" s="120" t="s">
        <v>101</v>
      </c>
      <c r="E10632" s="120" t="s">
        <v>92</v>
      </c>
      <c r="F10632" s="121">
        <v>76425</v>
      </c>
      <c r="G10632" s="121">
        <v>8585</v>
      </c>
      <c r="H10632" s="119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19">
        <v>59193</v>
      </c>
      <c r="B10633" s="120" t="s">
        <v>201</v>
      </c>
      <c r="C10633" s="120" t="s">
        <v>206</v>
      </c>
      <c r="D10633" s="120" t="s">
        <v>128</v>
      </c>
      <c r="E10633" s="120" t="s">
        <v>180</v>
      </c>
      <c r="F10633" s="121">
        <v>3718714</v>
      </c>
      <c r="G10633" s="121">
        <v>417739</v>
      </c>
      <c r="H10633" s="119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19">
        <v>59194</v>
      </c>
      <c r="B10634" s="120" t="s">
        <v>201</v>
      </c>
      <c r="C10634" s="120" t="s">
        <v>202</v>
      </c>
      <c r="D10634" s="120" t="s">
        <v>79</v>
      </c>
      <c r="E10634" s="120" t="s">
        <v>70</v>
      </c>
      <c r="F10634" s="121">
        <v>29</v>
      </c>
      <c r="G10634" s="121">
        <v>2</v>
      </c>
      <c r="H10634" s="119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19">
        <v>59195</v>
      </c>
      <c r="B10635" s="120" t="s">
        <v>201</v>
      </c>
      <c r="C10635" s="120" t="s">
        <v>202</v>
      </c>
      <c r="D10635" s="120" t="s">
        <v>79</v>
      </c>
      <c r="E10635" s="120" t="s">
        <v>70</v>
      </c>
      <c r="F10635" s="121">
        <v>29</v>
      </c>
      <c r="G10635" s="121">
        <v>2</v>
      </c>
      <c r="H10635" s="119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19">
        <v>59197</v>
      </c>
      <c r="B10636" s="120" t="s">
        <v>205</v>
      </c>
      <c r="C10636" s="120" t="s">
        <v>208</v>
      </c>
      <c r="D10636" s="120" t="s">
        <v>73</v>
      </c>
      <c r="E10636" s="120" t="s">
        <v>70</v>
      </c>
      <c r="F10636" s="121">
        <v>29568</v>
      </c>
      <c r="G10636" s="121">
        <v>2551.465</v>
      </c>
      <c r="H10636" s="119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19">
        <v>59197</v>
      </c>
      <c r="B10637" s="120" t="s">
        <v>205</v>
      </c>
      <c r="C10637" s="120" t="s">
        <v>208</v>
      </c>
      <c r="D10637" s="120" t="s">
        <v>73</v>
      </c>
      <c r="E10637" s="120" t="s">
        <v>38</v>
      </c>
      <c r="F10637" s="121">
        <v>1510580</v>
      </c>
      <c r="G10637" s="121">
        <v>130348.54</v>
      </c>
      <c r="H10637" s="119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19">
        <v>59198</v>
      </c>
      <c r="B10638" s="120" t="s">
        <v>201</v>
      </c>
      <c r="C10638" s="120" t="s">
        <v>206</v>
      </c>
      <c r="D10638" s="120" t="s">
        <v>101</v>
      </c>
      <c r="E10638" s="120" t="s">
        <v>92</v>
      </c>
      <c r="F10638" s="121">
        <v>31995</v>
      </c>
      <c r="G10638" s="121">
        <v>3594</v>
      </c>
      <c r="H10638" s="119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19">
        <v>59199</v>
      </c>
      <c r="B10639" s="120" t="s">
        <v>201</v>
      </c>
      <c r="C10639" s="120" t="s">
        <v>206</v>
      </c>
      <c r="D10639" s="120" t="s">
        <v>101</v>
      </c>
      <c r="E10639" s="120" t="s">
        <v>92</v>
      </c>
      <c r="F10639" s="121">
        <v>29226</v>
      </c>
      <c r="G10639" s="121">
        <v>3283</v>
      </c>
      <c r="H10639" s="119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19">
        <v>59200</v>
      </c>
      <c r="B10640" s="120" t="s">
        <v>201</v>
      </c>
      <c r="C10640" s="120" t="s">
        <v>202</v>
      </c>
      <c r="D10640" s="120" t="s">
        <v>128</v>
      </c>
      <c r="E10640" s="120" t="s">
        <v>180</v>
      </c>
      <c r="F10640" s="121">
        <v>5451354</v>
      </c>
      <c r="G10640" s="121">
        <v>612374</v>
      </c>
      <c r="H10640" s="119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19">
        <v>59201</v>
      </c>
      <c r="B10641" s="120" t="s">
        <v>201</v>
      </c>
      <c r="C10641" s="120" t="s">
        <v>202</v>
      </c>
      <c r="D10641" s="120" t="s">
        <v>128</v>
      </c>
      <c r="E10641" s="120" t="s">
        <v>180</v>
      </c>
      <c r="F10641" s="121">
        <v>6880578</v>
      </c>
      <c r="G10641" s="121">
        <v>772925</v>
      </c>
      <c r="H10641" s="119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19">
        <v>59203</v>
      </c>
      <c r="B10642" s="120" t="s">
        <v>201</v>
      </c>
      <c r="C10642" s="120" t="s">
        <v>206</v>
      </c>
      <c r="D10642" s="120" t="s">
        <v>101</v>
      </c>
      <c r="E10642" s="120" t="s">
        <v>92</v>
      </c>
      <c r="F10642" s="121">
        <v>70876</v>
      </c>
      <c r="G10642" s="121">
        <v>7962</v>
      </c>
      <c r="H10642" s="119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19">
        <v>59204</v>
      </c>
      <c r="B10643" s="120" t="s">
        <v>201</v>
      </c>
      <c r="C10643" s="120" t="s">
        <v>206</v>
      </c>
      <c r="D10643" s="120" t="s">
        <v>101</v>
      </c>
      <c r="E10643" s="120" t="s">
        <v>92</v>
      </c>
      <c r="F10643" s="121">
        <v>96213</v>
      </c>
      <c r="G10643" s="121">
        <v>10808</v>
      </c>
      <c r="H10643" s="119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19">
        <v>59205</v>
      </c>
      <c r="B10644" s="120" t="s">
        <v>201</v>
      </c>
      <c r="C10644" s="120" t="s">
        <v>206</v>
      </c>
      <c r="D10644" s="120" t="s">
        <v>101</v>
      </c>
      <c r="E10644" s="120" t="s">
        <v>92</v>
      </c>
      <c r="F10644" s="121">
        <v>1764476</v>
      </c>
      <c r="G10644" s="121">
        <v>198211</v>
      </c>
      <c r="H10644" s="119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19">
        <v>59206</v>
      </c>
      <c r="B10645" s="120" t="s">
        <v>201</v>
      </c>
      <c r="C10645" s="120" t="s">
        <v>206</v>
      </c>
      <c r="D10645" s="120" t="s">
        <v>101</v>
      </c>
      <c r="E10645" s="120" t="s">
        <v>92</v>
      </c>
      <c r="F10645" s="121">
        <v>2253034</v>
      </c>
      <c r="G10645" s="121">
        <v>253093</v>
      </c>
      <c r="H10645" s="119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19">
        <v>59207</v>
      </c>
      <c r="B10646" s="120" t="s">
        <v>201</v>
      </c>
      <c r="C10646" s="120" t="s">
        <v>206</v>
      </c>
      <c r="D10646" s="120" t="s">
        <v>101</v>
      </c>
      <c r="E10646" s="120" t="s">
        <v>92</v>
      </c>
      <c r="F10646" s="121">
        <v>2243733</v>
      </c>
      <c r="G10646" s="121">
        <v>252048</v>
      </c>
      <c r="H10646" s="119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19">
        <v>59213</v>
      </c>
      <c r="B10647" s="120" t="s">
        <v>201</v>
      </c>
      <c r="C10647" s="120" t="s">
        <v>206</v>
      </c>
      <c r="D10647" s="120" t="s">
        <v>101</v>
      </c>
      <c r="E10647" s="120" t="s">
        <v>92</v>
      </c>
      <c r="F10647" s="121">
        <v>88022</v>
      </c>
      <c r="G10647" s="121">
        <v>9888</v>
      </c>
      <c r="H10647" s="119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19">
        <v>59217</v>
      </c>
      <c r="B10648" s="120" t="s">
        <v>201</v>
      </c>
      <c r="C10648" s="120" t="s">
        <v>206</v>
      </c>
      <c r="D10648" s="120" t="s">
        <v>101</v>
      </c>
      <c r="E10648" s="120" t="s">
        <v>92</v>
      </c>
      <c r="F10648" s="121">
        <v>84276</v>
      </c>
      <c r="G10648" s="121">
        <v>9467</v>
      </c>
      <c r="H10648" s="119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19">
        <v>59219</v>
      </c>
      <c r="B10649" s="120" t="s">
        <v>201</v>
      </c>
      <c r="C10649" s="120" t="s">
        <v>206</v>
      </c>
      <c r="D10649" s="120" t="s">
        <v>101</v>
      </c>
      <c r="E10649" s="120" t="s">
        <v>92</v>
      </c>
      <c r="F10649" s="121">
        <v>51447</v>
      </c>
      <c r="G10649" s="121">
        <v>5779</v>
      </c>
      <c r="H10649" s="119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19">
        <v>59220</v>
      </c>
      <c r="B10650" s="120" t="s">
        <v>201</v>
      </c>
      <c r="C10650" s="120" t="s">
        <v>202</v>
      </c>
      <c r="D10650" s="120" t="s">
        <v>39</v>
      </c>
      <c r="E10650" s="120" t="s">
        <v>38</v>
      </c>
      <c r="F10650" s="121">
        <v>1004977</v>
      </c>
      <c r="G10650" s="121">
        <v>1273896</v>
      </c>
      <c r="H10650" s="119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19">
        <v>59220</v>
      </c>
      <c r="B10651" s="120" t="s">
        <v>201</v>
      </c>
      <c r="C10651" s="120" t="s">
        <v>202</v>
      </c>
      <c r="D10651" s="120" t="s">
        <v>61</v>
      </c>
      <c r="E10651" s="120" t="s">
        <v>38</v>
      </c>
      <c r="F10651" s="121">
        <v>22535579</v>
      </c>
      <c r="G10651" s="121">
        <v>2077124</v>
      </c>
      <c r="H10651" s="119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19">
        <v>59221</v>
      </c>
      <c r="B10652" s="120" t="s">
        <v>201</v>
      </c>
      <c r="C10652" s="120" t="s">
        <v>206</v>
      </c>
      <c r="D10652" s="120" t="s">
        <v>79</v>
      </c>
      <c r="E10652" s="120" t="s">
        <v>90</v>
      </c>
      <c r="F10652" s="121">
        <v>385391</v>
      </c>
      <c r="G10652" s="121">
        <v>34128</v>
      </c>
      <c r="H10652" s="119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19">
        <v>59222</v>
      </c>
      <c r="B10653" s="120" t="s">
        <v>201</v>
      </c>
      <c r="C10653" s="120" t="s">
        <v>206</v>
      </c>
      <c r="D10653" s="120" t="s">
        <v>128</v>
      </c>
      <c r="E10653" s="120" t="s">
        <v>180</v>
      </c>
      <c r="F10653" s="121">
        <v>1282511</v>
      </c>
      <c r="G10653" s="121">
        <v>144070</v>
      </c>
      <c r="H10653" s="119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19">
        <v>59223</v>
      </c>
      <c r="B10654" s="120" t="s">
        <v>201</v>
      </c>
      <c r="C10654" s="120" t="s">
        <v>206</v>
      </c>
      <c r="D10654" s="120" t="s">
        <v>128</v>
      </c>
      <c r="E10654" s="120" t="s">
        <v>180</v>
      </c>
      <c r="F10654" s="121">
        <v>80402</v>
      </c>
      <c r="G10654" s="121">
        <v>9032</v>
      </c>
      <c r="H10654" s="119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19">
        <v>59224</v>
      </c>
      <c r="B10655" s="120" t="s">
        <v>201</v>
      </c>
      <c r="C10655" s="120" t="s">
        <v>206</v>
      </c>
      <c r="D10655" s="120" t="s">
        <v>128</v>
      </c>
      <c r="E10655" s="120" t="s">
        <v>180</v>
      </c>
      <c r="F10655" s="121">
        <v>88443</v>
      </c>
      <c r="G10655" s="121">
        <v>9935</v>
      </c>
      <c r="H10655" s="119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19">
        <v>59225</v>
      </c>
      <c r="B10656" s="120" t="s">
        <v>201</v>
      </c>
      <c r="C10656" s="120" t="s">
        <v>206</v>
      </c>
      <c r="D10656" s="120" t="s">
        <v>128</v>
      </c>
      <c r="E10656" s="120" t="s">
        <v>180</v>
      </c>
      <c r="F10656" s="121">
        <v>91494</v>
      </c>
      <c r="G10656" s="121">
        <v>10278</v>
      </c>
      <c r="H10656" s="119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19">
        <v>59226</v>
      </c>
      <c r="B10657" s="120" t="s">
        <v>201</v>
      </c>
      <c r="C10657" s="120" t="s">
        <v>206</v>
      </c>
      <c r="D10657" s="120" t="s">
        <v>128</v>
      </c>
      <c r="E10657" s="120" t="s">
        <v>180</v>
      </c>
      <c r="F10657" s="121">
        <v>78792</v>
      </c>
      <c r="G10657" s="121">
        <v>8851</v>
      </c>
      <c r="H10657" s="119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19">
        <v>59227</v>
      </c>
      <c r="B10658" s="120" t="s">
        <v>201</v>
      </c>
      <c r="C10658" s="120" t="s">
        <v>206</v>
      </c>
      <c r="D10658" s="120" t="s">
        <v>128</v>
      </c>
      <c r="E10658" s="120" t="s">
        <v>180</v>
      </c>
      <c r="F10658" s="121">
        <v>82441</v>
      </c>
      <c r="G10658" s="121">
        <v>9261</v>
      </c>
      <c r="H10658" s="119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19">
        <v>59228</v>
      </c>
      <c r="B10659" s="120" t="s">
        <v>201</v>
      </c>
      <c r="C10659" s="120" t="s">
        <v>206</v>
      </c>
      <c r="D10659" s="120" t="s">
        <v>128</v>
      </c>
      <c r="E10659" s="120" t="s">
        <v>180</v>
      </c>
      <c r="F10659" s="121">
        <v>94290</v>
      </c>
      <c r="G10659" s="121">
        <v>10592</v>
      </c>
      <c r="H10659" s="119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19">
        <v>59230</v>
      </c>
      <c r="B10660" s="120" t="s">
        <v>201</v>
      </c>
      <c r="C10660" s="120" t="s">
        <v>206</v>
      </c>
      <c r="D10660" s="120" t="s">
        <v>128</v>
      </c>
      <c r="E10660" s="120" t="s">
        <v>180</v>
      </c>
      <c r="F10660" s="121">
        <v>97306</v>
      </c>
      <c r="G10660" s="121">
        <v>10931</v>
      </c>
      <c r="H10660" s="119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19">
        <v>59231</v>
      </c>
      <c r="B10661" s="120" t="s">
        <v>201</v>
      </c>
      <c r="C10661" s="120" t="s">
        <v>206</v>
      </c>
      <c r="D10661" s="120" t="s">
        <v>128</v>
      </c>
      <c r="E10661" s="120" t="s">
        <v>180</v>
      </c>
      <c r="F10661" s="121">
        <v>95057</v>
      </c>
      <c r="G10661" s="121">
        <v>10678</v>
      </c>
      <c r="H10661" s="119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19">
        <v>59232</v>
      </c>
      <c r="B10662" s="120" t="s">
        <v>201</v>
      </c>
      <c r="C10662" s="120" t="s">
        <v>206</v>
      </c>
      <c r="D10662" s="120" t="s">
        <v>128</v>
      </c>
      <c r="E10662" s="120" t="s">
        <v>180</v>
      </c>
      <c r="F10662" s="121">
        <v>88380</v>
      </c>
      <c r="G10662" s="121">
        <v>9928</v>
      </c>
      <c r="H10662" s="119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19">
        <v>59233</v>
      </c>
      <c r="B10663" s="120" t="s">
        <v>205</v>
      </c>
      <c r="C10663" s="120" t="s">
        <v>210</v>
      </c>
      <c r="D10663" s="120" t="s">
        <v>56</v>
      </c>
      <c r="E10663" s="120" t="s">
        <v>38</v>
      </c>
      <c r="F10663" s="121">
        <v>177581</v>
      </c>
      <c r="G10663" s="121">
        <v>41397.66</v>
      </c>
      <c r="H10663" s="119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19">
        <v>59234</v>
      </c>
      <c r="B10664" s="120" t="s">
        <v>201</v>
      </c>
      <c r="C10664" s="120" t="s">
        <v>206</v>
      </c>
      <c r="D10664" s="120" t="s">
        <v>128</v>
      </c>
      <c r="E10664" s="120" t="s">
        <v>180</v>
      </c>
      <c r="F10664" s="121">
        <v>3656113</v>
      </c>
      <c r="G10664" s="121">
        <v>410707</v>
      </c>
      <c r="H10664" s="119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19">
        <v>59235</v>
      </c>
      <c r="B10665" s="120" t="s">
        <v>201</v>
      </c>
      <c r="C10665" s="120" t="s">
        <v>206</v>
      </c>
      <c r="D10665" s="120" t="s">
        <v>128</v>
      </c>
      <c r="E10665" s="120" t="s">
        <v>180</v>
      </c>
      <c r="F10665" s="121">
        <v>482934</v>
      </c>
      <c r="G10665" s="121">
        <v>54250</v>
      </c>
      <c r="H10665" s="119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19">
        <v>59236</v>
      </c>
      <c r="B10666" s="120" t="s">
        <v>201</v>
      </c>
      <c r="C10666" s="120" t="s">
        <v>206</v>
      </c>
      <c r="D10666" s="120" t="s">
        <v>128</v>
      </c>
      <c r="E10666" s="120" t="s">
        <v>180</v>
      </c>
      <c r="F10666" s="121">
        <v>2363719</v>
      </c>
      <c r="G10666" s="121">
        <v>265527</v>
      </c>
      <c r="H10666" s="119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19">
        <v>59237</v>
      </c>
      <c r="B10667" s="120" t="s">
        <v>201</v>
      </c>
      <c r="C10667" s="120" t="s">
        <v>206</v>
      </c>
      <c r="D10667" s="120" t="s">
        <v>101</v>
      </c>
      <c r="E10667" s="120" t="s">
        <v>92</v>
      </c>
      <c r="F10667" s="121">
        <v>410543</v>
      </c>
      <c r="G10667" s="121">
        <v>46118</v>
      </c>
      <c r="H10667" s="119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19">
        <v>59238</v>
      </c>
      <c r="B10668" s="120" t="s">
        <v>201</v>
      </c>
      <c r="C10668" s="120" t="s">
        <v>206</v>
      </c>
      <c r="D10668" s="120" t="s">
        <v>128</v>
      </c>
      <c r="E10668" s="120" t="s">
        <v>180</v>
      </c>
      <c r="F10668" s="121">
        <v>2062852</v>
      </c>
      <c r="G10668" s="121">
        <v>231729</v>
      </c>
      <c r="H10668" s="119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19">
        <v>59239</v>
      </c>
      <c r="B10669" s="120" t="s">
        <v>201</v>
      </c>
      <c r="C10669" s="120" t="s">
        <v>206</v>
      </c>
      <c r="D10669" s="120" t="s">
        <v>101</v>
      </c>
      <c r="E10669" s="120" t="s">
        <v>92</v>
      </c>
      <c r="F10669" s="121">
        <v>13612</v>
      </c>
      <c r="G10669" s="121">
        <v>1529</v>
      </c>
      <c r="H10669" s="119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19">
        <v>59240</v>
      </c>
      <c r="B10670" s="120" t="s">
        <v>201</v>
      </c>
      <c r="C10670" s="120" t="s">
        <v>206</v>
      </c>
      <c r="D10670" s="120" t="s">
        <v>79</v>
      </c>
      <c r="E10670" s="120" t="s">
        <v>90</v>
      </c>
      <c r="F10670" s="121">
        <v>98629</v>
      </c>
      <c r="G10670" s="121">
        <v>8681</v>
      </c>
      <c r="H10670" s="119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19">
        <v>59241</v>
      </c>
      <c r="B10671" s="120" t="s">
        <v>201</v>
      </c>
      <c r="C10671" s="120" t="s">
        <v>206</v>
      </c>
      <c r="D10671" s="120" t="s">
        <v>101</v>
      </c>
      <c r="E10671" s="120" t="s">
        <v>92</v>
      </c>
      <c r="F10671" s="121">
        <v>16522</v>
      </c>
      <c r="G10671" s="121">
        <v>1856</v>
      </c>
      <c r="H10671" s="119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19">
        <v>59244</v>
      </c>
      <c r="B10672" s="120" t="s">
        <v>201</v>
      </c>
      <c r="C10672" s="120" t="s">
        <v>206</v>
      </c>
      <c r="D10672" s="120" t="s">
        <v>128</v>
      </c>
      <c r="E10672" s="120" t="s">
        <v>180</v>
      </c>
      <c r="F10672" s="121">
        <v>3208380</v>
      </c>
      <c r="G10672" s="121">
        <v>360411</v>
      </c>
      <c r="H10672" s="119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19">
        <v>59245</v>
      </c>
      <c r="B10673" s="120" t="s">
        <v>201</v>
      </c>
      <c r="C10673" s="120" t="s">
        <v>206</v>
      </c>
      <c r="D10673" s="120" t="s">
        <v>128</v>
      </c>
      <c r="E10673" s="120" t="s">
        <v>180</v>
      </c>
      <c r="F10673" s="121">
        <v>5696772</v>
      </c>
      <c r="G10673" s="121">
        <v>639943</v>
      </c>
      <c r="H10673" s="119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19">
        <v>59247</v>
      </c>
      <c r="B10674" s="120" t="s">
        <v>201</v>
      </c>
      <c r="C10674" s="120" t="s">
        <v>206</v>
      </c>
      <c r="D10674" s="120" t="s">
        <v>128</v>
      </c>
      <c r="E10674" s="120" t="s">
        <v>180</v>
      </c>
      <c r="F10674" s="121">
        <v>8091882</v>
      </c>
      <c r="G10674" s="121">
        <v>908996</v>
      </c>
      <c r="H10674" s="119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19">
        <v>59249</v>
      </c>
      <c r="B10675" s="120" t="s">
        <v>201</v>
      </c>
      <c r="C10675" s="120" t="s">
        <v>206</v>
      </c>
      <c r="D10675" s="120" t="s">
        <v>101</v>
      </c>
      <c r="E10675" s="120" t="s">
        <v>92</v>
      </c>
      <c r="F10675" s="121">
        <v>436767</v>
      </c>
      <c r="G10675" s="121">
        <v>49064</v>
      </c>
      <c r="H10675" s="119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19">
        <v>59250</v>
      </c>
      <c r="B10676" s="120" t="s">
        <v>201</v>
      </c>
      <c r="C10676" s="120" t="s">
        <v>206</v>
      </c>
      <c r="D10676" s="120" t="s">
        <v>101</v>
      </c>
      <c r="E10676" s="120" t="s">
        <v>92</v>
      </c>
      <c r="F10676" s="121">
        <v>441468</v>
      </c>
      <c r="G10676" s="121">
        <v>49592</v>
      </c>
      <c r="H10676" s="119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19">
        <v>59251</v>
      </c>
      <c r="B10677" s="120" t="s">
        <v>201</v>
      </c>
      <c r="C10677" s="120" t="s">
        <v>206</v>
      </c>
      <c r="D10677" s="120" t="s">
        <v>101</v>
      </c>
      <c r="E10677" s="120" t="s">
        <v>92</v>
      </c>
      <c r="F10677" s="121">
        <v>572542</v>
      </c>
      <c r="G10677" s="121">
        <v>64316</v>
      </c>
      <c r="H10677" s="119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19">
        <v>59253</v>
      </c>
      <c r="B10678" s="120" t="s">
        <v>201</v>
      </c>
      <c r="C10678" s="120" t="s">
        <v>206</v>
      </c>
      <c r="D10678" s="120" t="s">
        <v>101</v>
      </c>
      <c r="E10678" s="120" t="s">
        <v>92</v>
      </c>
      <c r="F10678" s="121">
        <v>349055</v>
      </c>
      <c r="G10678" s="121">
        <v>39211</v>
      </c>
      <c r="H10678" s="119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19">
        <v>59254</v>
      </c>
      <c r="B10679" s="120" t="s">
        <v>201</v>
      </c>
      <c r="C10679" s="120" t="s">
        <v>206</v>
      </c>
      <c r="D10679" s="120" t="s">
        <v>39</v>
      </c>
      <c r="E10679" s="120" t="s">
        <v>90</v>
      </c>
      <c r="F10679" s="121">
        <v>0</v>
      </c>
      <c r="G10679" s="121">
        <v>59863.55</v>
      </c>
      <c r="H10679" s="119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19">
        <v>59254</v>
      </c>
      <c r="B10680" s="120" t="s">
        <v>201</v>
      </c>
      <c r="C10680" s="120" t="s">
        <v>206</v>
      </c>
      <c r="D10680" s="120" t="s">
        <v>61</v>
      </c>
      <c r="E10680" s="120" t="s">
        <v>90</v>
      </c>
      <c r="F10680" s="121">
        <v>2031696</v>
      </c>
      <c r="G10680" s="121">
        <v>147926.94</v>
      </c>
      <c r="H10680" s="119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19">
        <v>59255</v>
      </c>
      <c r="B10681" s="120" t="s">
        <v>201</v>
      </c>
      <c r="C10681" s="120" t="s">
        <v>202</v>
      </c>
      <c r="D10681" s="120" t="s">
        <v>79</v>
      </c>
      <c r="E10681" s="120" t="s">
        <v>140</v>
      </c>
      <c r="F10681" s="121">
        <v>0</v>
      </c>
      <c r="G10681" s="121">
        <v>0</v>
      </c>
      <c r="H10681" s="119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19">
        <v>59256</v>
      </c>
      <c r="B10682" s="120" t="s">
        <v>201</v>
      </c>
      <c r="C10682" s="120" t="s">
        <v>202</v>
      </c>
      <c r="D10682" s="120" t="s">
        <v>33</v>
      </c>
      <c r="E10682" s="120" t="s">
        <v>99</v>
      </c>
      <c r="F10682" s="121">
        <v>0</v>
      </c>
      <c r="G10682" s="121">
        <v>-736</v>
      </c>
      <c r="H10682" s="119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19">
        <v>59257</v>
      </c>
      <c r="B10683" s="120" t="s">
        <v>201</v>
      </c>
      <c r="C10683" s="120" t="s">
        <v>202</v>
      </c>
      <c r="D10683" s="120" t="s">
        <v>33</v>
      </c>
      <c r="E10683" s="120" t="s">
        <v>99</v>
      </c>
      <c r="F10683" s="121">
        <v>0</v>
      </c>
      <c r="G10683" s="121">
        <v>-3032</v>
      </c>
      <c r="H10683" s="119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19">
        <v>59260</v>
      </c>
      <c r="B10684" s="120" t="s">
        <v>201</v>
      </c>
      <c r="C10684" s="120" t="s">
        <v>211</v>
      </c>
      <c r="D10684" s="120" t="s">
        <v>79</v>
      </c>
      <c r="E10684" s="120" t="s">
        <v>130</v>
      </c>
      <c r="F10684" s="121">
        <v>65372</v>
      </c>
      <c r="G10684" s="121">
        <v>3327</v>
      </c>
      <c r="H10684" s="119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19">
        <v>59261</v>
      </c>
      <c r="B10685" s="120" t="s">
        <v>201</v>
      </c>
      <c r="C10685" s="120" t="s">
        <v>206</v>
      </c>
      <c r="D10685" s="120" t="s">
        <v>67</v>
      </c>
      <c r="E10685" s="120" t="s">
        <v>38</v>
      </c>
      <c r="F10685" s="121">
        <v>57807</v>
      </c>
      <c r="G10685" s="121">
        <v>6637</v>
      </c>
      <c r="H10685" s="119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19">
        <v>59262</v>
      </c>
      <c r="B10686" s="120" t="s">
        <v>201</v>
      </c>
      <c r="C10686" s="120" t="s">
        <v>206</v>
      </c>
      <c r="D10686" s="120" t="s">
        <v>101</v>
      </c>
      <c r="E10686" s="120" t="s">
        <v>92</v>
      </c>
      <c r="F10686" s="121">
        <v>112796</v>
      </c>
      <c r="G10686" s="121">
        <v>12671</v>
      </c>
      <c r="H10686" s="119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19">
        <v>59265</v>
      </c>
      <c r="B10687" s="120" t="s">
        <v>201</v>
      </c>
      <c r="C10687" s="120" t="s">
        <v>206</v>
      </c>
      <c r="D10687" s="120" t="s">
        <v>101</v>
      </c>
      <c r="E10687" s="120" t="s">
        <v>92</v>
      </c>
      <c r="F10687" s="121">
        <v>33997</v>
      </c>
      <c r="G10687" s="121">
        <v>3819</v>
      </c>
      <c r="H10687" s="119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19">
        <v>59267</v>
      </c>
      <c r="B10688" s="120" t="s">
        <v>201</v>
      </c>
      <c r="C10688" s="120" t="s">
        <v>206</v>
      </c>
      <c r="D10688" s="120" t="s">
        <v>101</v>
      </c>
      <c r="E10688" s="120" t="s">
        <v>92</v>
      </c>
      <c r="F10688" s="121">
        <v>33933</v>
      </c>
      <c r="G10688" s="121">
        <v>3812</v>
      </c>
      <c r="H10688" s="119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19">
        <v>59268</v>
      </c>
      <c r="B10689" s="120" t="s">
        <v>201</v>
      </c>
      <c r="C10689" s="120" t="s">
        <v>206</v>
      </c>
      <c r="D10689" s="120" t="s">
        <v>101</v>
      </c>
      <c r="E10689" s="120" t="s">
        <v>92</v>
      </c>
      <c r="F10689" s="121">
        <v>34051</v>
      </c>
      <c r="G10689" s="121">
        <v>3825</v>
      </c>
      <c r="H10689" s="119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19">
        <v>59269</v>
      </c>
      <c r="B10690" s="120" t="s">
        <v>201</v>
      </c>
      <c r="C10690" s="120" t="s">
        <v>206</v>
      </c>
      <c r="D10690" s="120" t="s">
        <v>101</v>
      </c>
      <c r="E10690" s="120" t="s">
        <v>92</v>
      </c>
      <c r="F10690" s="121">
        <v>32873</v>
      </c>
      <c r="G10690" s="121">
        <v>3693</v>
      </c>
      <c r="H10690" s="119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19">
        <v>59270</v>
      </c>
      <c r="B10691" s="120" t="s">
        <v>201</v>
      </c>
      <c r="C10691" s="120" t="s">
        <v>206</v>
      </c>
      <c r="D10691" s="120" t="s">
        <v>101</v>
      </c>
      <c r="E10691" s="120" t="s">
        <v>92</v>
      </c>
      <c r="F10691" s="121">
        <v>32803</v>
      </c>
      <c r="G10691" s="121">
        <v>3685</v>
      </c>
      <c r="H10691" s="119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19">
        <v>59271</v>
      </c>
      <c r="B10692" s="120" t="s">
        <v>201</v>
      </c>
      <c r="C10692" s="120" t="s">
        <v>206</v>
      </c>
      <c r="D10692" s="120" t="s">
        <v>101</v>
      </c>
      <c r="E10692" s="120" t="s">
        <v>92</v>
      </c>
      <c r="F10692" s="121">
        <v>32793</v>
      </c>
      <c r="G10692" s="121">
        <v>3684</v>
      </c>
      <c r="H10692" s="119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19">
        <v>59272</v>
      </c>
      <c r="B10693" s="120" t="s">
        <v>201</v>
      </c>
      <c r="C10693" s="120" t="s">
        <v>206</v>
      </c>
      <c r="D10693" s="120" t="s">
        <v>101</v>
      </c>
      <c r="E10693" s="120" t="s">
        <v>92</v>
      </c>
      <c r="F10693" s="121">
        <v>32296</v>
      </c>
      <c r="G10693" s="121">
        <v>3628</v>
      </c>
      <c r="H10693" s="119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19">
        <v>59273</v>
      </c>
      <c r="B10694" s="120" t="s">
        <v>201</v>
      </c>
      <c r="C10694" s="120" t="s">
        <v>206</v>
      </c>
      <c r="D10694" s="120" t="s">
        <v>101</v>
      </c>
      <c r="E10694" s="120" t="s">
        <v>92</v>
      </c>
      <c r="F10694" s="121">
        <v>231291</v>
      </c>
      <c r="G10694" s="121">
        <v>25982</v>
      </c>
      <c r="H10694" s="119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19">
        <v>59274</v>
      </c>
      <c r="B10695" s="120" t="s">
        <v>201</v>
      </c>
      <c r="C10695" s="120" t="s">
        <v>206</v>
      </c>
      <c r="D10695" s="120" t="s">
        <v>101</v>
      </c>
      <c r="E10695" s="120" t="s">
        <v>92</v>
      </c>
      <c r="F10695" s="121">
        <v>80893</v>
      </c>
      <c r="G10695" s="121">
        <v>9087</v>
      </c>
      <c r="H10695" s="119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19">
        <v>59275</v>
      </c>
      <c r="B10696" s="120" t="s">
        <v>201</v>
      </c>
      <c r="C10696" s="120" t="s">
        <v>206</v>
      </c>
      <c r="D10696" s="120" t="s">
        <v>101</v>
      </c>
      <c r="E10696" s="120" t="s">
        <v>92</v>
      </c>
      <c r="F10696" s="121">
        <v>19877</v>
      </c>
      <c r="G10696" s="121">
        <v>2233</v>
      </c>
      <c r="H10696" s="119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19">
        <v>59276</v>
      </c>
      <c r="B10697" s="120" t="s">
        <v>201</v>
      </c>
      <c r="C10697" s="120" t="s">
        <v>206</v>
      </c>
      <c r="D10697" s="120" t="s">
        <v>101</v>
      </c>
      <c r="E10697" s="120" t="s">
        <v>92</v>
      </c>
      <c r="F10697" s="121">
        <v>155196</v>
      </c>
      <c r="G10697" s="121">
        <v>17434</v>
      </c>
      <c r="H10697" s="119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19">
        <v>59277</v>
      </c>
      <c r="B10698" s="120" t="s">
        <v>201</v>
      </c>
      <c r="C10698" s="120" t="s">
        <v>206</v>
      </c>
      <c r="D10698" s="120" t="s">
        <v>101</v>
      </c>
      <c r="E10698" s="120" t="s">
        <v>92</v>
      </c>
      <c r="F10698" s="121">
        <v>17886</v>
      </c>
      <c r="G10698" s="121">
        <v>2009</v>
      </c>
      <c r="H10698" s="119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19">
        <v>59278</v>
      </c>
      <c r="B10699" s="120" t="s">
        <v>201</v>
      </c>
      <c r="C10699" s="120" t="s">
        <v>206</v>
      </c>
      <c r="D10699" s="120" t="s">
        <v>101</v>
      </c>
      <c r="E10699" s="120" t="s">
        <v>92</v>
      </c>
      <c r="F10699" s="121">
        <v>16005</v>
      </c>
      <c r="G10699" s="121">
        <v>1798</v>
      </c>
      <c r="H10699" s="119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19">
        <v>59279</v>
      </c>
      <c r="B10700" s="120" t="s">
        <v>201</v>
      </c>
      <c r="C10700" s="120" t="s">
        <v>206</v>
      </c>
      <c r="D10700" s="120" t="s">
        <v>67</v>
      </c>
      <c r="E10700" s="120" t="s">
        <v>38</v>
      </c>
      <c r="F10700" s="121">
        <v>62785</v>
      </c>
      <c r="G10700" s="121">
        <v>7224</v>
      </c>
      <c r="H10700" s="119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19">
        <v>59280</v>
      </c>
      <c r="B10701" s="120" t="s">
        <v>201</v>
      </c>
      <c r="C10701" s="120" t="s">
        <v>206</v>
      </c>
      <c r="D10701" s="120" t="s">
        <v>67</v>
      </c>
      <c r="E10701" s="120" t="s">
        <v>38</v>
      </c>
      <c r="F10701" s="121">
        <v>57911</v>
      </c>
      <c r="G10701" s="121">
        <v>6594</v>
      </c>
      <c r="H10701" s="119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19">
        <v>59281</v>
      </c>
      <c r="B10702" s="120" t="s">
        <v>201</v>
      </c>
      <c r="C10702" s="120" t="s">
        <v>206</v>
      </c>
      <c r="D10702" s="120" t="s">
        <v>67</v>
      </c>
      <c r="E10702" s="120" t="s">
        <v>38</v>
      </c>
      <c r="F10702" s="121">
        <v>951939</v>
      </c>
      <c r="G10702" s="121">
        <v>72065.06</v>
      </c>
      <c r="H10702" s="119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19">
        <v>59283</v>
      </c>
      <c r="B10703" s="120" t="s">
        <v>201</v>
      </c>
      <c r="C10703" s="120" t="s">
        <v>206</v>
      </c>
      <c r="D10703" s="120" t="s">
        <v>101</v>
      </c>
      <c r="E10703" s="120" t="s">
        <v>92</v>
      </c>
      <c r="F10703" s="121">
        <v>17492</v>
      </c>
      <c r="G10703" s="121">
        <v>1965</v>
      </c>
      <c r="H10703" s="119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19">
        <v>59284</v>
      </c>
      <c r="B10704" s="120" t="s">
        <v>201</v>
      </c>
      <c r="C10704" s="120" t="s">
        <v>206</v>
      </c>
      <c r="D10704" s="120" t="s">
        <v>128</v>
      </c>
      <c r="E10704" s="120" t="s">
        <v>180</v>
      </c>
      <c r="F10704" s="121">
        <v>7272214</v>
      </c>
      <c r="G10704" s="121">
        <v>816919</v>
      </c>
      <c r="H10704" s="119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19">
        <v>59292</v>
      </c>
      <c r="B10705" s="120" t="s">
        <v>201</v>
      </c>
      <c r="C10705" s="120" t="s">
        <v>206</v>
      </c>
      <c r="D10705" s="120" t="s">
        <v>128</v>
      </c>
      <c r="E10705" s="120" t="s">
        <v>180</v>
      </c>
      <c r="F10705" s="121">
        <v>9142367</v>
      </c>
      <c r="G10705" s="121">
        <v>1027001.4</v>
      </c>
      <c r="H10705" s="119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19">
        <v>59295</v>
      </c>
      <c r="B10706" s="120" t="s">
        <v>201</v>
      </c>
      <c r="C10706" s="120" t="s">
        <v>206</v>
      </c>
      <c r="D10706" s="120" t="s">
        <v>128</v>
      </c>
      <c r="E10706" s="120" t="s">
        <v>180</v>
      </c>
      <c r="F10706" s="121">
        <v>24321</v>
      </c>
      <c r="G10706" s="121">
        <v>2732</v>
      </c>
      <c r="H10706" s="119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19">
        <v>59296</v>
      </c>
      <c r="B10707" s="120" t="s">
        <v>201</v>
      </c>
      <c r="C10707" s="120" t="s">
        <v>206</v>
      </c>
      <c r="D10707" s="120" t="s">
        <v>128</v>
      </c>
      <c r="E10707" s="120" t="s">
        <v>180</v>
      </c>
      <c r="F10707" s="121">
        <v>2795903</v>
      </c>
      <c r="G10707" s="121">
        <v>314076</v>
      </c>
      <c r="H10707" s="119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19">
        <v>59299</v>
      </c>
      <c r="B10708" s="120" t="s">
        <v>201</v>
      </c>
      <c r="C10708" s="120" t="s">
        <v>206</v>
      </c>
      <c r="D10708" s="120" t="s">
        <v>79</v>
      </c>
      <c r="E10708" s="120" t="s">
        <v>90</v>
      </c>
      <c r="F10708" s="121">
        <v>327810</v>
      </c>
      <c r="G10708" s="121">
        <v>28261</v>
      </c>
      <c r="H10708" s="119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19">
        <v>59300</v>
      </c>
      <c r="B10709" s="120" t="s">
        <v>201</v>
      </c>
      <c r="C10709" s="120" t="s">
        <v>206</v>
      </c>
      <c r="D10709" s="120" t="s">
        <v>101</v>
      </c>
      <c r="E10709" s="120" t="s">
        <v>92</v>
      </c>
      <c r="F10709" s="121">
        <v>51205</v>
      </c>
      <c r="G10709" s="121">
        <v>5752</v>
      </c>
      <c r="H10709" s="119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19">
        <v>59301</v>
      </c>
      <c r="B10710" s="120" t="s">
        <v>201</v>
      </c>
      <c r="C10710" s="120" t="s">
        <v>206</v>
      </c>
      <c r="D10710" s="120" t="s">
        <v>128</v>
      </c>
      <c r="E10710" s="120" t="s">
        <v>180</v>
      </c>
      <c r="F10710" s="121">
        <v>25015</v>
      </c>
      <c r="G10710" s="121">
        <v>2810</v>
      </c>
      <c r="H10710" s="119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19">
        <v>59302</v>
      </c>
      <c r="B10711" s="120" t="s">
        <v>201</v>
      </c>
      <c r="C10711" s="120" t="s">
        <v>206</v>
      </c>
      <c r="D10711" s="120" t="s">
        <v>128</v>
      </c>
      <c r="E10711" s="120" t="s">
        <v>180</v>
      </c>
      <c r="F10711" s="121">
        <v>92225</v>
      </c>
      <c r="G10711" s="121">
        <v>10360</v>
      </c>
      <c r="H10711" s="119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19">
        <v>59305</v>
      </c>
      <c r="B10712" s="120" t="s">
        <v>201</v>
      </c>
      <c r="C10712" s="120" t="s">
        <v>206</v>
      </c>
      <c r="D10712" s="120" t="s">
        <v>128</v>
      </c>
      <c r="E10712" s="120" t="s">
        <v>180</v>
      </c>
      <c r="F10712" s="121">
        <v>29216</v>
      </c>
      <c r="G10712" s="121">
        <v>3282</v>
      </c>
      <c r="H10712" s="119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19">
        <v>59306</v>
      </c>
      <c r="B10713" s="120" t="s">
        <v>201</v>
      </c>
      <c r="C10713" s="120" t="s">
        <v>206</v>
      </c>
      <c r="D10713" s="120" t="s">
        <v>128</v>
      </c>
      <c r="E10713" s="120" t="s">
        <v>180</v>
      </c>
      <c r="F10713" s="121">
        <v>22878</v>
      </c>
      <c r="G10713" s="121">
        <v>2570</v>
      </c>
      <c r="H10713" s="119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19">
        <v>59308</v>
      </c>
      <c r="B10714" s="120" t="s">
        <v>201</v>
      </c>
      <c r="C10714" s="120" t="s">
        <v>206</v>
      </c>
      <c r="D10714" s="120" t="s">
        <v>101</v>
      </c>
      <c r="E10714" s="120" t="s">
        <v>92</v>
      </c>
      <c r="F10714" s="121">
        <v>869067</v>
      </c>
      <c r="G10714" s="121">
        <v>97626</v>
      </c>
      <c r="H10714" s="119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19">
        <v>59309</v>
      </c>
      <c r="B10715" s="120" t="s">
        <v>201</v>
      </c>
      <c r="C10715" s="120" t="s">
        <v>206</v>
      </c>
      <c r="D10715" s="120" t="s">
        <v>101</v>
      </c>
      <c r="E10715" s="120" t="s">
        <v>92</v>
      </c>
      <c r="F10715" s="121">
        <v>1093433</v>
      </c>
      <c r="G10715" s="121">
        <v>122830</v>
      </c>
      <c r="H10715" s="119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19">
        <v>59310</v>
      </c>
      <c r="B10716" s="120" t="s">
        <v>201</v>
      </c>
      <c r="C10716" s="120" t="s">
        <v>206</v>
      </c>
      <c r="D10716" s="120" t="s">
        <v>79</v>
      </c>
      <c r="E10716" s="120" t="s">
        <v>90</v>
      </c>
      <c r="F10716" s="121">
        <v>293367</v>
      </c>
      <c r="G10716" s="121">
        <v>21497</v>
      </c>
      <c r="H10716" s="119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19">
        <v>59311</v>
      </c>
      <c r="B10717" s="120" t="s">
        <v>201</v>
      </c>
      <c r="C10717" s="120" t="s">
        <v>206</v>
      </c>
      <c r="D10717" s="120" t="s">
        <v>128</v>
      </c>
      <c r="E10717" s="120" t="s">
        <v>180</v>
      </c>
      <c r="F10717" s="121">
        <v>7109850</v>
      </c>
      <c r="G10717" s="121">
        <v>798680</v>
      </c>
      <c r="H10717" s="119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19">
        <v>59312</v>
      </c>
      <c r="B10718" s="120" t="s">
        <v>201</v>
      </c>
      <c r="C10718" s="120" t="s">
        <v>206</v>
      </c>
      <c r="D10718" s="120" t="s">
        <v>128</v>
      </c>
      <c r="E10718" s="120" t="s">
        <v>180</v>
      </c>
      <c r="F10718" s="121">
        <v>3551702</v>
      </c>
      <c r="G10718" s="121">
        <v>398978</v>
      </c>
      <c r="H10718" s="119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19">
        <v>59313</v>
      </c>
      <c r="B10719" s="120" t="s">
        <v>201</v>
      </c>
      <c r="C10719" s="120" t="s">
        <v>206</v>
      </c>
      <c r="D10719" s="120" t="s">
        <v>128</v>
      </c>
      <c r="E10719" s="120" t="s">
        <v>180</v>
      </c>
      <c r="F10719" s="121">
        <v>29510</v>
      </c>
      <c r="G10719" s="121">
        <v>3315</v>
      </c>
      <c r="H10719" s="119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19">
        <v>59314</v>
      </c>
      <c r="B10720" s="120" t="s">
        <v>201</v>
      </c>
      <c r="C10720" s="120" t="s">
        <v>206</v>
      </c>
      <c r="D10720" s="120" t="s">
        <v>128</v>
      </c>
      <c r="E10720" s="120" t="s">
        <v>180</v>
      </c>
      <c r="F10720" s="121">
        <v>80182</v>
      </c>
      <c r="G10720" s="121">
        <v>9007</v>
      </c>
      <c r="H10720" s="119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19">
        <v>59315</v>
      </c>
      <c r="B10721" s="120" t="s">
        <v>201</v>
      </c>
      <c r="C10721" s="120" t="s">
        <v>206</v>
      </c>
      <c r="D10721" s="120" t="s">
        <v>101</v>
      </c>
      <c r="E10721" s="120" t="s">
        <v>92</v>
      </c>
      <c r="F10721" s="121">
        <v>1227783</v>
      </c>
      <c r="G10721" s="121">
        <v>137922</v>
      </c>
      <c r="H10721" s="119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19">
        <v>59316</v>
      </c>
      <c r="B10722" s="120" t="s">
        <v>201</v>
      </c>
      <c r="C10722" s="120" t="s">
        <v>206</v>
      </c>
      <c r="D10722" s="120" t="s">
        <v>101</v>
      </c>
      <c r="E10722" s="120" t="s">
        <v>92</v>
      </c>
      <c r="F10722" s="121">
        <v>1230249</v>
      </c>
      <c r="G10722" s="121">
        <v>138199</v>
      </c>
      <c r="H10722" s="119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19">
        <v>59317</v>
      </c>
      <c r="B10723" s="120" t="s">
        <v>201</v>
      </c>
      <c r="C10723" s="120" t="s">
        <v>206</v>
      </c>
      <c r="D10723" s="120" t="s">
        <v>101</v>
      </c>
      <c r="E10723" s="120" t="s">
        <v>92</v>
      </c>
      <c r="F10723" s="121">
        <v>1094190</v>
      </c>
      <c r="G10723" s="121">
        <v>122915</v>
      </c>
      <c r="H10723" s="119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19">
        <v>59318</v>
      </c>
      <c r="B10724" s="120" t="s">
        <v>201</v>
      </c>
      <c r="C10724" s="120" t="s">
        <v>206</v>
      </c>
      <c r="D10724" s="120" t="s">
        <v>101</v>
      </c>
      <c r="E10724" s="120" t="s">
        <v>92</v>
      </c>
      <c r="F10724" s="121">
        <v>70664</v>
      </c>
      <c r="G10724" s="121">
        <v>7938</v>
      </c>
      <c r="H10724" s="119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19">
        <v>59319</v>
      </c>
      <c r="B10725" s="120" t="s">
        <v>201</v>
      </c>
      <c r="C10725" s="120" t="s">
        <v>206</v>
      </c>
      <c r="D10725" s="120" t="s">
        <v>101</v>
      </c>
      <c r="E10725" s="120" t="s">
        <v>92</v>
      </c>
      <c r="F10725" s="121">
        <v>118966</v>
      </c>
      <c r="G10725" s="121">
        <v>13364</v>
      </c>
      <c r="H10725" s="119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19">
        <v>59320</v>
      </c>
      <c r="B10726" s="120" t="s">
        <v>201</v>
      </c>
      <c r="C10726" s="120" t="s">
        <v>206</v>
      </c>
      <c r="D10726" s="120" t="s">
        <v>128</v>
      </c>
      <c r="E10726" s="120" t="s">
        <v>180</v>
      </c>
      <c r="F10726" s="121">
        <v>5745476</v>
      </c>
      <c r="G10726" s="121">
        <v>645414</v>
      </c>
      <c r="H10726" s="119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19">
        <v>59321</v>
      </c>
      <c r="B10727" s="120" t="s">
        <v>201</v>
      </c>
      <c r="C10727" s="120" t="s">
        <v>206</v>
      </c>
      <c r="D10727" s="120" t="s">
        <v>128</v>
      </c>
      <c r="E10727" s="120" t="s">
        <v>180</v>
      </c>
      <c r="F10727" s="121">
        <v>5831132</v>
      </c>
      <c r="G10727" s="121">
        <v>655036</v>
      </c>
      <c r="H10727" s="119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19">
        <v>59322</v>
      </c>
      <c r="B10728" s="120" t="s">
        <v>201</v>
      </c>
      <c r="C10728" s="120" t="s">
        <v>206</v>
      </c>
      <c r="D10728" s="120" t="s">
        <v>101</v>
      </c>
      <c r="E10728" s="120" t="s">
        <v>92</v>
      </c>
      <c r="F10728" s="121">
        <v>454333</v>
      </c>
      <c r="G10728" s="121">
        <v>51037</v>
      </c>
      <c r="H10728" s="119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19">
        <v>59323</v>
      </c>
      <c r="B10729" s="120" t="s">
        <v>201</v>
      </c>
      <c r="C10729" s="120" t="s">
        <v>206</v>
      </c>
      <c r="D10729" s="120" t="s">
        <v>101</v>
      </c>
      <c r="E10729" s="120" t="s">
        <v>92</v>
      </c>
      <c r="F10729" s="121">
        <v>18907</v>
      </c>
      <c r="G10729" s="121">
        <v>2124</v>
      </c>
      <c r="H10729" s="119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19">
        <v>59324</v>
      </c>
      <c r="B10730" s="120" t="s">
        <v>201</v>
      </c>
      <c r="C10730" s="120" t="s">
        <v>206</v>
      </c>
      <c r="D10730" s="120" t="s">
        <v>101</v>
      </c>
      <c r="E10730" s="120" t="s">
        <v>92</v>
      </c>
      <c r="F10730" s="121">
        <v>6320</v>
      </c>
      <c r="G10730" s="121">
        <v>710</v>
      </c>
      <c r="H10730" s="119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19">
        <v>59325</v>
      </c>
      <c r="B10731" s="120" t="s">
        <v>201</v>
      </c>
      <c r="C10731" s="120" t="s">
        <v>206</v>
      </c>
      <c r="D10731" s="120" t="s">
        <v>39</v>
      </c>
      <c r="E10731" s="120" t="s">
        <v>38</v>
      </c>
      <c r="F10731" s="121">
        <v>2447623</v>
      </c>
      <c r="G10731" s="121">
        <v>1133888</v>
      </c>
      <c r="H10731" s="119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19">
        <v>59325</v>
      </c>
      <c r="B10732" s="120" t="s">
        <v>201</v>
      </c>
      <c r="C10732" s="120" t="s">
        <v>206</v>
      </c>
      <c r="D10732" s="120" t="s">
        <v>61</v>
      </c>
      <c r="E10732" s="120" t="s">
        <v>38</v>
      </c>
      <c r="F10732" s="121">
        <v>17750311</v>
      </c>
      <c r="G10732" s="121">
        <v>1842921</v>
      </c>
      <c r="H10732" s="119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19">
        <v>59326</v>
      </c>
      <c r="B10733" s="120" t="s">
        <v>201</v>
      </c>
      <c r="C10733" s="120" t="s">
        <v>206</v>
      </c>
      <c r="D10733" s="120" t="s">
        <v>39</v>
      </c>
      <c r="E10733" s="120" t="s">
        <v>38</v>
      </c>
      <c r="F10733" s="121">
        <v>9981086</v>
      </c>
      <c r="G10733" s="121">
        <v>1358628</v>
      </c>
      <c r="H10733" s="119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19">
        <v>59326</v>
      </c>
      <c r="B10734" s="120" t="s">
        <v>201</v>
      </c>
      <c r="C10734" s="120" t="s">
        <v>206</v>
      </c>
      <c r="D10734" s="120" t="s">
        <v>61</v>
      </c>
      <c r="E10734" s="120" t="s">
        <v>38</v>
      </c>
      <c r="F10734" s="121">
        <v>12751374</v>
      </c>
      <c r="G10734" s="121">
        <v>1970868</v>
      </c>
      <c r="H10734" s="119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19">
        <v>59327</v>
      </c>
      <c r="B10735" s="120" t="s">
        <v>201</v>
      </c>
      <c r="C10735" s="120" t="s">
        <v>211</v>
      </c>
      <c r="D10735" s="120" t="s">
        <v>101</v>
      </c>
      <c r="E10735" s="120" t="s">
        <v>92</v>
      </c>
      <c r="F10735" s="121">
        <v>14769</v>
      </c>
      <c r="G10735" s="121">
        <v>1659.24</v>
      </c>
      <c r="H10735" s="119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19">
        <v>59328</v>
      </c>
      <c r="B10736" s="120" t="s">
        <v>201</v>
      </c>
      <c r="C10736" s="120" t="s">
        <v>207</v>
      </c>
      <c r="D10736" s="120" t="s">
        <v>128</v>
      </c>
      <c r="E10736" s="120" t="s">
        <v>180</v>
      </c>
      <c r="F10736" s="121">
        <v>38250</v>
      </c>
      <c r="G10736" s="121">
        <v>4297</v>
      </c>
      <c r="H10736" s="119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19">
        <v>59329</v>
      </c>
      <c r="B10737" s="120" t="s">
        <v>201</v>
      </c>
      <c r="C10737" s="120" t="s">
        <v>206</v>
      </c>
      <c r="D10737" s="120" t="s">
        <v>128</v>
      </c>
      <c r="E10737" s="120" t="s">
        <v>180</v>
      </c>
      <c r="F10737" s="121">
        <v>38402</v>
      </c>
      <c r="G10737" s="121">
        <v>4314</v>
      </c>
      <c r="H10737" s="119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19">
        <v>59330</v>
      </c>
      <c r="B10738" s="120" t="s">
        <v>201</v>
      </c>
      <c r="C10738" s="120" t="s">
        <v>206</v>
      </c>
      <c r="D10738" s="120" t="s">
        <v>128</v>
      </c>
      <c r="E10738" s="120" t="s">
        <v>180</v>
      </c>
      <c r="F10738" s="121">
        <v>35348</v>
      </c>
      <c r="G10738" s="121">
        <v>3971</v>
      </c>
      <c r="H10738" s="119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19">
        <v>59331</v>
      </c>
      <c r="B10739" s="120" t="s">
        <v>201</v>
      </c>
      <c r="C10739" s="120" t="s">
        <v>211</v>
      </c>
      <c r="D10739" s="120" t="s">
        <v>128</v>
      </c>
      <c r="E10739" s="120" t="s">
        <v>180</v>
      </c>
      <c r="F10739" s="121">
        <v>32671</v>
      </c>
      <c r="G10739" s="121">
        <v>3670</v>
      </c>
      <c r="H10739" s="119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19">
        <v>59332</v>
      </c>
      <c r="B10740" s="120" t="s">
        <v>201</v>
      </c>
      <c r="C10740" s="120" t="s">
        <v>206</v>
      </c>
      <c r="D10740" s="120" t="s">
        <v>128</v>
      </c>
      <c r="E10740" s="120" t="s">
        <v>180</v>
      </c>
      <c r="F10740" s="121">
        <v>6151282</v>
      </c>
      <c r="G10740" s="121">
        <v>691000</v>
      </c>
      <c r="H10740" s="119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19">
        <v>59333</v>
      </c>
      <c r="B10741" s="120" t="s">
        <v>201</v>
      </c>
      <c r="C10741" s="120" t="s">
        <v>206</v>
      </c>
      <c r="D10741" s="120" t="s">
        <v>101</v>
      </c>
      <c r="E10741" s="120" t="s">
        <v>92</v>
      </c>
      <c r="F10741" s="121">
        <v>28700</v>
      </c>
      <c r="G10741" s="121">
        <v>3224</v>
      </c>
      <c r="H10741" s="119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19">
        <v>59334</v>
      </c>
      <c r="B10742" s="120" t="s">
        <v>201</v>
      </c>
      <c r="C10742" s="120" t="s">
        <v>206</v>
      </c>
      <c r="D10742" s="120" t="s">
        <v>101</v>
      </c>
      <c r="E10742" s="120" t="s">
        <v>92</v>
      </c>
      <c r="F10742" s="121">
        <v>466776</v>
      </c>
      <c r="G10742" s="121">
        <v>52435</v>
      </c>
      <c r="H10742" s="119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19">
        <v>59335</v>
      </c>
      <c r="B10743" s="120" t="s">
        <v>205</v>
      </c>
      <c r="C10743" s="120" t="s">
        <v>208</v>
      </c>
      <c r="D10743" s="120" t="s">
        <v>79</v>
      </c>
      <c r="E10743" s="120" t="s">
        <v>38</v>
      </c>
      <c r="F10743" s="121">
        <v>45</v>
      </c>
      <c r="G10743" s="121">
        <v>6.163</v>
      </c>
      <c r="H10743" s="119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19">
        <v>59335</v>
      </c>
      <c r="B10744" s="120" t="s">
        <v>205</v>
      </c>
      <c r="C10744" s="120" t="s">
        <v>208</v>
      </c>
      <c r="D10744" s="120" t="s">
        <v>79</v>
      </c>
      <c r="E10744" s="120" t="s">
        <v>130</v>
      </c>
      <c r="F10744" s="121">
        <v>49042</v>
      </c>
      <c r="G10744" s="121">
        <v>6913.837</v>
      </c>
      <c r="H10744" s="119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19">
        <v>59337</v>
      </c>
      <c r="B10745" s="120" t="s">
        <v>201</v>
      </c>
      <c r="C10745" s="120" t="s">
        <v>206</v>
      </c>
      <c r="D10745" s="120" t="s">
        <v>101</v>
      </c>
      <c r="E10745" s="120" t="s">
        <v>92</v>
      </c>
      <c r="F10745" s="121">
        <v>81837</v>
      </c>
      <c r="G10745" s="121">
        <v>9193</v>
      </c>
      <c r="H10745" s="119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19">
        <v>59338</v>
      </c>
      <c r="B10746" s="120" t="s">
        <v>201</v>
      </c>
      <c r="C10746" s="120" t="s">
        <v>202</v>
      </c>
      <c r="D10746" s="120" t="s">
        <v>39</v>
      </c>
      <c r="E10746" s="120" t="s">
        <v>38</v>
      </c>
      <c r="F10746" s="121">
        <v>908671</v>
      </c>
      <c r="G10746" s="121">
        <v>698670</v>
      </c>
      <c r="H10746" s="119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19">
        <v>59338</v>
      </c>
      <c r="B10747" s="120" t="s">
        <v>201</v>
      </c>
      <c r="C10747" s="120" t="s">
        <v>202</v>
      </c>
      <c r="D10747" s="120" t="s">
        <v>61</v>
      </c>
      <c r="E10747" s="120" t="s">
        <v>38</v>
      </c>
      <c r="F10747" s="121">
        <v>12125515</v>
      </c>
      <c r="G10747" s="121">
        <v>1048103</v>
      </c>
      <c r="H10747" s="119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19">
        <v>59339</v>
      </c>
      <c r="B10748" s="120" t="s">
        <v>201</v>
      </c>
      <c r="C10748" s="120" t="s">
        <v>206</v>
      </c>
      <c r="D10748" s="120" t="s">
        <v>101</v>
      </c>
      <c r="E10748" s="120" t="s">
        <v>92</v>
      </c>
      <c r="F10748" s="121">
        <v>2303802</v>
      </c>
      <c r="G10748" s="121">
        <v>258796</v>
      </c>
      <c r="H10748" s="119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19">
        <v>59357</v>
      </c>
      <c r="B10749" s="120" t="s">
        <v>201</v>
      </c>
      <c r="C10749" s="120" t="s">
        <v>206</v>
      </c>
      <c r="D10749" s="120" t="s">
        <v>116</v>
      </c>
      <c r="E10749" s="120" t="s">
        <v>170</v>
      </c>
      <c r="F10749" s="121">
        <v>95732</v>
      </c>
      <c r="G10749" s="121">
        <v>10754</v>
      </c>
      <c r="H10749" s="119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19">
        <v>59359</v>
      </c>
      <c r="B10750" s="120" t="s">
        <v>201</v>
      </c>
      <c r="C10750" s="120" t="s">
        <v>206</v>
      </c>
      <c r="D10750" s="120" t="s">
        <v>101</v>
      </c>
      <c r="E10750" s="120" t="s">
        <v>92</v>
      </c>
      <c r="F10750" s="121">
        <v>30205</v>
      </c>
      <c r="G10750" s="121">
        <v>3393</v>
      </c>
      <c r="H10750" s="119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19">
        <v>59360</v>
      </c>
      <c r="B10751" s="120" t="s">
        <v>201</v>
      </c>
      <c r="C10751" s="120" t="s">
        <v>206</v>
      </c>
      <c r="D10751" s="120" t="s">
        <v>101</v>
      </c>
      <c r="E10751" s="120" t="s">
        <v>92</v>
      </c>
      <c r="F10751" s="121">
        <v>22870</v>
      </c>
      <c r="G10751" s="121">
        <v>2569</v>
      </c>
      <c r="H10751" s="119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19">
        <v>59362</v>
      </c>
      <c r="B10752" s="120" t="s">
        <v>201</v>
      </c>
      <c r="C10752" s="120" t="s">
        <v>206</v>
      </c>
      <c r="D10752" s="120" t="s">
        <v>101</v>
      </c>
      <c r="E10752" s="120" t="s">
        <v>92</v>
      </c>
      <c r="F10752" s="121">
        <v>14341</v>
      </c>
      <c r="G10752" s="121">
        <v>1611</v>
      </c>
      <c r="H10752" s="119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19">
        <v>59363</v>
      </c>
      <c r="B10753" s="120" t="s">
        <v>201</v>
      </c>
      <c r="C10753" s="120" t="s">
        <v>206</v>
      </c>
      <c r="D10753" s="120" t="s">
        <v>101</v>
      </c>
      <c r="E10753" s="120" t="s">
        <v>92</v>
      </c>
      <c r="F10753" s="121">
        <v>14065</v>
      </c>
      <c r="G10753" s="121">
        <v>1580</v>
      </c>
      <c r="H10753" s="119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19">
        <v>59365</v>
      </c>
      <c r="B10754" s="120" t="s">
        <v>201</v>
      </c>
      <c r="C10754" s="120" t="s">
        <v>206</v>
      </c>
      <c r="D10754" s="120" t="s">
        <v>101</v>
      </c>
      <c r="E10754" s="120" t="s">
        <v>92</v>
      </c>
      <c r="F10754" s="121">
        <v>7709</v>
      </c>
      <c r="G10754" s="121">
        <v>866</v>
      </c>
      <c r="H10754" s="119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19">
        <v>59366</v>
      </c>
      <c r="B10755" s="120" t="s">
        <v>201</v>
      </c>
      <c r="C10755" s="120" t="s">
        <v>206</v>
      </c>
      <c r="D10755" s="120" t="s">
        <v>101</v>
      </c>
      <c r="E10755" s="120" t="s">
        <v>92</v>
      </c>
      <c r="F10755" s="121">
        <v>82832</v>
      </c>
      <c r="G10755" s="121">
        <v>9305</v>
      </c>
      <c r="H10755" s="119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19">
        <v>59369</v>
      </c>
      <c r="B10756" s="120" t="s">
        <v>201</v>
      </c>
      <c r="C10756" s="120" t="s">
        <v>206</v>
      </c>
      <c r="D10756" s="120" t="s">
        <v>101</v>
      </c>
      <c r="E10756" s="120" t="s">
        <v>92</v>
      </c>
      <c r="F10756" s="121">
        <v>9579</v>
      </c>
      <c r="G10756" s="121">
        <v>1076</v>
      </c>
      <c r="H10756" s="119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19">
        <v>59370</v>
      </c>
      <c r="B10757" s="120" t="s">
        <v>201</v>
      </c>
      <c r="C10757" s="120" t="s">
        <v>206</v>
      </c>
      <c r="D10757" s="120" t="s">
        <v>101</v>
      </c>
      <c r="E10757" s="120" t="s">
        <v>92</v>
      </c>
      <c r="F10757" s="121">
        <v>18301</v>
      </c>
      <c r="G10757" s="121">
        <v>2056</v>
      </c>
      <c r="H10757" s="119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19">
        <v>59371</v>
      </c>
      <c r="B10758" s="120" t="s">
        <v>201</v>
      </c>
      <c r="C10758" s="120" t="s">
        <v>206</v>
      </c>
      <c r="D10758" s="120" t="s">
        <v>101</v>
      </c>
      <c r="E10758" s="120" t="s">
        <v>92</v>
      </c>
      <c r="F10758" s="121">
        <v>20909</v>
      </c>
      <c r="G10758" s="121">
        <v>2349</v>
      </c>
      <c r="H10758" s="119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19">
        <v>59373</v>
      </c>
      <c r="B10759" s="120" t="s">
        <v>205</v>
      </c>
      <c r="C10759" s="120" t="s">
        <v>209</v>
      </c>
      <c r="D10759" s="120" t="s">
        <v>73</v>
      </c>
      <c r="E10759" s="120" t="s">
        <v>38</v>
      </c>
      <c r="F10759" s="121">
        <v>28078</v>
      </c>
      <c r="G10759" s="121">
        <v>2965</v>
      </c>
      <c r="H10759" s="119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19">
        <v>59374</v>
      </c>
      <c r="B10760" s="120" t="s">
        <v>201</v>
      </c>
      <c r="C10760" s="120" t="s">
        <v>206</v>
      </c>
      <c r="D10760" s="120" t="s">
        <v>101</v>
      </c>
      <c r="E10760" s="120" t="s">
        <v>92</v>
      </c>
      <c r="F10760" s="121">
        <v>98029</v>
      </c>
      <c r="G10760" s="121">
        <v>11012</v>
      </c>
      <c r="H10760" s="119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19">
        <v>59375</v>
      </c>
      <c r="B10761" s="120" t="s">
        <v>201</v>
      </c>
      <c r="C10761" s="120" t="s">
        <v>206</v>
      </c>
      <c r="D10761" s="120" t="s">
        <v>101</v>
      </c>
      <c r="E10761" s="120" t="s">
        <v>92</v>
      </c>
      <c r="F10761" s="121">
        <v>30545</v>
      </c>
      <c r="G10761" s="121">
        <v>3431</v>
      </c>
      <c r="H10761" s="119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19">
        <v>59376</v>
      </c>
      <c r="B10762" s="120" t="s">
        <v>201</v>
      </c>
      <c r="C10762" s="120" t="s">
        <v>206</v>
      </c>
      <c r="D10762" s="120" t="s">
        <v>101</v>
      </c>
      <c r="E10762" s="120" t="s">
        <v>92</v>
      </c>
      <c r="F10762" s="121">
        <v>31352</v>
      </c>
      <c r="G10762" s="121">
        <v>3522</v>
      </c>
      <c r="H10762" s="119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19">
        <v>59377</v>
      </c>
      <c r="B10763" s="120" t="s">
        <v>201</v>
      </c>
      <c r="C10763" s="120" t="s">
        <v>206</v>
      </c>
      <c r="D10763" s="120" t="s">
        <v>101</v>
      </c>
      <c r="E10763" s="120" t="s">
        <v>92</v>
      </c>
      <c r="F10763" s="121">
        <v>21206</v>
      </c>
      <c r="G10763" s="121">
        <v>2382</v>
      </c>
      <c r="H10763" s="119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19">
        <v>59379</v>
      </c>
      <c r="B10764" s="120" t="s">
        <v>201</v>
      </c>
      <c r="C10764" s="120" t="s">
        <v>211</v>
      </c>
      <c r="D10764" s="120" t="s">
        <v>79</v>
      </c>
      <c r="E10764" s="120" t="s">
        <v>70</v>
      </c>
      <c r="F10764" s="121">
        <v>0</v>
      </c>
      <c r="G10764" s="121">
        <v>0</v>
      </c>
      <c r="H10764" s="119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19">
        <v>59380</v>
      </c>
      <c r="B10765" s="120" t="s">
        <v>201</v>
      </c>
      <c r="C10765" s="120" t="s">
        <v>206</v>
      </c>
      <c r="D10765" s="120" t="s">
        <v>101</v>
      </c>
      <c r="E10765" s="120" t="s">
        <v>92</v>
      </c>
      <c r="F10765" s="121">
        <v>440853</v>
      </c>
      <c r="G10765" s="121">
        <v>49523</v>
      </c>
      <c r="H10765" s="119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19">
        <v>59381</v>
      </c>
      <c r="B10766" s="120" t="s">
        <v>205</v>
      </c>
      <c r="C10766" s="120" t="s">
        <v>210</v>
      </c>
      <c r="D10766" s="120" t="s">
        <v>73</v>
      </c>
      <c r="E10766" s="120" t="s">
        <v>38</v>
      </c>
      <c r="F10766" s="121">
        <v>263820</v>
      </c>
      <c r="G10766" s="121">
        <v>28504.28</v>
      </c>
      <c r="H10766" s="119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19">
        <v>59382</v>
      </c>
      <c r="B10767" s="120" t="s">
        <v>201</v>
      </c>
      <c r="C10767" s="120" t="s">
        <v>202</v>
      </c>
      <c r="D10767" s="120" t="s">
        <v>68</v>
      </c>
      <c r="E10767" s="120" t="s">
        <v>76</v>
      </c>
      <c r="F10767" s="121">
        <v>0</v>
      </c>
      <c r="G10767" s="121">
        <v>0</v>
      </c>
      <c r="H10767" s="119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19">
        <v>59383</v>
      </c>
      <c r="B10768" s="120" t="s">
        <v>201</v>
      </c>
      <c r="C10768" s="120" t="s">
        <v>211</v>
      </c>
      <c r="D10768" s="120" t="s">
        <v>68</v>
      </c>
      <c r="E10768" s="120" t="s">
        <v>178</v>
      </c>
      <c r="F10768" s="121">
        <v>44472</v>
      </c>
      <c r="G10768" s="121">
        <v>4996</v>
      </c>
      <c r="H10768" s="119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19">
        <v>59384</v>
      </c>
      <c r="B10769" s="120" t="s">
        <v>201</v>
      </c>
      <c r="C10769" s="120" t="s">
        <v>206</v>
      </c>
      <c r="D10769" s="120" t="s">
        <v>128</v>
      </c>
      <c r="E10769" s="120" t="s">
        <v>180</v>
      </c>
      <c r="F10769" s="121">
        <v>7032445</v>
      </c>
      <c r="G10769" s="121">
        <v>789985</v>
      </c>
      <c r="H10769" s="119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19">
        <v>59386</v>
      </c>
      <c r="B10770" s="120" t="s">
        <v>201</v>
      </c>
      <c r="C10770" s="120" t="s">
        <v>206</v>
      </c>
      <c r="D10770" s="120" t="s">
        <v>101</v>
      </c>
      <c r="E10770" s="120" t="s">
        <v>92</v>
      </c>
      <c r="F10770" s="121">
        <v>1958849</v>
      </c>
      <c r="G10770" s="121">
        <v>220046</v>
      </c>
      <c r="H10770" s="119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19">
        <v>59387</v>
      </c>
      <c r="B10771" s="120" t="s">
        <v>201</v>
      </c>
      <c r="C10771" s="120" t="s">
        <v>206</v>
      </c>
      <c r="D10771" s="120" t="s">
        <v>101</v>
      </c>
      <c r="E10771" s="120" t="s">
        <v>92</v>
      </c>
      <c r="F10771" s="121">
        <v>1826209</v>
      </c>
      <c r="G10771" s="121">
        <v>205146</v>
      </c>
      <c r="H10771" s="119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19">
        <v>59388</v>
      </c>
      <c r="B10772" s="120" t="s">
        <v>201</v>
      </c>
      <c r="C10772" s="120" t="s">
        <v>206</v>
      </c>
      <c r="D10772" s="120" t="s">
        <v>101</v>
      </c>
      <c r="E10772" s="120" t="s">
        <v>92</v>
      </c>
      <c r="F10772" s="121">
        <v>1813169</v>
      </c>
      <c r="G10772" s="121">
        <v>203681</v>
      </c>
      <c r="H10772" s="119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19">
        <v>59389</v>
      </c>
      <c r="B10773" s="120" t="s">
        <v>201</v>
      </c>
      <c r="C10773" s="120" t="s">
        <v>206</v>
      </c>
      <c r="D10773" s="120" t="s">
        <v>101</v>
      </c>
      <c r="E10773" s="120" t="s">
        <v>92</v>
      </c>
      <c r="F10773" s="121">
        <v>1819944</v>
      </c>
      <c r="G10773" s="121">
        <v>204442</v>
      </c>
      <c r="H10773" s="119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19">
        <v>59391</v>
      </c>
      <c r="B10774" s="120" t="s">
        <v>201</v>
      </c>
      <c r="C10774" s="120" t="s">
        <v>202</v>
      </c>
      <c r="D10774" s="120" t="s">
        <v>79</v>
      </c>
      <c r="E10774" s="120" t="s">
        <v>38</v>
      </c>
      <c r="F10774" s="121">
        <v>3881885</v>
      </c>
      <c r="G10774" s="121">
        <v>434521</v>
      </c>
      <c r="H10774" s="119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19">
        <v>59392</v>
      </c>
      <c r="B10775" s="120" t="s">
        <v>201</v>
      </c>
      <c r="C10775" s="120" t="s">
        <v>206</v>
      </c>
      <c r="D10775" s="120" t="s">
        <v>79</v>
      </c>
      <c r="E10775" s="120" t="s">
        <v>90</v>
      </c>
      <c r="F10775" s="121">
        <v>67856</v>
      </c>
      <c r="G10775" s="121">
        <v>5987</v>
      </c>
      <c r="H10775" s="119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19">
        <v>59394</v>
      </c>
      <c r="B10776" s="120" t="s">
        <v>201</v>
      </c>
      <c r="C10776" s="120" t="s">
        <v>206</v>
      </c>
      <c r="D10776" s="120" t="s">
        <v>101</v>
      </c>
      <c r="E10776" s="120" t="s">
        <v>92</v>
      </c>
      <c r="F10776" s="121">
        <v>19399</v>
      </c>
      <c r="G10776" s="121">
        <v>2179</v>
      </c>
      <c r="H10776" s="119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19">
        <v>59396</v>
      </c>
      <c r="B10777" s="120" t="s">
        <v>201</v>
      </c>
      <c r="C10777" s="120" t="s">
        <v>206</v>
      </c>
      <c r="D10777" s="120" t="s">
        <v>101</v>
      </c>
      <c r="E10777" s="120" t="s">
        <v>92</v>
      </c>
      <c r="F10777" s="121">
        <v>60125</v>
      </c>
      <c r="G10777" s="121">
        <v>6754</v>
      </c>
      <c r="H10777" s="119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19">
        <v>59404</v>
      </c>
      <c r="B10778" s="120" t="s">
        <v>201</v>
      </c>
      <c r="C10778" s="120" t="s">
        <v>206</v>
      </c>
      <c r="D10778" s="120" t="s">
        <v>101</v>
      </c>
      <c r="E10778" s="120" t="s">
        <v>92</v>
      </c>
      <c r="F10778" s="121">
        <v>427217</v>
      </c>
      <c r="G10778" s="121">
        <v>47991</v>
      </c>
      <c r="H10778" s="119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19">
        <v>59405</v>
      </c>
      <c r="B10779" s="120" t="s">
        <v>201</v>
      </c>
      <c r="C10779" s="120" t="s">
        <v>206</v>
      </c>
      <c r="D10779" s="120" t="s">
        <v>101</v>
      </c>
      <c r="E10779" s="120" t="s">
        <v>92</v>
      </c>
      <c r="F10779" s="121">
        <v>21489</v>
      </c>
      <c r="G10779" s="121">
        <v>2414</v>
      </c>
      <c r="H10779" s="119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19">
        <v>59406</v>
      </c>
      <c r="B10780" s="120" t="s">
        <v>201</v>
      </c>
      <c r="C10780" s="120" t="s">
        <v>206</v>
      </c>
      <c r="D10780" s="120" t="s">
        <v>101</v>
      </c>
      <c r="E10780" s="120" t="s">
        <v>92</v>
      </c>
      <c r="F10780" s="121">
        <v>26333</v>
      </c>
      <c r="G10780" s="121">
        <v>2958</v>
      </c>
      <c r="H10780" s="119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19">
        <v>59407</v>
      </c>
      <c r="B10781" s="120" t="s">
        <v>201</v>
      </c>
      <c r="C10781" s="120" t="s">
        <v>206</v>
      </c>
      <c r="D10781" s="120" t="s">
        <v>101</v>
      </c>
      <c r="E10781" s="120" t="s">
        <v>92</v>
      </c>
      <c r="F10781" s="121">
        <v>240291</v>
      </c>
      <c r="G10781" s="121">
        <v>26993</v>
      </c>
      <c r="H10781" s="119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19">
        <v>59408</v>
      </c>
      <c r="B10782" s="120" t="s">
        <v>201</v>
      </c>
      <c r="C10782" s="120" t="s">
        <v>206</v>
      </c>
      <c r="D10782" s="120" t="s">
        <v>101</v>
      </c>
      <c r="E10782" s="120" t="s">
        <v>92</v>
      </c>
      <c r="F10782" s="121">
        <v>461453</v>
      </c>
      <c r="G10782" s="121">
        <v>51837</v>
      </c>
      <c r="H10782" s="119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19">
        <v>59409</v>
      </c>
      <c r="B10783" s="120" t="s">
        <v>201</v>
      </c>
      <c r="C10783" s="120" t="s">
        <v>206</v>
      </c>
      <c r="D10783" s="120" t="s">
        <v>101</v>
      </c>
      <c r="E10783" s="120" t="s">
        <v>92</v>
      </c>
      <c r="F10783" s="121">
        <v>22778</v>
      </c>
      <c r="G10783" s="121">
        <v>2559</v>
      </c>
      <c r="H10783" s="119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19">
        <v>59410</v>
      </c>
      <c r="B10784" s="120" t="s">
        <v>201</v>
      </c>
      <c r="C10784" s="120" t="s">
        <v>206</v>
      </c>
      <c r="D10784" s="120" t="s">
        <v>101</v>
      </c>
      <c r="E10784" s="120" t="s">
        <v>92</v>
      </c>
      <c r="F10784" s="121">
        <v>35572</v>
      </c>
      <c r="G10784" s="121">
        <v>3996</v>
      </c>
      <c r="H10784" s="119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19">
        <v>59411</v>
      </c>
      <c r="B10785" s="120" t="s">
        <v>201</v>
      </c>
      <c r="C10785" s="120" t="s">
        <v>206</v>
      </c>
      <c r="D10785" s="120" t="s">
        <v>101</v>
      </c>
      <c r="E10785" s="120" t="s">
        <v>92</v>
      </c>
      <c r="F10785" s="121">
        <v>35269</v>
      </c>
      <c r="G10785" s="121">
        <v>3962</v>
      </c>
      <c r="H10785" s="119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19">
        <v>59412</v>
      </c>
      <c r="B10786" s="120" t="s">
        <v>201</v>
      </c>
      <c r="C10786" s="120" t="s">
        <v>206</v>
      </c>
      <c r="D10786" s="120" t="s">
        <v>101</v>
      </c>
      <c r="E10786" s="120" t="s">
        <v>92</v>
      </c>
      <c r="F10786" s="121">
        <v>426950</v>
      </c>
      <c r="G10786" s="121">
        <v>47961</v>
      </c>
      <c r="H10786" s="119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19">
        <v>59413</v>
      </c>
      <c r="B10787" s="120" t="s">
        <v>201</v>
      </c>
      <c r="C10787" s="120" t="s">
        <v>206</v>
      </c>
      <c r="D10787" s="120" t="s">
        <v>101</v>
      </c>
      <c r="E10787" s="120" t="s">
        <v>92</v>
      </c>
      <c r="F10787" s="121">
        <v>435762</v>
      </c>
      <c r="G10787" s="121">
        <v>48951</v>
      </c>
      <c r="H10787" s="119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19">
        <v>59414</v>
      </c>
      <c r="B10788" s="120" t="s">
        <v>201</v>
      </c>
      <c r="C10788" s="120" t="s">
        <v>206</v>
      </c>
      <c r="D10788" s="120" t="s">
        <v>101</v>
      </c>
      <c r="E10788" s="120" t="s">
        <v>92</v>
      </c>
      <c r="F10788" s="121">
        <v>473844</v>
      </c>
      <c r="G10788" s="121">
        <v>53229</v>
      </c>
      <c r="H10788" s="119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19">
        <v>59415</v>
      </c>
      <c r="B10789" s="120" t="s">
        <v>201</v>
      </c>
      <c r="C10789" s="120" t="s">
        <v>202</v>
      </c>
      <c r="D10789" s="120" t="s">
        <v>79</v>
      </c>
      <c r="E10789" s="120" t="s">
        <v>70</v>
      </c>
      <c r="F10789" s="121">
        <v>10056</v>
      </c>
      <c r="G10789" s="121">
        <v>991</v>
      </c>
      <c r="H10789" s="119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19">
        <v>59416</v>
      </c>
      <c r="B10790" s="120" t="s">
        <v>201</v>
      </c>
      <c r="C10790" s="120" t="s">
        <v>202</v>
      </c>
      <c r="D10790" s="120" t="s">
        <v>101</v>
      </c>
      <c r="E10790" s="120" t="s">
        <v>92</v>
      </c>
      <c r="F10790" s="121">
        <v>28390</v>
      </c>
      <c r="G10790" s="121">
        <v>3189</v>
      </c>
      <c r="H10790" s="119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19">
        <v>59417</v>
      </c>
      <c r="B10791" s="120" t="s">
        <v>201</v>
      </c>
      <c r="C10791" s="120" t="s">
        <v>206</v>
      </c>
      <c r="D10791" s="120" t="s">
        <v>128</v>
      </c>
      <c r="E10791" s="120" t="s">
        <v>180</v>
      </c>
      <c r="F10791" s="121">
        <v>466047</v>
      </c>
      <c r="G10791" s="121">
        <v>52353</v>
      </c>
      <c r="H10791" s="119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19">
        <v>59421</v>
      </c>
      <c r="B10792" s="120" t="s">
        <v>201</v>
      </c>
      <c r="C10792" s="120" t="s">
        <v>206</v>
      </c>
      <c r="D10792" s="120" t="s">
        <v>101</v>
      </c>
      <c r="E10792" s="120" t="s">
        <v>92</v>
      </c>
      <c r="F10792" s="121">
        <v>34129</v>
      </c>
      <c r="G10792" s="121">
        <v>3834</v>
      </c>
      <c r="H10792" s="119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19">
        <v>59422</v>
      </c>
      <c r="B10793" s="120" t="s">
        <v>201</v>
      </c>
      <c r="C10793" s="120" t="s">
        <v>206</v>
      </c>
      <c r="D10793" s="120" t="s">
        <v>101</v>
      </c>
      <c r="E10793" s="120" t="s">
        <v>92</v>
      </c>
      <c r="F10793" s="121">
        <v>34770</v>
      </c>
      <c r="G10793" s="121">
        <v>3906</v>
      </c>
      <c r="H10793" s="119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19">
        <v>59423</v>
      </c>
      <c r="B10794" s="120" t="s">
        <v>201</v>
      </c>
      <c r="C10794" s="120" t="s">
        <v>206</v>
      </c>
      <c r="D10794" s="120" t="s">
        <v>101</v>
      </c>
      <c r="E10794" s="120" t="s">
        <v>92</v>
      </c>
      <c r="F10794" s="121">
        <v>34922</v>
      </c>
      <c r="G10794" s="121">
        <v>3923</v>
      </c>
      <c r="H10794" s="119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19">
        <v>59425</v>
      </c>
      <c r="B10795" s="120" t="s">
        <v>201</v>
      </c>
      <c r="C10795" s="120" t="s">
        <v>206</v>
      </c>
      <c r="D10795" s="120" t="s">
        <v>79</v>
      </c>
      <c r="E10795" s="120" t="s">
        <v>90</v>
      </c>
      <c r="F10795" s="121">
        <v>516664</v>
      </c>
      <c r="G10795" s="121">
        <v>45764</v>
      </c>
      <c r="H10795" s="119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19">
        <v>59426</v>
      </c>
      <c r="B10796" s="120" t="s">
        <v>201</v>
      </c>
      <c r="C10796" s="120" t="s">
        <v>206</v>
      </c>
      <c r="D10796" s="120" t="s">
        <v>101</v>
      </c>
      <c r="E10796" s="120" t="s">
        <v>92</v>
      </c>
      <c r="F10796" s="121">
        <v>74751</v>
      </c>
      <c r="G10796" s="121">
        <v>8397</v>
      </c>
      <c r="H10796" s="119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19">
        <v>59427</v>
      </c>
      <c r="B10797" s="120" t="s">
        <v>201</v>
      </c>
      <c r="C10797" s="120" t="s">
        <v>206</v>
      </c>
      <c r="D10797" s="120" t="s">
        <v>101</v>
      </c>
      <c r="E10797" s="120" t="s">
        <v>92</v>
      </c>
      <c r="F10797" s="121">
        <v>74661</v>
      </c>
      <c r="G10797" s="121">
        <v>8387</v>
      </c>
      <c r="H10797" s="119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19">
        <v>59428</v>
      </c>
      <c r="B10798" s="120" t="s">
        <v>201</v>
      </c>
      <c r="C10798" s="120" t="s">
        <v>206</v>
      </c>
      <c r="D10798" s="120" t="s">
        <v>116</v>
      </c>
      <c r="E10798" s="120" t="s">
        <v>170</v>
      </c>
      <c r="F10798" s="121">
        <v>8991</v>
      </c>
      <c r="G10798" s="121">
        <v>1010</v>
      </c>
      <c r="H10798" s="119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19">
        <v>59429</v>
      </c>
      <c r="B10799" s="120" t="s">
        <v>201</v>
      </c>
      <c r="C10799" s="120" t="s">
        <v>206</v>
      </c>
      <c r="D10799" s="120" t="s">
        <v>101</v>
      </c>
      <c r="E10799" s="120" t="s">
        <v>92</v>
      </c>
      <c r="F10799" s="121">
        <v>76200</v>
      </c>
      <c r="G10799" s="121">
        <v>8560</v>
      </c>
      <c r="H10799" s="119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19">
        <v>59430</v>
      </c>
      <c r="B10800" s="120" t="s">
        <v>201</v>
      </c>
      <c r="C10800" s="120" t="s">
        <v>206</v>
      </c>
      <c r="D10800" s="120" t="s">
        <v>101</v>
      </c>
      <c r="E10800" s="120" t="s">
        <v>92</v>
      </c>
      <c r="F10800" s="121">
        <v>88886</v>
      </c>
      <c r="G10800" s="121">
        <v>9985</v>
      </c>
      <c r="H10800" s="119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19">
        <v>59431</v>
      </c>
      <c r="B10801" s="120" t="s">
        <v>201</v>
      </c>
      <c r="C10801" s="120" t="s">
        <v>206</v>
      </c>
      <c r="D10801" s="120" t="s">
        <v>101</v>
      </c>
      <c r="E10801" s="120" t="s">
        <v>92</v>
      </c>
      <c r="F10801" s="121">
        <v>379537</v>
      </c>
      <c r="G10801" s="121">
        <v>42635</v>
      </c>
      <c r="H10801" s="119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19">
        <v>59433</v>
      </c>
      <c r="B10802" s="120" t="s">
        <v>201</v>
      </c>
      <c r="C10802" s="120" t="s">
        <v>206</v>
      </c>
      <c r="D10802" s="120" t="s">
        <v>101</v>
      </c>
      <c r="E10802" s="120" t="s">
        <v>92</v>
      </c>
      <c r="F10802" s="121">
        <v>34264</v>
      </c>
      <c r="G10802" s="121">
        <v>3849</v>
      </c>
      <c r="H10802" s="119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19">
        <v>59434</v>
      </c>
      <c r="B10803" s="120" t="s">
        <v>201</v>
      </c>
      <c r="C10803" s="120" t="s">
        <v>206</v>
      </c>
      <c r="D10803" s="120" t="s">
        <v>101</v>
      </c>
      <c r="E10803" s="120" t="s">
        <v>92</v>
      </c>
      <c r="F10803" s="121">
        <v>40843</v>
      </c>
      <c r="G10803" s="121">
        <v>4588</v>
      </c>
      <c r="H10803" s="119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19">
        <v>59435</v>
      </c>
      <c r="B10804" s="120" t="s">
        <v>201</v>
      </c>
      <c r="C10804" s="120" t="s">
        <v>206</v>
      </c>
      <c r="D10804" s="120" t="s">
        <v>128</v>
      </c>
      <c r="E10804" s="120" t="s">
        <v>180</v>
      </c>
      <c r="F10804" s="121">
        <v>622926</v>
      </c>
      <c r="G10804" s="121">
        <v>69976</v>
      </c>
      <c r="H10804" s="119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19">
        <v>59436</v>
      </c>
      <c r="B10805" s="120" t="s">
        <v>201</v>
      </c>
      <c r="C10805" s="120" t="s">
        <v>206</v>
      </c>
      <c r="D10805" s="120" t="s">
        <v>79</v>
      </c>
      <c r="E10805" s="120" t="s">
        <v>90</v>
      </c>
      <c r="F10805" s="121">
        <v>336563</v>
      </c>
      <c r="G10805" s="121">
        <v>36760</v>
      </c>
      <c r="H10805" s="119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19">
        <v>59437</v>
      </c>
      <c r="B10806" s="120" t="s">
        <v>201</v>
      </c>
      <c r="C10806" s="120" t="s">
        <v>206</v>
      </c>
      <c r="D10806" s="120" t="s">
        <v>116</v>
      </c>
      <c r="E10806" s="120" t="s">
        <v>170</v>
      </c>
      <c r="F10806" s="121">
        <v>103334</v>
      </c>
      <c r="G10806" s="121">
        <v>11608</v>
      </c>
      <c r="H10806" s="119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19">
        <v>59438</v>
      </c>
      <c r="B10807" s="120" t="s">
        <v>201</v>
      </c>
      <c r="C10807" s="120" t="s">
        <v>206</v>
      </c>
      <c r="D10807" s="120" t="s">
        <v>116</v>
      </c>
      <c r="E10807" s="120" t="s">
        <v>170</v>
      </c>
      <c r="F10807" s="121">
        <v>214510</v>
      </c>
      <c r="G10807" s="121">
        <v>24097</v>
      </c>
      <c r="H10807" s="119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19">
        <v>59439</v>
      </c>
      <c r="B10808" s="120" t="s">
        <v>201</v>
      </c>
      <c r="C10808" s="120" t="s">
        <v>206</v>
      </c>
      <c r="D10808" s="120" t="s">
        <v>79</v>
      </c>
      <c r="E10808" s="120" t="s">
        <v>90</v>
      </c>
      <c r="F10808" s="121">
        <v>83873</v>
      </c>
      <c r="G10808" s="121">
        <v>8170</v>
      </c>
      <c r="H10808" s="119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19">
        <v>59440</v>
      </c>
      <c r="B10809" s="120" t="s">
        <v>201</v>
      </c>
      <c r="C10809" s="120" t="s">
        <v>206</v>
      </c>
      <c r="D10809" s="120" t="s">
        <v>101</v>
      </c>
      <c r="E10809" s="120" t="s">
        <v>92</v>
      </c>
      <c r="F10809" s="121">
        <v>162756</v>
      </c>
      <c r="G10809" s="121">
        <v>18283</v>
      </c>
      <c r="H10809" s="119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19">
        <v>59441</v>
      </c>
      <c r="B10810" s="120" t="s">
        <v>201</v>
      </c>
      <c r="C10810" s="120" t="s">
        <v>206</v>
      </c>
      <c r="D10810" s="120" t="s">
        <v>101</v>
      </c>
      <c r="E10810" s="120" t="s">
        <v>92</v>
      </c>
      <c r="F10810" s="121">
        <v>534325</v>
      </c>
      <c r="G10810" s="121">
        <v>60023</v>
      </c>
      <c r="H10810" s="119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19">
        <v>59442</v>
      </c>
      <c r="B10811" s="120" t="s">
        <v>201</v>
      </c>
      <c r="C10811" s="120" t="s">
        <v>206</v>
      </c>
      <c r="D10811" s="120" t="s">
        <v>128</v>
      </c>
      <c r="E10811" s="120" t="s">
        <v>180</v>
      </c>
      <c r="F10811" s="121">
        <v>6028461</v>
      </c>
      <c r="G10811" s="121">
        <v>677203</v>
      </c>
      <c r="H10811" s="119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19">
        <v>59443</v>
      </c>
      <c r="B10812" s="120" t="s">
        <v>201</v>
      </c>
      <c r="C10812" s="120" t="s">
        <v>206</v>
      </c>
      <c r="D10812" s="120" t="s">
        <v>101</v>
      </c>
      <c r="E10812" s="120" t="s">
        <v>92</v>
      </c>
      <c r="F10812" s="121">
        <v>514536</v>
      </c>
      <c r="G10812" s="121">
        <v>57800</v>
      </c>
      <c r="H10812" s="119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19">
        <v>59444</v>
      </c>
      <c r="B10813" s="120" t="s">
        <v>201</v>
      </c>
      <c r="C10813" s="120" t="s">
        <v>202</v>
      </c>
      <c r="D10813" s="120" t="s">
        <v>101</v>
      </c>
      <c r="E10813" s="120" t="s">
        <v>92</v>
      </c>
      <c r="F10813" s="121">
        <v>276016</v>
      </c>
      <c r="G10813" s="121">
        <v>31006</v>
      </c>
      <c r="H10813" s="119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19">
        <v>59445</v>
      </c>
      <c r="B10814" s="120" t="s">
        <v>201</v>
      </c>
      <c r="C10814" s="120" t="s">
        <v>206</v>
      </c>
      <c r="D10814" s="120" t="s">
        <v>101</v>
      </c>
      <c r="E10814" s="120" t="s">
        <v>92</v>
      </c>
      <c r="F10814" s="121">
        <v>25006</v>
      </c>
      <c r="G10814" s="121">
        <v>2809</v>
      </c>
      <c r="H10814" s="119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19">
        <v>59446</v>
      </c>
      <c r="B10815" s="120" t="s">
        <v>201</v>
      </c>
      <c r="C10815" s="120" t="s">
        <v>206</v>
      </c>
      <c r="D10815" s="120" t="s">
        <v>101</v>
      </c>
      <c r="E10815" s="120" t="s">
        <v>92</v>
      </c>
      <c r="F10815" s="121">
        <v>59732</v>
      </c>
      <c r="G10815" s="121">
        <v>6710</v>
      </c>
      <c r="H10815" s="119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19">
        <v>59448</v>
      </c>
      <c r="B10816" s="120" t="s">
        <v>205</v>
      </c>
      <c r="C10816" s="120" t="s">
        <v>209</v>
      </c>
      <c r="D10816" s="120" t="s">
        <v>73</v>
      </c>
      <c r="E10816" s="120" t="s">
        <v>90</v>
      </c>
      <c r="F10816" s="121">
        <v>113023</v>
      </c>
      <c r="G10816" s="121">
        <v>20512.368</v>
      </c>
      <c r="H10816" s="119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19">
        <v>59448</v>
      </c>
      <c r="B10817" s="120" t="s">
        <v>205</v>
      </c>
      <c r="C10817" s="120" t="s">
        <v>209</v>
      </c>
      <c r="D10817" s="120" t="s">
        <v>73</v>
      </c>
      <c r="E10817" s="120" t="s">
        <v>38</v>
      </c>
      <c r="F10817" s="121">
        <v>102970</v>
      </c>
      <c r="G10817" s="121">
        <v>18688.632</v>
      </c>
      <c r="H10817" s="119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19">
        <v>59448</v>
      </c>
      <c r="B10818" s="120" t="s">
        <v>205</v>
      </c>
      <c r="C10818" s="120" t="s">
        <v>209</v>
      </c>
      <c r="D10818" s="120" t="s">
        <v>128</v>
      </c>
      <c r="E10818" s="120" t="s">
        <v>180</v>
      </c>
      <c r="F10818" s="121">
        <v>65664</v>
      </c>
      <c r="G10818" s="121">
        <v>7376</v>
      </c>
      <c r="H10818" s="119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19">
        <v>59449</v>
      </c>
      <c r="B10819" s="120" t="s">
        <v>201</v>
      </c>
      <c r="C10819" s="120" t="s">
        <v>206</v>
      </c>
      <c r="D10819" s="120" t="s">
        <v>101</v>
      </c>
      <c r="E10819" s="120" t="s">
        <v>92</v>
      </c>
      <c r="F10819" s="121">
        <v>383257</v>
      </c>
      <c r="G10819" s="121">
        <v>43053</v>
      </c>
      <c r="H10819" s="119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19">
        <v>59450</v>
      </c>
      <c r="B10820" s="120" t="s">
        <v>201</v>
      </c>
      <c r="C10820" s="120" t="s">
        <v>206</v>
      </c>
      <c r="D10820" s="120" t="s">
        <v>101</v>
      </c>
      <c r="E10820" s="120" t="s">
        <v>92</v>
      </c>
      <c r="F10820" s="121">
        <v>1646086</v>
      </c>
      <c r="G10820" s="121">
        <v>184912</v>
      </c>
      <c r="H10820" s="119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19">
        <v>59451</v>
      </c>
      <c r="B10821" s="120" t="s">
        <v>201</v>
      </c>
      <c r="C10821" s="120" t="s">
        <v>206</v>
      </c>
      <c r="D10821" s="120" t="s">
        <v>101</v>
      </c>
      <c r="E10821" s="120" t="s">
        <v>92</v>
      </c>
      <c r="F10821" s="121">
        <v>26404</v>
      </c>
      <c r="G10821" s="121">
        <v>2966</v>
      </c>
      <c r="H10821" s="119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19">
        <v>59452</v>
      </c>
      <c r="B10822" s="120" t="s">
        <v>205</v>
      </c>
      <c r="C10822" s="120" t="s">
        <v>210</v>
      </c>
      <c r="D10822" s="120" t="s">
        <v>73</v>
      </c>
      <c r="E10822" s="120" t="s">
        <v>38</v>
      </c>
      <c r="F10822" s="121">
        <v>191684</v>
      </c>
      <c r="G10822" s="121">
        <v>40190.78</v>
      </c>
      <c r="H10822" s="119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19">
        <v>59454</v>
      </c>
      <c r="B10823" s="120" t="s">
        <v>201</v>
      </c>
      <c r="C10823" s="120" t="s">
        <v>206</v>
      </c>
      <c r="D10823" s="120" t="s">
        <v>101</v>
      </c>
      <c r="E10823" s="120" t="s">
        <v>92</v>
      </c>
      <c r="F10823" s="121">
        <v>219676</v>
      </c>
      <c r="G10823" s="121">
        <v>24677</v>
      </c>
      <c r="H10823" s="119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19">
        <v>59455</v>
      </c>
      <c r="B10824" s="120" t="s">
        <v>201</v>
      </c>
      <c r="C10824" s="120" t="s">
        <v>206</v>
      </c>
      <c r="D10824" s="120" t="s">
        <v>101</v>
      </c>
      <c r="E10824" s="120" t="s">
        <v>92</v>
      </c>
      <c r="F10824" s="121">
        <v>118414</v>
      </c>
      <c r="G10824" s="121">
        <v>13302</v>
      </c>
      <c r="H10824" s="119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19">
        <v>59456</v>
      </c>
      <c r="B10825" s="120" t="s">
        <v>205</v>
      </c>
      <c r="C10825" s="120" t="s">
        <v>210</v>
      </c>
      <c r="D10825" s="120" t="s">
        <v>73</v>
      </c>
      <c r="E10825" s="120" t="s">
        <v>38</v>
      </c>
      <c r="F10825" s="121">
        <v>249738</v>
      </c>
      <c r="G10825" s="121">
        <v>34422</v>
      </c>
      <c r="H10825" s="119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19">
        <v>59457</v>
      </c>
      <c r="B10826" s="120" t="s">
        <v>205</v>
      </c>
      <c r="C10826" s="120" t="s">
        <v>210</v>
      </c>
      <c r="D10826" s="120" t="s">
        <v>73</v>
      </c>
      <c r="E10826" s="120" t="s">
        <v>38</v>
      </c>
      <c r="F10826" s="121">
        <v>179250</v>
      </c>
      <c r="G10826" s="121">
        <v>34458</v>
      </c>
      <c r="H10826" s="119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19">
        <v>59458</v>
      </c>
      <c r="B10827" s="120" t="s">
        <v>205</v>
      </c>
      <c r="C10827" s="120" t="s">
        <v>210</v>
      </c>
      <c r="D10827" s="120" t="s">
        <v>73</v>
      </c>
      <c r="E10827" s="120" t="s">
        <v>38</v>
      </c>
      <c r="F10827" s="121">
        <v>211693</v>
      </c>
      <c r="G10827" s="121">
        <v>35038</v>
      </c>
      <c r="H10827" s="119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19">
        <v>59459</v>
      </c>
      <c r="B10828" s="120" t="s">
        <v>201</v>
      </c>
      <c r="C10828" s="120" t="s">
        <v>206</v>
      </c>
      <c r="D10828" s="120" t="s">
        <v>101</v>
      </c>
      <c r="E10828" s="120" t="s">
        <v>92</v>
      </c>
      <c r="F10828" s="121">
        <v>0</v>
      </c>
      <c r="G10828" s="121">
        <v>0</v>
      </c>
      <c r="H10828" s="119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19">
        <v>59460</v>
      </c>
      <c r="B10829" s="120" t="s">
        <v>201</v>
      </c>
      <c r="C10829" s="120" t="s">
        <v>206</v>
      </c>
      <c r="D10829" s="120" t="s">
        <v>128</v>
      </c>
      <c r="E10829" s="120" t="s">
        <v>180</v>
      </c>
      <c r="F10829" s="121">
        <v>8764891</v>
      </c>
      <c r="G10829" s="121">
        <v>984598</v>
      </c>
      <c r="H10829" s="119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19">
        <v>59461</v>
      </c>
      <c r="B10830" s="120" t="s">
        <v>201</v>
      </c>
      <c r="C10830" s="120" t="s">
        <v>206</v>
      </c>
      <c r="D10830" s="120" t="s">
        <v>79</v>
      </c>
      <c r="E10830" s="120" t="s">
        <v>90</v>
      </c>
      <c r="F10830" s="121">
        <v>1646166</v>
      </c>
      <c r="G10830" s="121">
        <v>161789</v>
      </c>
      <c r="H10830" s="119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19">
        <v>59463</v>
      </c>
      <c r="B10831" s="120" t="s">
        <v>201</v>
      </c>
      <c r="C10831" s="120" t="s">
        <v>206</v>
      </c>
      <c r="D10831" s="120" t="s">
        <v>101</v>
      </c>
      <c r="E10831" s="120" t="s">
        <v>92</v>
      </c>
      <c r="F10831" s="121">
        <v>25994</v>
      </c>
      <c r="G10831" s="121">
        <v>2920</v>
      </c>
      <c r="H10831" s="119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19">
        <v>59464</v>
      </c>
      <c r="B10832" s="120" t="s">
        <v>201</v>
      </c>
      <c r="C10832" s="120" t="s">
        <v>206</v>
      </c>
      <c r="D10832" s="120" t="s">
        <v>101</v>
      </c>
      <c r="E10832" s="120" t="s">
        <v>92</v>
      </c>
      <c r="F10832" s="121">
        <v>36292</v>
      </c>
      <c r="G10832" s="121">
        <v>4077</v>
      </c>
      <c r="H10832" s="119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19">
        <v>59465</v>
      </c>
      <c r="B10833" s="120" t="s">
        <v>201</v>
      </c>
      <c r="C10833" s="120" t="s">
        <v>206</v>
      </c>
      <c r="D10833" s="120" t="s">
        <v>101</v>
      </c>
      <c r="E10833" s="120" t="s">
        <v>92</v>
      </c>
      <c r="F10833" s="121">
        <v>20074</v>
      </c>
      <c r="G10833" s="121">
        <v>2255</v>
      </c>
      <c r="H10833" s="119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19">
        <v>59466</v>
      </c>
      <c r="B10834" s="120" t="s">
        <v>201</v>
      </c>
      <c r="C10834" s="120" t="s">
        <v>206</v>
      </c>
      <c r="D10834" s="120" t="s">
        <v>101</v>
      </c>
      <c r="E10834" s="120" t="s">
        <v>92</v>
      </c>
      <c r="F10834" s="121">
        <v>28469</v>
      </c>
      <c r="G10834" s="121">
        <v>3198</v>
      </c>
      <c r="H10834" s="119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19">
        <v>59468</v>
      </c>
      <c r="B10835" s="120" t="s">
        <v>201</v>
      </c>
      <c r="C10835" s="120" t="s">
        <v>206</v>
      </c>
      <c r="D10835" s="120" t="s">
        <v>101</v>
      </c>
      <c r="E10835" s="120" t="s">
        <v>92</v>
      </c>
      <c r="F10835" s="121">
        <v>26653</v>
      </c>
      <c r="G10835" s="121">
        <v>2994</v>
      </c>
      <c r="H10835" s="119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19">
        <v>59469</v>
      </c>
      <c r="B10836" s="120" t="s">
        <v>201</v>
      </c>
      <c r="C10836" s="120" t="s">
        <v>206</v>
      </c>
      <c r="D10836" s="120" t="s">
        <v>101</v>
      </c>
      <c r="E10836" s="120" t="s">
        <v>92</v>
      </c>
      <c r="F10836" s="121">
        <v>372281</v>
      </c>
      <c r="G10836" s="121">
        <v>41820</v>
      </c>
      <c r="H10836" s="119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19">
        <v>59470</v>
      </c>
      <c r="B10837" s="120" t="s">
        <v>201</v>
      </c>
      <c r="C10837" s="120" t="s">
        <v>206</v>
      </c>
      <c r="D10837" s="120" t="s">
        <v>101</v>
      </c>
      <c r="E10837" s="120" t="s">
        <v>92</v>
      </c>
      <c r="F10837" s="121">
        <v>17964</v>
      </c>
      <c r="G10837" s="121">
        <v>2018</v>
      </c>
      <c r="H10837" s="119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19">
        <v>59472</v>
      </c>
      <c r="B10838" s="120" t="s">
        <v>201</v>
      </c>
      <c r="C10838" s="120" t="s">
        <v>207</v>
      </c>
      <c r="D10838" s="120" t="s">
        <v>101</v>
      </c>
      <c r="E10838" s="120" t="s">
        <v>92</v>
      </c>
      <c r="F10838" s="121">
        <v>324139</v>
      </c>
      <c r="G10838" s="121">
        <v>36412</v>
      </c>
      <c r="H10838" s="119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19">
        <v>59473</v>
      </c>
      <c r="B10839" s="120" t="s">
        <v>201</v>
      </c>
      <c r="C10839" s="120" t="s">
        <v>211</v>
      </c>
      <c r="D10839" s="120" t="s">
        <v>101</v>
      </c>
      <c r="E10839" s="120" t="s">
        <v>92</v>
      </c>
      <c r="F10839" s="121">
        <v>136015</v>
      </c>
      <c r="G10839" s="121">
        <v>15279</v>
      </c>
      <c r="H10839" s="119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19">
        <v>59474</v>
      </c>
      <c r="B10840" s="120" t="s">
        <v>201</v>
      </c>
      <c r="C10840" s="120" t="s">
        <v>207</v>
      </c>
      <c r="D10840" s="120" t="s">
        <v>101</v>
      </c>
      <c r="E10840" s="120" t="s">
        <v>92</v>
      </c>
      <c r="F10840" s="121">
        <v>321754</v>
      </c>
      <c r="G10840" s="121">
        <v>36144</v>
      </c>
      <c r="H10840" s="119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19">
        <v>59475</v>
      </c>
      <c r="B10841" s="120" t="s">
        <v>201</v>
      </c>
      <c r="C10841" s="120" t="s">
        <v>206</v>
      </c>
      <c r="D10841" s="120" t="s">
        <v>128</v>
      </c>
      <c r="E10841" s="120" t="s">
        <v>180</v>
      </c>
      <c r="F10841" s="121">
        <v>9593268</v>
      </c>
      <c r="G10841" s="121">
        <v>1077653</v>
      </c>
      <c r="H10841" s="119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19">
        <v>59476</v>
      </c>
      <c r="B10842" s="120" t="s">
        <v>201</v>
      </c>
      <c r="C10842" s="120" t="s">
        <v>206</v>
      </c>
      <c r="D10842" s="120" t="s">
        <v>101</v>
      </c>
      <c r="E10842" s="120" t="s">
        <v>92</v>
      </c>
      <c r="F10842" s="121">
        <v>25415</v>
      </c>
      <c r="G10842" s="121">
        <v>2855</v>
      </c>
      <c r="H10842" s="119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19">
        <v>59477</v>
      </c>
      <c r="B10843" s="120" t="s">
        <v>201</v>
      </c>
      <c r="C10843" s="120" t="s">
        <v>206</v>
      </c>
      <c r="D10843" s="120" t="s">
        <v>101</v>
      </c>
      <c r="E10843" s="120" t="s">
        <v>92</v>
      </c>
      <c r="F10843" s="121">
        <v>30889</v>
      </c>
      <c r="G10843" s="121">
        <v>3470</v>
      </c>
      <c r="H10843" s="119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19">
        <v>59478</v>
      </c>
      <c r="B10844" s="120" t="s">
        <v>201</v>
      </c>
      <c r="C10844" s="120" t="s">
        <v>202</v>
      </c>
      <c r="D10844" s="120" t="s">
        <v>101</v>
      </c>
      <c r="E10844" s="120" t="s">
        <v>92</v>
      </c>
      <c r="F10844" s="121">
        <v>10610</v>
      </c>
      <c r="G10844" s="121">
        <v>1192</v>
      </c>
      <c r="H10844" s="119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19">
        <v>59479</v>
      </c>
      <c r="B10845" s="120" t="s">
        <v>201</v>
      </c>
      <c r="C10845" s="120" t="s">
        <v>202</v>
      </c>
      <c r="D10845" s="120" t="s">
        <v>101</v>
      </c>
      <c r="E10845" s="120" t="s">
        <v>92</v>
      </c>
      <c r="F10845" s="121">
        <v>3908</v>
      </c>
      <c r="G10845" s="121">
        <v>439</v>
      </c>
      <c r="H10845" s="119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19">
        <v>59480</v>
      </c>
      <c r="B10846" s="120" t="s">
        <v>201</v>
      </c>
      <c r="C10846" s="120" t="s">
        <v>202</v>
      </c>
      <c r="D10846" s="120" t="s">
        <v>101</v>
      </c>
      <c r="E10846" s="120" t="s">
        <v>92</v>
      </c>
      <c r="F10846" s="121">
        <v>3079</v>
      </c>
      <c r="G10846" s="121">
        <v>346</v>
      </c>
      <c r="H10846" s="119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19">
        <v>59481</v>
      </c>
      <c r="B10847" s="120" t="s">
        <v>201</v>
      </c>
      <c r="C10847" s="120" t="s">
        <v>202</v>
      </c>
      <c r="D10847" s="120" t="s">
        <v>101</v>
      </c>
      <c r="E10847" s="120" t="s">
        <v>92</v>
      </c>
      <c r="F10847" s="121">
        <v>35438</v>
      </c>
      <c r="G10847" s="121">
        <v>3981</v>
      </c>
      <c r="H10847" s="119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19">
        <v>59482</v>
      </c>
      <c r="B10848" s="120" t="s">
        <v>201</v>
      </c>
      <c r="C10848" s="120" t="s">
        <v>202</v>
      </c>
      <c r="D10848" s="120" t="s">
        <v>101</v>
      </c>
      <c r="E10848" s="120" t="s">
        <v>92</v>
      </c>
      <c r="F10848" s="121">
        <v>9017</v>
      </c>
      <c r="G10848" s="121">
        <v>1013</v>
      </c>
      <c r="H10848" s="119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19">
        <v>59483</v>
      </c>
      <c r="B10849" s="120" t="s">
        <v>201</v>
      </c>
      <c r="C10849" s="120" t="s">
        <v>202</v>
      </c>
      <c r="D10849" s="120" t="s">
        <v>101</v>
      </c>
      <c r="E10849" s="120" t="s">
        <v>92</v>
      </c>
      <c r="F10849" s="121">
        <v>27685</v>
      </c>
      <c r="G10849" s="121">
        <v>3110</v>
      </c>
      <c r="H10849" s="119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19">
        <v>59484</v>
      </c>
      <c r="B10850" s="120" t="s">
        <v>201</v>
      </c>
      <c r="C10850" s="120" t="s">
        <v>206</v>
      </c>
      <c r="D10850" s="120" t="s">
        <v>101</v>
      </c>
      <c r="E10850" s="120" t="s">
        <v>92</v>
      </c>
      <c r="F10850" s="121">
        <v>31033</v>
      </c>
      <c r="G10850" s="121">
        <v>3486</v>
      </c>
      <c r="H10850" s="119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19">
        <v>59485</v>
      </c>
      <c r="B10851" s="120" t="s">
        <v>201</v>
      </c>
      <c r="C10851" s="120" t="s">
        <v>206</v>
      </c>
      <c r="D10851" s="120" t="s">
        <v>101</v>
      </c>
      <c r="E10851" s="120" t="s">
        <v>92</v>
      </c>
      <c r="F10851" s="121">
        <v>12036</v>
      </c>
      <c r="G10851" s="121">
        <v>1352</v>
      </c>
      <c r="H10851" s="119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19">
        <v>59486</v>
      </c>
      <c r="B10852" s="120" t="s">
        <v>201</v>
      </c>
      <c r="C10852" s="120" t="s">
        <v>206</v>
      </c>
      <c r="D10852" s="120" t="s">
        <v>101</v>
      </c>
      <c r="E10852" s="120" t="s">
        <v>92</v>
      </c>
      <c r="F10852" s="121">
        <v>84961</v>
      </c>
      <c r="G10852" s="121">
        <v>9544</v>
      </c>
      <c r="H10852" s="119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19">
        <v>59487</v>
      </c>
      <c r="B10853" s="120" t="s">
        <v>201</v>
      </c>
      <c r="C10853" s="120" t="s">
        <v>206</v>
      </c>
      <c r="D10853" s="120" t="s">
        <v>101</v>
      </c>
      <c r="E10853" s="120" t="s">
        <v>92</v>
      </c>
      <c r="F10853" s="121">
        <v>86627</v>
      </c>
      <c r="G10853" s="121">
        <v>9731</v>
      </c>
      <c r="H10853" s="119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19">
        <v>59488</v>
      </c>
      <c r="B10854" s="120" t="s">
        <v>201</v>
      </c>
      <c r="C10854" s="120" t="s">
        <v>206</v>
      </c>
      <c r="D10854" s="120" t="s">
        <v>101</v>
      </c>
      <c r="E10854" s="120" t="s">
        <v>92</v>
      </c>
      <c r="F10854" s="121">
        <v>85645</v>
      </c>
      <c r="G10854" s="121">
        <v>9621</v>
      </c>
      <c r="H10854" s="119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19">
        <v>59489</v>
      </c>
      <c r="B10855" s="120" t="s">
        <v>201</v>
      </c>
      <c r="C10855" s="120" t="s">
        <v>206</v>
      </c>
      <c r="D10855" s="120" t="s">
        <v>101</v>
      </c>
      <c r="E10855" s="120" t="s">
        <v>92</v>
      </c>
      <c r="F10855" s="121">
        <v>15480</v>
      </c>
      <c r="G10855" s="121">
        <v>1739</v>
      </c>
      <c r="H10855" s="119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19">
        <v>59490</v>
      </c>
      <c r="B10856" s="120" t="s">
        <v>201</v>
      </c>
      <c r="C10856" s="120" t="s">
        <v>206</v>
      </c>
      <c r="D10856" s="120" t="s">
        <v>128</v>
      </c>
      <c r="E10856" s="120" t="s">
        <v>180</v>
      </c>
      <c r="F10856" s="121">
        <v>253606</v>
      </c>
      <c r="G10856" s="121">
        <v>28489</v>
      </c>
      <c r="H10856" s="119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19">
        <v>59491</v>
      </c>
      <c r="B10857" s="120" t="s">
        <v>201</v>
      </c>
      <c r="C10857" s="120" t="s">
        <v>206</v>
      </c>
      <c r="D10857" s="120" t="s">
        <v>128</v>
      </c>
      <c r="E10857" s="120" t="s">
        <v>180</v>
      </c>
      <c r="F10857" s="121">
        <v>253039</v>
      </c>
      <c r="G10857" s="121">
        <v>28425</v>
      </c>
      <c r="H10857" s="119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19">
        <v>59492</v>
      </c>
      <c r="B10858" s="120" t="s">
        <v>201</v>
      </c>
      <c r="C10858" s="120" t="s">
        <v>206</v>
      </c>
      <c r="D10858" s="120" t="s">
        <v>128</v>
      </c>
      <c r="E10858" s="120" t="s">
        <v>180</v>
      </c>
      <c r="F10858" s="121">
        <v>232477</v>
      </c>
      <c r="G10858" s="121">
        <v>26115</v>
      </c>
      <c r="H10858" s="119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19">
        <v>59493</v>
      </c>
      <c r="B10859" s="120" t="s">
        <v>201</v>
      </c>
      <c r="C10859" s="120" t="s">
        <v>206</v>
      </c>
      <c r="D10859" s="120" t="s">
        <v>128</v>
      </c>
      <c r="E10859" s="120" t="s">
        <v>180</v>
      </c>
      <c r="F10859" s="121">
        <v>250378</v>
      </c>
      <c r="G10859" s="121">
        <v>28126</v>
      </c>
      <c r="H10859" s="119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19">
        <v>59494</v>
      </c>
      <c r="B10860" s="120" t="s">
        <v>201</v>
      </c>
      <c r="C10860" s="120" t="s">
        <v>206</v>
      </c>
      <c r="D10860" s="120" t="s">
        <v>128</v>
      </c>
      <c r="E10860" s="120" t="s">
        <v>180</v>
      </c>
      <c r="F10860" s="121">
        <v>285070</v>
      </c>
      <c r="G10860" s="121">
        <v>32023</v>
      </c>
      <c r="H10860" s="119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19">
        <v>59495</v>
      </c>
      <c r="B10861" s="120" t="s">
        <v>201</v>
      </c>
      <c r="C10861" s="120" t="s">
        <v>206</v>
      </c>
      <c r="D10861" s="120" t="s">
        <v>101</v>
      </c>
      <c r="E10861" s="120" t="s">
        <v>92</v>
      </c>
      <c r="F10861" s="121">
        <v>52235</v>
      </c>
      <c r="G10861" s="121">
        <v>5868</v>
      </c>
      <c r="H10861" s="119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19">
        <v>59496</v>
      </c>
      <c r="B10862" s="120" t="s">
        <v>205</v>
      </c>
      <c r="C10862" s="120" t="s">
        <v>210</v>
      </c>
      <c r="D10862" s="120" t="s">
        <v>73</v>
      </c>
      <c r="E10862" s="120" t="s">
        <v>70</v>
      </c>
      <c r="F10862" s="121">
        <v>878</v>
      </c>
      <c r="G10862" s="121">
        <v>198.315</v>
      </c>
      <c r="H10862" s="119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19">
        <v>59496</v>
      </c>
      <c r="B10863" s="120" t="s">
        <v>205</v>
      </c>
      <c r="C10863" s="120" t="s">
        <v>210</v>
      </c>
      <c r="D10863" s="120" t="s">
        <v>73</v>
      </c>
      <c r="E10863" s="120" t="s">
        <v>38</v>
      </c>
      <c r="F10863" s="121">
        <v>173439</v>
      </c>
      <c r="G10863" s="121">
        <v>39140.685</v>
      </c>
      <c r="H10863" s="119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19">
        <v>59497</v>
      </c>
      <c r="B10864" s="120" t="s">
        <v>201</v>
      </c>
      <c r="C10864" s="120" t="s">
        <v>206</v>
      </c>
      <c r="D10864" s="120" t="s">
        <v>101</v>
      </c>
      <c r="E10864" s="120" t="s">
        <v>92</v>
      </c>
      <c r="F10864" s="121">
        <v>84249</v>
      </c>
      <c r="G10864" s="121">
        <v>9464</v>
      </c>
      <c r="H10864" s="119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19">
        <v>59498</v>
      </c>
      <c r="B10865" s="120" t="s">
        <v>201</v>
      </c>
      <c r="C10865" s="120" t="s">
        <v>206</v>
      </c>
      <c r="D10865" s="120" t="s">
        <v>101</v>
      </c>
      <c r="E10865" s="120" t="s">
        <v>92</v>
      </c>
      <c r="F10865" s="121">
        <v>165124</v>
      </c>
      <c r="G10865" s="121">
        <v>18549</v>
      </c>
      <c r="H10865" s="119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19">
        <v>59499</v>
      </c>
      <c r="B10866" s="120" t="s">
        <v>201</v>
      </c>
      <c r="C10866" s="120" t="s">
        <v>206</v>
      </c>
      <c r="D10866" s="120" t="s">
        <v>101</v>
      </c>
      <c r="E10866" s="120" t="s">
        <v>92</v>
      </c>
      <c r="F10866" s="121">
        <v>81347</v>
      </c>
      <c r="G10866" s="121">
        <v>9138</v>
      </c>
      <c r="H10866" s="119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19">
        <v>59500</v>
      </c>
      <c r="B10867" s="120" t="s">
        <v>201</v>
      </c>
      <c r="C10867" s="120" t="s">
        <v>206</v>
      </c>
      <c r="D10867" s="120" t="s">
        <v>101</v>
      </c>
      <c r="E10867" s="120" t="s">
        <v>92</v>
      </c>
      <c r="F10867" s="121">
        <v>69250</v>
      </c>
      <c r="G10867" s="121">
        <v>7779</v>
      </c>
      <c r="H10867" s="119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19">
        <v>59501</v>
      </c>
      <c r="B10868" s="120" t="s">
        <v>201</v>
      </c>
      <c r="C10868" s="120" t="s">
        <v>206</v>
      </c>
      <c r="D10868" s="120" t="s">
        <v>101</v>
      </c>
      <c r="E10868" s="120" t="s">
        <v>92</v>
      </c>
      <c r="F10868" s="121">
        <v>65003</v>
      </c>
      <c r="G10868" s="121">
        <v>7302</v>
      </c>
      <c r="H10868" s="119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19">
        <v>59502</v>
      </c>
      <c r="B10869" s="120" t="s">
        <v>201</v>
      </c>
      <c r="C10869" s="120" t="s">
        <v>206</v>
      </c>
      <c r="D10869" s="120" t="s">
        <v>101</v>
      </c>
      <c r="E10869" s="120" t="s">
        <v>92</v>
      </c>
      <c r="F10869" s="121">
        <v>74929</v>
      </c>
      <c r="G10869" s="121">
        <v>8417</v>
      </c>
      <c r="H10869" s="119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19">
        <v>59503</v>
      </c>
      <c r="B10870" s="120" t="s">
        <v>201</v>
      </c>
      <c r="C10870" s="120" t="s">
        <v>206</v>
      </c>
      <c r="D10870" s="120" t="s">
        <v>101</v>
      </c>
      <c r="E10870" s="120" t="s">
        <v>92</v>
      </c>
      <c r="F10870" s="121">
        <v>80519</v>
      </c>
      <c r="G10870" s="121">
        <v>9045</v>
      </c>
      <c r="H10870" s="119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19">
        <v>59504</v>
      </c>
      <c r="B10871" s="120" t="s">
        <v>201</v>
      </c>
      <c r="C10871" s="120" t="s">
        <v>206</v>
      </c>
      <c r="D10871" s="120" t="s">
        <v>101</v>
      </c>
      <c r="E10871" s="120" t="s">
        <v>92</v>
      </c>
      <c r="F10871" s="121">
        <v>76102</v>
      </c>
      <c r="G10871" s="121">
        <v>8549</v>
      </c>
      <c r="H10871" s="119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19">
        <v>59505</v>
      </c>
      <c r="B10872" s="120" t="s">
        <v>201</v>
      </c>
      <c r="C10872" s="120" t="s">
        <v>206</v>
      </c>
      <c r="D10872" s="120" t="s">
        <v>101</v>
      </c>
      <c r="E10872" s="120" t="s">
        <v>92</v>
      </c>
      <c r="F10872" s="121">
        <v>77855</v>
      </c>
      <c r="G10872" s="121">
        <v>8746</v>
      </c>
      <c r="H10872" s="119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19">
        <v>59506</v>
      </c>
      <c r="B10873" s="120" t="s">
        <v>201</v>
      </c>
      <c r="C10873" s="120" t="s">
        <v>206</v>
      </c>
      <c r="D10873" s="120" t="s">
        <v>101</v>
      </c>
      <c r="E10873" s="120" t="s">
        <v>92</v>
      </c>
      <c r="F10873" s="121">
        <v>50083</v>
      </c>
      <c r="G10873" s="121">
        <v>5626</v>
      </c>
      <c r="H10873" s="119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19">
        <v>59507</v>
      </c>
      <c r="B10874" s="120" t="s">
        <v>201</v>
      </c>
      <c r="C10874" s="120" t="s">
        <v>206</v>
      </c>
      <c r="D10874" s="120" t="s">
        <v>101</v>
      </c>
      <c r="E10874" s="120" t="s">
        <v>92</v>
      </c>
      <c r="F10874" s="121">
        <v>44056</v>
      </c>
      <c r="G10874" s="121">
        <v>4949</v>
      </c>
      <c r="H10874" s="119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19">
        <v>59508</v>
      </c>
      <c r="B10875" s="120" t="s">
        <v>201</v>
      </c>
      <c r="C10875" s="120" t="s">
        <v>206</v>
      </c>
      <c r="D10875" s="120" t="s">
        <v>101</v>
      </c>
      <c r="E10875" s="120" t="s">
        <v>92</v>
      </c>
      <c r="F10875" s="121">
        <v>79372</v>
      </c>
      <c r="G10875" s="121">
        <v>8916</v>
      </c>
      <c r="H10875" s="119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19">
        <v>59509</v>
      </c>
      <c r="B10876" s="120" t="s">
        <v>201</v>
      </c>
      <c r="C10876" s="120" t="s">
        <v>206</v>
      </c>
      <c r="D10876" s="120" t="s">
        <v>101</v>
      </c>
      <c r="E10876" s="120" t="s">
        <v>92</v>
      </c>
      <c r="F10876" s="121">
        <v>62741</v>
      </c>
      <c r="G10876" s="121">
        <v>7048</v>
      </c>
      <c r="H10876" s="119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19">
        <v>59510</v>
      </c>
      <c r="B10877" s="120" t="s">
        <v>201</v>
      </c>
      <c r="C10877" s="120" t="s">
        <v>206</v>
      </c>
      <c r="D10877" s="120" t="s">
        <v>101</v>
      </c>
      <c r="E10877" s="120" t="s">
        <v>92</v>
      </c>
      <c r="F10877" s="121">
        <v>78729</v>
      </c>
      <c r="G10877" s="121">
        <v>8844</v>
      </c>
      <c r="H10877" s="119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19">
        <v>59511</v>
      </c>
      <c r="B10878" s="120" t="s">
        <v>201</v>
      </c>
      <c r="C10878" s="120" t="s">
        <v>206</v>
      </c>
      <c r="D10878" s="120" t="s">
        <v>101</v>
      </c>
      <c r="E10878" s="120" t="s">
        <v>92</v>
      </c>
      <c r="F10878" s="121">
        <v>62004</v>
      </c>
      <c r="G10878" s="121">
        <v>6965</v>
      </c>
      <c r="H10878" s="119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19">
        <v>59512</v>
      </c>
      <c r="B10879" s="120" t="s">
        <v>201</v>
      </c>
      <c r="C10879" s="120" t="s">
        <v>206</v>
      </c>
      <c r="D10879" s="120" t="s">
        <v>101</v>
      </c>
      <c r="E10879" s="120" t="s">
        <v>92</v>
      </c>
      <c r="F10879" s="121">
        <v>62545</v>
      </c>
      <c r="G10879" s="121">
        <v>7026</v>
      </c>
      <c r="H10879" s="119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19">
        <v>59513</v>
      </c>
      <c r="B10880" s="120" t="s">
        <v>201</v>
      </c>
      <c r="C10880" s="120" t="s">
        <v>206</v>
      </c>
      <c r="D10880" s="120" t="s">
        <v>101</v>
      </c>
      <c r="E10880" s="120" t="s">
        <v>92</v>
      </c>
      <c r="F10880" s="121">
        <v>304839</v>
      </c>
      <c r="G10880" s="121">
        <v>34244</v>
      </c>
      <c r="H10880" s="119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19">
        <v>59514</v>
      </c>
      <c r="B10881" s="120" t="s">
        <v>201</v>
      </c>
      <c r="C10881" s="120" t="s">
        <v>206</v>
      </c>
      <c r="D10881" s="120" t="s">
        <v>101</v>
      </c>
      <c r="E10881" s="120" t="s">
        <v>92</v>
      </c>
      <c r="F10881" s="121">
        <v>63124</v>
      </c>
      <c r="G10881" s="121">
        <v>7091</v>
      </c>
      <c r="H10881" s="119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19">
        <v>59515</v>
      </c>
      <c r="B10882" s="120" t="s">
        <v>201</v>
      </c>
      <c r="C10882" s="120" t="s">
        <v>206</v>
      </c>
      <c r="D10882" s="120" t="s">
        <v>101</v>
      </c>
      <c r="E10882" s="120" t="s">
        <v>92</v>
      </c>
      <c r="F10882" s="121">
        <v>39837</v>
      </c>
      <c r="G10882" s="121">
        <v>4475</v>
      </c>
      <c r="H10882" s="119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19">
        <v>59516</v>
      </c>
      <c r="B10883" s="120" t="s">
        <v>201</v>
      </c>
      <c r="C10883" s="120" t="s">
        <v>206</v>
      </c>
      <c r="D10883" s="120" t="s">
        <v>101</v>
      </c>
      <c r="E10883" s="120" t="s">
        <v>92</v>
      </c>
      <c r="F10883" s="121">
        <v>224340</v>
      </c>
      <c r="G10883" s="121">
        <v>25201</v>
      </c>
      <c r="H10883" s="119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19">
        <v>59517</v>
      </c>
      <c r="B10884" s="120" t="s">
        <v>201</v>
      </c>
      <c r="C10884" s="120" t="s">
        <v>206</v>
      </c>
      <c r="D10884" s="120" t="s">
        <v>101</v>
      </c>
      <c r="E10884" s="120" t="s">
        <v>92</v>
      </c>
      <c r="F10884" s="121">
        <v>78017</v>
      </c>
      <c r="G10884" s="121">
        <v>8764</v>
      </c>
      <c r="H10884" s="119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19">
        <v>59518</v>
      </c>
      <c r="B10885" s="120" t="s">
        <v>201</v>
      </c>
      <c r="C10885" s="120" t="s">
        <v>206</v>
      </c>
      <c r="D10885" s="120" t="s">
        <v>101</v>
      </c>
      <c r="E10885" s="120" t="s">
        <v>92</v>
      </c>
      <c r="F10885" s="121">
        <v>0</v>
      </c>
      <c r="G10885" s="121">
        <v>0</v>
      </c>
      <c r="H10885" s="119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19">
        <v>59519</v>
      </c>
      <c r="B10886" s="120" t="s">
        <v>201</v>
      </c>
      <c r="C10886" s="120" t="s">
        <v>206</v>
      </c>
      <c r="D10886" s="120" t="s">
        <v>101</v>
      </c>
      <c r="E10886" s="120" t="s">
        <v>92</v>
      </c>
      <c r="F10886" s="121">
        <v>53102</v>
      </c>
      <c r="G10886" s="121">
        <v>5965</v>
      </c>
      <c r="H10886" s="119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19">
        <v>59520</v>
      </c>
      <c r="B10887" s="120" t="s">
        <v>201</v>
      </c>
      <c r="C10887" s="120" t="s">
        <v>206</v>
      </c>
      <c r="D10887" s="120" t="s">
        <v>101</v>
      </c>
      <c r="E10887" s="120" t="s">
        <v>92</v>
      </c>
      <c r="F10887" s="121">
        <v>80819</v>
      </c>
      <c r="G10887" s="121">
        <v>9079</v>
      </c>
      <c r="H10887" s="119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19">
        <v>59521</v>
      </c>
      <c r="B10888" s="120" t="s">
        <v>201</v>
      </c>
      <c r="C10888" s="120" t="s">
        <v>206</v>
      </c>
      <c r="D10888" s="120" t="s">
        <v>101</v>
      </c>
      <c r="E10888" s="120" t="s">
        <v>92</v>
      </c>
      <c r="F10888" s="121">
        <v>79592</v>
      </c>
      <c r="G10888" s="121">
        <v>8941</v>
      </c>
      <c r="H10888" s="119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19">
        <v>59522</v>
      </c>
      <c r="B10889" s="120" t="s">
        <v>201</v>
      </c>
      <c r="C10889" s="120" t="s">
        <v>206</v>
      </c>
      <c r="D10889" s="120" t="s">
        <v>101</v>
      </c>
      <c r="E10889" s="120" t="s">
        <v>92</v>
      </c>
      <c r="F10889" s="121">
        <v>282966</v>
      </c>
      <c r="G10889" s="121">
        <v>31787</v>
      </c>
      <c r="H10889" s="119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19">
        <v>59523</v>
      </c>
      <c r="B10890" s="120" t="s">
        <v>201</v>
      </c>
      <c r="C10890" s="120" t="s">
        <v>206</v>
      </c>
      <c r="D10890" s="120" t="s">
        <v>101</v>
      </c>
      <c r="E10890" s="120" t="s">
        <v>92</v>
      </c>
      <c r="F10890" s="121">
        <v>1286624</v>
      </c>
      <c r="G10890" s="121">
        <v>144532</v>
      </c>
      <c r="H10890" s="119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19">
        <v>59525</v>
      </c>
      <c r="B10891" s="120" t="s">
        <v>201</v>
      </c>
      <c r="C10891" s="120" t="s">
        <v>206</v>
      </c>
      <c r="D10891" s="120" t="s">
        <v>101</v>
      </c>
      <c r="E10891" s="120" t="s">
        <v>92</v>
      </c>
      <c r="F10891" s="121">
        <v>7843</v>
      </c>
      <c r="G10891" s="121">
        <v>881</v>
      </c>
      <c r="H10891" s="119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19">
        <v>59526</v>
      </c>
      <c r="B10892" s="120" t="s">
        <v>201</v>
      </c>
      <c r="C10892" s="120" t="s">
        <v>206</v>
      </c>
      <c r="D10892" s="120" t="s">
        <v>101</v>
      </c>
      <c r="E10892" s="120" t="s">
        <v>92</v>
      </c>
      <c r="F10892" s="121">
        <v>239340</v>
      </c>
      <c r="G10892" s="121">
        <v>26886</v>
      </c>
      <c r="H10892" s="119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19">
        <v>59527</v>
      </c>
      <c r="B10893" s="120" t="s">
        <v>201</v>
      </c>
      <c r="C10893" s="120" t="s">
        <v>206</v>
      </c>
      <c r="D10893" s="120" t="s">
        <v>101</v>
      </c>
      <c r="E10893" s="120" t="s">
        <v>92</v>
      </c>
      <c r="F10893" s="121">
        <v>310173</v>
      </c>
      <c r="G10893" s="121">
        <v>34843</v>
      </c>
      <c r="H10893" s="119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19">
        <v>59528</v>
      </c>
      <c r="B10894" s="120" t="s">
        <v>201</v>
      </c>
      <c r="C10894" s="120" t="s">
        <v>206</v>
      </c>
      <c r="D10894" s="120" t="s">
        <v>101</v>
      </c>
      <c r="E10894" s="120" t="s">
        <v>92</v>
      </c>
      <c r="F10894" s="121">
        <v>492120</v>
      </c>
      <c r="G10894" s="121">
        <v>55282</v>
      </c>
      <c r="H10894" s="119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19">
        <v>59529</v>
      </c>
      <c r="B10895" s="120" t="s">
        <v>201</v>
      </c>
      <c r="C10895" s="120" t="s">
        <v>207</v>
      </c>
      <c r="D10895" s="120" t="s">
        <v>79</v>
      </c>
      <c r="E10895" s="120" t="s">
        <v>90</v>
      </c>
      <c r="F10895" s="121">
        <v>92822</v>
      </c>
      <c r="G10895" s="121">
        <v>8944</v>
      </c>
      <c r="H10895" s="119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19">
        <v>59530</v>
      </c>
      <c r="B10896" s="120" t="s">
        <v>201</v>
      </c>
      <c r="C10896" s="120" t="s">
        <v>206</v>
      </c>
      <c r="D10896" s="120" t="s">
        <v>101</v>
      </c>
      <c r="E10896" s="120" t="s">
        <v>92</v>
      </c>
      <c r="F10896" s="121">
        <v>316644</v>
      </c>
      <c r="G10896" s="121">
        <v>35570</v>
      </c>
      <c r="H10896" s="119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19">
        <v>59532</v>
      </c>
      <c r="B10897" s="120" t="s">
        <v>201</v>
      </c>
      <c r="C10897" s="120" t="s">
        <v>206</v>
      </c>
      <c r="D10897" s="120" t="s">
        <v>101</v>
      </c>
      <c r="E10897" s="120" t="s">
        <v>92</v>
      </c>
      <c r="F10897" s="121">
        <v>2582372</v>
      </c>
      <c r="G10897" s="121">
        <v>290089</v>
      </c>
      <c r="H10897" s="119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19">
        <v>59533</v>
      </c>
      <c r="B10898" s="120" t="s">
        <v>201</v>
      </c>
      <c r="C10898" s="120" t="s">
        <v>206</v>
      </c>
      <c r="D10898" s="120" t="s">
        <v>101</v>
      </c>
      <c r="E10898" s="120" t="s">
        <v>92</v>
      </c>
      <c r="F10898" s="121">
        <v>65152</v>
      </c>
      <c r="G10898" s="121">
        <v>7319</v>
      </c>
      <c r="H10898" s="119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19">
        <v>59534</v>
      </c>
      <c r="B10899" s="120" t="s">
        <v>201</v>
      </c>
      <c r="C10899" s="120" t="s">
        <v>206</v>
      </c>
      <c r="D10899" s="120" t="s">
        <v>101</v>
      </c>
      <c r="E10899" s="120" t="s">
        <v>92</v>
      </c>
      <c r="F10899" s="121">
        <v>56661</v>
      </c>
      <c r="G10899" s="121">
        <v>6365</v>
      </c>
      <c r="H10899" s="119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19">
        <v>59535</v>
      </c>
      <c r="B10900" s="120" t="s">
        <v>201</v>
      </c>
      <c r="C10900" s="120" t="s">
        <v>206</v>
      </c>
      <c r="D10900" s="120" t="s">
        <v>101</v>
      </c>
      <c r="E10900" s="120" t="s">
        <v>92</v>
      </c>
      <c r="F10900" s="121">
        <v>339957</v>
      </c>
      <c r="G10900" s="121">
        <v>38189</v>
      </c>
      <c r="H10900" s="119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19">
        <v>59536</v>
      </c>
      <c r="B10901" s="120" t="s">
        <v>201</v>
      </c>
      <c r="C10901" s="120" t="s">
        <v>206</v>
      </c>
      <c r="D10901" s="120" t="s">
        <v>101</v>
      </c>
      <c r="E10901" s="120" t="s">
        <v>92</v>
      </c>
      <c r="F10901" s="121">
        <v>22078</v>
      </c>
      <c r="G10901" s="121">
        <v>2480</v>
      </c>
      <c r="H10901" s="119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19">
        <v>59537</v>
      </c>
      <c r="B10902" s="120" t="s">
        <v>201</v>
      </c>
      <c r="C10902" s="120" t="s">
        <v>206</v>
      </c>
      <c r="D10902" s="120" t="s">
        <v>101</v>
      </c>
      <c r="E10902" s="120" t="s">
        <v>92</v>
      </c>
      <c r="F10902" s="121">
        <v>26262</v>
      </c>
      <c r="G10902" s="121">
        <v>2950</v>
      </c>
      <c r="H10902" s="119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19">
        <v>59539</v>
      </c>
      <c r="B10903" s="120" t="s">
        <v>201</v>
      </c>
      <c r="C10903" s="120" t="s">
        <v>206</v>
      </c>
      <c r="D10903" s="120" t="s">
        <v>101</v>
      </c>
      <c r="E10903" s="120" t="s">
        <v>92</v>
      </c>
      <c r="F10903" s="121">
        <v>25886</v>
      </c>
      <c r="G10903" s="121">
        <v>2908</v>
      </c>
      <c r="H10903" s="119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19">
        <v>59540</v>
      </c>
      <c r="B10904" s="120" t="s">
        <v>201</v>
      </c>
      <c r="C10904" s="120" t="s">
        <v>206</v>
      </c>
      <c r="D10904" s="120" t="s">
        <v>101</v>
      </c>
      <c r="E10904" s="120" t="s">
        <v>92</v>
      </c>
      <c r="F10904" s="121">
        <v>26501</v>
      </c>
      <c r="G10904" s="121">
        <v>2977</v>
      </c>
      <c r="H10904" s="119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19">
        <v>59541</v>
      </c>
      <c r="B10905" s="120" t="s">
        <v>201</v>
      </c>
      <c r="C10905" s="120" t="s">
        <v>206</v>
      </c>
      <c r="D10905" s="120" t="s">
        <v>101</v>
      </c>
      <c r="E10905" s="120" t="s">
        <v>92</v>
      </c>
      <c r="F10905" s="121">
        <v>25336</v>
      </c>
      <c r="G10905" s="121">
        <v>2846</v>
      </c>
      <c r="H10905" s="119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19">
        <v>59542</v>
      </c>
      <c r="B10906" s="120" t="s">
        <v>201</v>
      </c>
      <c r="C10906" s="120" t="s">
        <v>206</v>
      </c>
      <c r="D10906" s="120" t="s">
        <v>101</v>
      </c>
      <c r="E10906" s="120" t="s">
        <v>92</v>
      </c>
      <c r="F10906" s="121">
        <v>57524</v>
      </c>
      <c r="G10906" s="121">
        <v>6462</v>
      </c>
      <c r="H10906" s="119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19">
        <v>59544</v>
      </c>
      <c r="B10907" s="120" t="s">
        <v>201</v>
      </c>
      <c r="C10907" s="120" t="s">
        <v>206</v>
      </c>
      <c r="D10907" s="120" t="s">
        <v>101</v>
      </c>
      <c r="E10907" s="120" t="s">
        <v>92</v>
      </c>
      <c r="F10907" s="121">
        <v>10059</v>
      </c>
      <c r="G10907" s="121">
        <v>1130</v>
      </c>
      <c r="H10907" s="119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19">
        <v>59546</v>
      </c>
      <c r="B10908" s="120" t="s">
        <v>201</v>
      </c>
      <c r="C10908" s="120" t="s">
        <v>206</v>
      </c>
      <c r="D10908" s="120" t="s">
        <v>101</v>
      </c>
      <c r="E10908" s="120" t="s">
        <v>92</v>
      </c>
      <c r="F10908" s="121">
        <v>11412</v>
      </c>
      <c r="G10908" s="121">
        <v>1282</v>
      </c>
      <c r="H10908" s="119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19">
        <v>59547</v>
      </c>
      <c r="B10909" s="120" t="s">
        <v>201</v>
      </c>
      <c r="C10909" s="120" t="s">
        <v>206</v>
      </c>
      <c r="D10909" s="120" t="s">
        <v>128</v>
      </c>
      <c r="E10909" s="120" t="s">
        <v>180</v>
      </c>
      <c r="F10909" s="121">
        <v>4008650</v>
      </c>
      <c r="G10909" s="121">
        <v>450309</v>
      </c>
      <c r="H10909" s="119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19">
        <v>59548</v>
      </c>
      <c r="B10910" s="120" t="s">
        <v>201</v>
      </c>
      <c r="C10910" s="120" t="s">
        <v>206</v>
      </c>
      <c r="D10910" s="120" t="s">
        <v>101</v>
      </c>
      <c r="E10910" s="120" t="s">
        <v>92</v>
      </c>
      <c r="F10910" s="121">
        <v>224936</v>
      </c>
      <c r="G10910" s="121">
        <v>25268</v>
      </c>
      <c r="H10910" s="119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19">
        <v>59549</v>
      </c>
      <c r="B10911" s="120" t="s">
        <v>201</v>
      </c>
      <c r="C10911" s="120" t="s">
        <v>206</v>
      </c>
      <c r="D10911" s="120" t="s">
        <v>101</v>
      </c>
      <c r="E10911" s="120" t="s">
        <v>92</v>
      </c>
      <c r="F10911" s="121">
        <v>83652</v>
      </c>
      <c r="G10911" s="121">
        <v>9397</v>
      </c>
      <c r="H10911" s="119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19">
        <v>59550</v>
      </c>
      <c r="B10912" s="120" t="s">
        <v>201</v>
      </c>
      <c r="C10912" s="120" t="s">
        <v>206</v>
      </c>
      <c r="D10912" s="120" t="s">
        <v>101</v>
      </c>
      <c r="E10912" s="120" t="s">
        <v>92</v>
      </c>
      <c r="F10912" s="121">
        <v>44191</v>
      </c>
      <c r="G10912" s="121">
        <v>4964</v>
      </c>
      <c r="H10912" s="119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19">
        <v>59551</v>
      </c>
      <c r="B10913" s="120" t="s">
        <v>201</v>
      </c>
      <c r="C10913" s="120" t="s">
        <v>206</v>
      </c>
      <c r="D10913" s="120" t="s">
        <v>101</v>
      </c>
      <c r="E10913" s="120" t="s">
        <v>92</v>
      </c>
      <c r="F10913" s="121">
        <v>56484</v>
      </c>
      <c r="G10913" s="121">
        <v>6345</v>
      </c>
      <c r="H10913" s="119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19">
        <v>59552</v>
      </c>
      <c r="B10914" s="120" t="s">
        <v>201</v>
      </c>
      <c r="C10914" s="120" t="s">
        <v>206</v>
      </c>
      <c r="D10914" s="120" t="s">
        <v>101</v>
      </c>
      <c r="E10914" s="120" t="s">
        <v>92</v>
      </c>
      <c r="F10914" s="121">
        <v>32073</v>
      </c>
      <c r="G10914" s="121">
        <v>3603</v>
      </c>
      <c r="H10914" s="119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19">
        <v>59553</v>
      </c>
      <c r="B10915" s="120" t="s">
        <v>201</v>
      </c>
      <c r="C10915" s="120" t="s">
        <v>206</v>
      </c>
      <c r="D10915" s="120" t="s">
        <v>101</v>
      </c>
      <c r="E10915" s="120" t="s">
        <v>92</v>
      </c>
      <c r="F10915" s="121">
        <v>31281</v>
      </c>
      <c r="G10915" s="121">
        <v>3514</v>
      </c>
      <c r="H10915" s="119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19">
        <v>59554</v>
      </c>
      <c r="B10916" s="120" t="s">
        <v>201</v>
      </c>
      <c r="C10916" s="120" t="s">
        <v>206</v>
      </c>
      <c r="D10916" s="120" t="s">
        <v>101</v>
      </c>
      <c r="E10916" s="120" t="s">
        <v>92</v>
      </c>
      <c r="F10916" s="121">
        <v>29785</v>
      </c>
      <c r="G10916" s="121">
        <v>3346</v>
      </c>
      <c r="H10916" s="119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19">
        <v>59555</v>
      </c>
      <c r="B10917" s="120" t="s">
        <v>201</v>
      </c>
      <c r="C10917" s="120" t="s">
        <v>206</v>
      </c>
      <c r="D10917" s="120" t="s">
        <v>101</v>
      </c>
      <c r="E10917" s="120" t="s">
        <v>92</v>
      </c>
      <c r="F10917" s="121">
        <v>437578</v>
      </c>
      <c r="G10917" s="121">
        <v>49155</v>
      </c>
      <c r="H10917" s="119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19">
        <v>59556</v>
      </c>
      <c r="B10918" s="120" t="s">
        <v>201</v>
      </c>
      <c r="C10918" s="120" t="s">
        <v>202</v>
      </c>
      <c r="D10918" s="120" t="s">
        <v>101</v>
      </c>
      <c r="E10918" s="120" t="s">
        <v>92</v>
      </c>
      <c r="F10918" s="121">
        <v>88566</v>
      </c>
      <c r="G10918" s="121">
        <v>9949</v>
      </c>
      <c r="H10918" s="119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19">
        <v>59557</v>
      </c>
      <c r="B10919" s="120" t="s">
        <v>201</v>
      </c>
      <c r="C10919" s="120" t="s">
        <v>211</v>
      </c>
      <c r="D10919" s="120" t="s">
        <v>67</v>
      </c>
      <c r="E10919" s="120" t="s">
        <v>90</v>
      </c>
      <c r="F10919" s="121">
        <v>216401</v>
      </c>
      <c r="G10919" s="121">
        <v>19627</v>
      </c>
      <c r="H10919" s="119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19">
        <v>59557</v>
      </c>
      <c r="B10920" s="120" t="s">
        <v>201</v>
      </c>
      <c r="C10920" s="120" t="s">
        <v>211</v>
      </c>
      <c r="D10920" s="120" t="s">
        <v>67</v>
      </c>
      <c r="E10920" s="120" t="s">
        <v>130</v>
      </c>
      <c r="F10920" s="121">
        <v>0</v>
      </c>
      <c r="G10920" s="121">
        <v>0</v>
      </c>
      <c r="H10920" s="119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19">
        <v>59558</v>
      </c>
      <c r="B10921" s="120" t="s">
        <v>201</v>
      </c>
      <c r="C10921" s="120" t="s">
        <v>202</v>
      </c>
      <c r="D10921" s="120" t="s">
        <v>101</v>
      </c>
      <c r="E10921" s="120" t="s">
        <v>92</v>
      </c>
      <c r="F10921" s="121">
        <v>136423</v>
      </c>
      <c r="G10921" s="121">
        <v>15325</v>
      </c>
      <c r="H10921" s="119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19">
        <v>59559</v>
      </c>
      <c r="B10922" s="120" t="s">
        <v>205</v>
      </c>
      <c r="C10922" s="120" t="s">
        <v>208</v>
      </c>
      <c r="D10922" s="120" t="s">
        <v>79</v>
      </c>
      <c r="E10922" s="120" t="s">
        <v>130</v>
      </c>
      <c r="F10922" s="121">
        <v>64481</v>
      </c>
      <c r="G10922" s="121">
        <v>11906</v>
      </c>
      <c r="H10922" s="119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19">
        <v>59560</v>
      </c>
      <c r="B10923" s="120" t="s">
        <v>201</v>
      </c>
      <c r="C10923" s="120" t="s">
        <v>202</v>
      </c>
      <c r="D10923" s="120" t="s">
        <v>101</v>
      </c>
      <c r="E10923" s="120" t="s">
        <v>92</v>
      </c>
      <c r="F10923" s="121">
        <v>21853</v>
      </c>
      <c r="G10923" s="121">
        <v>2455</v>
      </c>
      <c r="H10923" s="119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19">
        <v>59561</v>
      </c>
      <c r="B10924" s="120" t="s">
        <v>201</v>
      </c>
      <c r="C10924" s="120" t="s">
        <v>206</v>
      </c>
      <c r="D10924" s="120" t="s">
        <v>101</v>
      </c>
      <c r="E10924" s="120" t="s">
        <v>92</v>
      </c>
      <c r="F10924" s="121">
        <v>75382</v>
      </c>
      <c r="G10924" s="121">
        <v>8468</v>
      </c>
      <c r="H10924" s="119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19">
        <v>59562</v>
      </c>
      <c r="B10925" s="120" t="s">
        <v>201</v>
      </c>
      <c r="C10925" s="120" t="s">
        <v>206</v>
      </c>
      <c r="D10925" s="120" t="s">
        <v>101</v>
      </c>
      <c r="E10925" s="120" t="s">
        <v>92</v>
      </c>
      <c r="F10925" s="121">
        <v>78010</v>
      </c>
      <c r="G10925" s="121">
        <v>8763</v>
      </c>
      <c r="H10925" s="119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19">
        <v>59563</v>
      </c>
      <c r="B10926" s="120" t="s">
        <v>201</v>
      </c>
      <c r="C10926" s="120" t="s">
        <v>206</v>
      </c>
      <c r="D10926" s="120" t="s">
        <v>101</v>
      </c>
      <c r="E10926" s="120" t="s">
        <v>92</v>
      </c>
      <c r="F10926" s="121">
        <v>85503</v>
      </c>
      <c r="G10926" s="121">
        <v>9605</v>
      </c>
      <c r="H10926" s="119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19">
        <v>59564</v>
      </c>
      <c r="B10927" s="120" t="s">
        <v>201</v>
      </c>
      <c r="C10927" s="120" t="s">
        <v>206</v>
      </c>
      <c r="D10927" s="120" t="s">
        <v>101</v>
      </c>
      <c r="E10927" s="120" t="s">
        <v>92</v>
      </c>
      <c r="F10927" s="121">
        <v>80502</v>
      </c>
      <c r="G10927" s="121">
        <v>9043</v>
      </c>
      <c r="H10927" s="119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19">
        <v>59565</v>
      </c>
      <c r="B10928" s="120" t="s">
        <v>201</v>
      </c>
      <c r="C10928" s="120" t="s">
        <v>206</v>
      </c>
      <c r="D10928" s="120" t="s">
        <v>101</v>
      </c>
      <c r="E10928" s="120" t="s">
        <v>92</v>
      </c>
      <c r="F10928" s="121">
        <v>79862</v>
      </c>
      <c r="G10928" s="121">
        <v>8971</v>
      </c>
      <c r="H10928" s="119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19">
        <v>59566</v>
      </c>
      <c r="B10929" s="120" t="s">
        <v>201</v>
      </c>
      <c r="C10929" s="120" t="s">
        <v>206</v>
      </c>
      <c r="D10929" s="120" t="s">
        <v>101</v>
      </c>
      <c r="E10929" s="120" t="s">
        <v>92</v>
      </c>
      <c r="F10929" s="121">
        <v>62040</v>
      </c>
      <c r="G10929" s="121">
        <v>6969</v>
      </c>
      <c r="H10929" s="119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19">
        <v>59567</v>
      </c>
      <c r="B10930" s="120" t="s">
        <v>201</v>
      </c>
      <c r="C10930" s="120" t="s">
        <v>206</v>
      </c>
      <c r="D10930" s="120" t="s">
        <v>101</v>
      </c>
      <c r="E10930" s="120" t="s">
        <v>92</v>
      </c>
      <c r="F10930" s="121">
        <v>81159</v>
      </c>
      <c r="G10930" s="121">
        <v>9117</v>
      </c>
      <c r="H10930" s="119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19">
        <v>59570</v>
      </c>
      <c r="B10931" s="120" t="s">
        <v>201</v>
      </c>
      <c r="C10931" s="120" t="s">
        <v>202</v>
      </c>
      <c r="D10931" s="120" t="s">
        <v>101</v>
      </c>
      <c r="E10931" s="120" t="s">
        <v>92</v>
      </c>
      <c r="F10931" s="121">
        <v>239811</v>
      </c>
      <c r="G10931" s="121">
        <v>26939</v>
      </c>
      <c r="H10931" s="119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19">
        <v>59573</v>
      </c>
      <c r="B10932" s="120" t="s">
        <v>201</v>
      </c>
      <c r="C10932" s="120" t="s">
        <v>206</v>
      </c>
      <c r="D10932" s="120" t="s">
        <v>101</v>
      </c>
      <c r="E10932" s="120" t="s">
        <v>92</v>
      </c>
      <c r="F10932" s="121">
        <v>12647</v>
      </c>
      <c r="G10932" s="121">
        <v>1421</v>
      </c>
      <c r="H10932" s="119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19">
        <v>59575</v>
      </c>
      <c r="B10933" s="120" t="s">
        <v>201</v>
      </c>
      <c r="C10933" s="120" t="s">
        <v>206</v>
      </c>
      <c r="D10933" s="120" t="s">
        <v>101</v>
      </c>
      <c r="E10933" s="120" t="s">
        <v>92</v>
      </c>
      <c r="F10933" s="121">
        <v>83463</v>
      </c>
      <c r="G10933" s="121">
        <v>9376</v>
      </c>
      <c r="H10933" s="119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19">
        <v>59576</v>
      </c>
      <c r="B10934" s="120" t="s">
        <v>201</v>
      </c>
      <c r="C10934" s="120" t="s">
        <v>206</v>
      </c>
      <c r="D10934" s="120" t="s">
        <v>101</v>
      </c>
      <c r="E10934" s="120" t="s">
        <v>92</v>
      </c>
      <c r="F10934" s="121">
        <v>86057</v>
      </c>
      <c r="G10934" s="121">
        <v>9667</v>
      </c>
      <c r="H10934" s="119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19">
        <v>59577</v>
      </c>
      <c r="B10935" s="120" t="s">
        <v>201</v>
      </c>
      <c r="C10935" s="120" t="s">
        <v>206</v>
      </c>
      <c r="D10935" s="120" t="s">
        <v>101</v>
      </c>
      <c r="E10935" s="120" t="s">
        <v>92</v>
      </c>
      <c r="F10935" s="121">
        <v>76995</v>
      </c>
      <c r="G10935" s="121">
        <v>8649</v>
      </c>
      <c r="H10935" s="119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19">
        <v>59578</v>
      </c>
      <c r="B10936" s="120" t="s">
        <v>201</v>
      </c>
      <c r="C10936" s="120" t="s">
        <v>206</v>
      </c>
      <c r="D10936" s="120" t="s">
        <v>101</v>
      </c>
      <c r="E10936" s="120" t="s">
        <v>92</v>
      </c>
      <c r="F10936" s="121">
        <v>83057</v>
      </c>
      <c r="G10936" s="121">
        <v>9330</v>
      </c>
      <c r="H10936" s="119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19">
        <v>59579</v>
      </c>
      <c r="B10937" s="120" t="s">
        <v>201</v>
      </c>
      <c r="C10937" s="120" t="s">
        <v>206</v>
      </c>
      <c r="D10937" s="120" t="s">
        <v>101</v>
      </c>
      <c r="E10937" s="120" t="s">
        <v>92</v>
      </c>
      <c r="F10937" s="121">
        <v>32590</v>
      </c>
      <c r="G10937" s="121">
        <v>3661</v>
      </c>
      <c r="H10937" s="119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19">
        <v>59581</v>
      </c>
      <c r="B10938" s="120" t="s">
        <v>201</v>
      </c>
      <c r="C10938" s="120" t="s">
        <v>206</v>
      </c>
      <c r="D10938" s="120" t="s">
        <v>101</v>
      </c>
      <c r="E10938" s="120" t="s">
        <v>92</v>
      </c>
      <c r="F10938" s="121">
        <v>76069</v>
      </c>
      <c r="G10938" s="121">
        <v>8545</v>
      </c>
      <c r="H10938" s="119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19">
        <v>59583</v>
      </c>
      <c r="B10939" s="120" t="s">
        <v>201</v>
      </c>
      <c r="C10939" s="120" t="s">
        <v>206</v>
      </c>
      <c r="D10939" s="120" t="s">
        <v>101</v>
      </c>
      <c r="E10939" s="120" t="s">
        <v>92</v>
      </c>
      <c r="F10939" s="121">
        <v>79333</v>
      </c>
      <c r="G10939" s="121">
        <v>8912</v>
      </c>
      <c r="H10939" s="119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19">
        <v>59584</v>
      </c>
      <c r="B10940" s="120" t="s">
        <v>201</v>
      </c>
      <c r="C10940" s="120" t="s">
        <v>206</v>
      </c>
      <c r="D10940" s="120" t="s">
        <v>101</v>
      </c>
      <c r="E10940" s="120" t="s">
        <v>92</v>
      </c>
      <c r="F10940" s="121">
        <v>84587</v>
      </c>
      <c r="G10940" s="121">
        <v>9502</v>
      </c>
      <c r="H10940" s="119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19">
        <v>59586</v>
      </c>
      <c r="B10941" s="120" t="s">
        <v>201</v>
      </c>
      <c r="C10941" s="120" t="s">
        <v>206</v>
      </c>
      <c r="D10941" s="120" t="s">
        <v>101</v>
      </c>
      <c r="E10941" s="120" t="s">
        <v>92</v>
      </c>
      <c r="F10941" s="121">
        <v>78295</v>
      </c>
      <c r="G10941" s="121">
        <v>8795</v>
      </c>
      <c r="H10941" s="119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19">
        <v>59587</v>
      </c>
      <c r="B10942" s="120" t="s">
        <v>201</v>
      </c>
      <c r="C10942" s="120" t="s">
        <v>206</v>
      </c>
      <c r="D10942" s="120" t="s">
        <v>101</v>
      </c>
      <c r="E10942" s="120" t="s">
        <v>92</v>
      </c>
      <c r="F10942" s="121">
        <v>47341</v>
      </c>
      <c r="G10942" s="121">
        <v>5318</v>
      </c>
      <c r="H10942" s="119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19">
        <v>59589</v>
      </c>
      <c r="B10943" s="120" t="s">
        <v>201</v>
      </c>
      <c r="C10943" s="120" t="s">
        <v>206</v>
      </c>
      <c r="D10943" s="120" t="s">
        <v>101</v>
      </c>
      <c r="E10943" s="120" t="s">
        <v>92</v>
      </c>
      <c r="F10943" s="121">
        <v>1228431</v>
      </c>
      <c r="G10943" s="121">
        <v>137995</v>
      </c>
      <c r="H10943" s="119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19">
        <v>59591</v>
      </c>
      <c r="B10944" s="120" t="s">
        <v>201</v>
      </c>
      <c r="C10944" s="120" t="s">
        <v>206</v>
      </c>
      <c r="D10944" s="120" t="s">
        <v>101</v>
      </c>
      <c r="E10944" s="120" t="s">
        <v>92</v>
      </c>
      <c r="F10944" s="121">
        <v>81827</v>
      </c>
      <c r="G10944" s="121">
        <v>9192</v>
      </c>
      <c r="H10944" s="119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19">
        <v>59592</v>
      </c>
      <c r="B10945" s="120" t="s">
        <v>201</v>
      </c>
      <c r="C10945" s="120" t="s">
        <v>206</v>
      </c>
      <c r="D10945" s="120" t="s">
        <v>101</v>
      </c>
      <c r="E10945" s="120" t="s">
        <v>92</v>
      </c>
      <c r="F10945" s="121">
        <v>80092</v>
      </c>
      <c r="G10945" s="121">
        <v>8997</v>
      </c>
      <c r="H10945" s="119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19">
        <v>59593</v>
      </c>
      <c r="B10946" s="120" t="s">
        <v>201</v>
      </c>
      <c r="C10946" s="120" t="s">
        <v>206</v>
      </c>
      <c r="D10946" s="120" t="s">
        <v>101</v>
      </c>
      <c r="E10946" s="120" t="s">
        <v>92</v>
      </c>
      <c r="F10946" s="121">
        <v>84186</v>
      </c>
      <c r="G10946" s="121">
        <v>9457</v>
      </c>
      <c r="H10946" s="119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19">
        <v>59595</v>
      </c>
      <c r="B10947" s="120" t="s">
        <v>201</v>
      </c>
      <c r="C10947" s="120" t="s">
        <v>206</v>
      </c>
      <c r="D10947" s="120" t="s">
        <v>101</v>
      </c>
      <c r="E10947" s="120" t="s">
        <v>92</v>
      </c>
      <c r="F10947" s="121">
        <v>80794</v>
      </c>
      <c r="G10947" s="121">
        <v>9076</v>
      </c>
      <c r="H10947" s="119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19">
        <v>59599</v>
      </c>
      <c r="B10948" s="120" t="s">
        <v>201</v>
      </c>
      <c r="C10948" s="120" t="s">
        <v>206</v>
      </c>
      <c r="D10948" s="120" t="s">
        <v>101</v>
      </c>
      <c r="E10948" s="120" t="s">
        <v>92</v>
      </c>
      <c r="F10948" s="121">
        <v>305062</v>
      </c>
      <c r="G10948" s="121">
        <v>34269</v>
      </c>
      <c r="H10948" s="119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19">
        <v>59600</v>
      </c>
      <c r="B10949" s="120" t="s">
        <v>201</v>
      </c>
      <c r="C10949" s="120" t="s">
        <v>206</v>
      </c>
      <c r="D10949" s="120" t="s">
        <v>101</v>
      </c>
      <c r="E10949" s="120" t="s">
        <v>92</v>
      </c>
      <c r="F10949" s="121">
        <v>446827</v>
      </c>
      <c r="G10949" s="121">
        <v>50194</v>
      </c>
      <c r="H10949" s="119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19">
        <v>59601</v>
      </c>
      <c r="B10950" s="120" t="s">
        <v>201</v>
      </c>
      <c r="C10950" s="120" t="s">
        <v>202</v>
      </c>
      <c r="D10950" s="120" t="s">
        <v>101</v>
      </c>
      <c r="E10950" s="120" t="s">
        <v>92</v>
      </c>
      <c r="F10950" s="121">
        <v>148737</v>
      </c>
      <c r="G10950" s="121">
        <v>16708</v>
      </c>
      <c r="H10950" s="119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19">
        <v>59603</v>
      </c>
      <c r="B10951" s="120" t="s">
        <v>201</v>
      </c>
      <c r="C10951" s="120" t="s">
        <v>206</v>
      </c>
      <c r="D10951" s="120" t="s">
        <v>101</v>
      </c>
      <c r="E10951" s="120" t="s">
        <v>92</v>
      </c>
      <c r="F10951" s="121">
        <v>77849</v>
      </c>
      <c r="G10951" s="121">
        <v>8745</v>
      </c>
      <c r="H10951" s="119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19">
        <v>59604</v>
      </c>
      <c r="B10952" s="120" t="s">
        <v>201</v>
      </c>
      <c r="C10952" s="120" t="s">
        <v>206</v>
      </c>
      <c r="D10952" s="120" t="s">
        <v>101</v>
      </c>
      <c r="E10952" s="120" t="s">
        <v>92</v>
      </c>
      <c r="F10952" s="121">
        <v>79993</v>
      </c>
      <c r="G10952" s="121">
        <v>8986</v>
      </c>
      <c r="H10952" s="119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19">
        <v>59605</v>
      </c>
      <c r="B10953" s="120" t="s">
        <v>201</v>
      </c>
      <c r="C10953" s="120" t="s">
        <v>206</v>
      </c>
      <c r="D10953" s="120" t="s">
        <v>101</v>
      </c>
      <c r="E10953" s="120" t="s">
        <v>92</v>
      </c>
      <c r="F10953" s="121">
        <v>75890</v>
      </c>
      <c r="G10953" s="121">
        <v>8525</v>
      </c>
      <c r="H10953" s="119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19">
        <v>59606</v>
      </c>
      <c r="B10954" s="120" t="s">
        <v>201</v>
      </c>
      <c r="C10954" s="120" t="s">
        <v>206</v>
      </c>
      <c r="D10954" s="120" t="s">
        <v>101</v>
      </c>
      <c r="E10954" s="120" t="s">
        <v>92</v>
      </c>
      <c r="F10954" s="121">
        <v>47353</v>
      </c>
      <c r="G10954" s="121">
        <v>5319</v>
      </c>
      <c r="H10954" s="119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19">
        <v>59607</v>
      </c>
      <c r="B10955" s="120" t="s">
        <v>201</v>
      </c>
      <c r="C10955" s="120" t="s">
        <v>206</v>
      </c>
      <c r="D10955" s="120" t="s">
        <v>101</v>
      </c>
      <c r="E10955" s="120" t="s">
        <v>92</v>
      </c>
      <c r="F10955" s="121">
        <v>401551</v>
      </c>
      <c r="G10955" s="121">
        <v>45108</v>
      </c>
      <c r="H10955" s="119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19">
        <v>59610</v>
      </c>
      <c r="B10956" s="120" t="s">
        <v>201</v>
      </c>
      <c r="C10956" s="120" t="s">
        <v>206</v>
      </c>
      <c r="D10956" s="120" t="s">
        <v>101</v>
      </c>
      <c r="E10956" s="120" t="s">
        <v>92</v>
      </c>
      <c r="F10956" s="121">
        <v>379118</v>
      </c>
      <c r="G10956" s="121">
        <v>42588</v>
      </c>
      <c r="H10956" s="119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19">
        <v>59611</v>
      </c>
      <c r="B10957" s="120" t="s">
        <v>201</v>
      </c>
      <c r="C10957" s="120" t="s">
        <v>206</v>
      </c>
      <c r="D10957" s="120" t="s">
        <v>101</v>
      </c>
      <c r="E10957" s="120" t="s">
        <v>92</v>
      </c>
      <c r="F10957" s="121">
        <v>98464</v>
      </c>
      <c r="G10957" s="121">
        <v>11061</v>
      </c>
      <c r="H10957" s="119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19">
        <v>59613</v>
      </c>
      <c r="B10958" s="120" t="s">
        <v>201</v>
      </c>
      <c r="C10958" s="120" t="s">
        <v>207</v>
      </c>
      <c r="D10958" s="120" t="s">
        <v>101</v>
      </c>
      <c r="E10958" s="120" t="s">
        <v>92</v>
      </c>
      <c r="F10958" s="121">
        <v>15027</v>
      </c>
      <c r="G10958" s="121">
        <v>1688</v>
      </c>
      <c r="H10958" s="119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19">
        <v>59614</v>
      </c>
      <c r="B10959" s="120" t="s">
        <v>201</v>
      </c>
      <c r="C10959" s="120" t="s">
        <v>202</v>
      </c>
      <c r="D10959" s="120" t="s">
        <v>79</v>
      </c>
      <c r="E10959" s="120" t="s">
        <v>70</v>
      </c>
      <c r="F10959" s="121">
        <v>2694</v>
      </c>
      <c r="G10959" s="121">
        <v>286</v>
      </c>
      <c r="H10959" s="119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19">
        <v>59618</v>
      </c>
      <c r="B10960" s="120" t="s">
        <v>201</v>
      </c>
      <c r="C10960" s="120" t="s">
        <v>202</v>
      </c>
      <c r="D10960" s="120" t="s">
        <v>101</v>
      </c>
      <c r="E10960" s="120" t="s">
        <v>92</v>
      </c>
      <c r="F10960" s="121">
        <v>211406</v>
      </c>
      <c r="G10960" s="121">
        <v>23748</v>
      </c>
      <c r="H10960" s="119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19">
        <v>59619</v>
      </c>
      <c r="B10961" s="120" t="s">
        <v>201</v>
      </c>
      <c r="C10961" s="120" t="s">
        <v>202</v>
      </c>
      <c r="D10961" s="120" t="s">
        <v>101</v>
      </c>
      <c r="E10961" s="120" t="s">
        <v>92</v>
      </c>
      <c r="F10961" s="121">
        <v>175975</v>
      </c>
      <c r="G10961" s="121">
        <v>19768</v>
      </c>
      <c r="H10961" s="119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19">
        <v>59620</v>
      </c>
      <c r="B10962" s="120" t="s">
        <v>201</v>
      </c>
      <c r="C10962" s="120" t="s">
        <v>206</v>
      </c>
      <c r="D10962" s="120" t="s">
        <v>101</v>
      </c>
      <c r="E10962" s="120" t="s">
        <v>92</v>
      </c>
      <c r="F10962" s="121">
        <v>64157</v>
      </c>
      <c r="G10962" s="121">
        <v>7207</v>
      </c>
      <c r="H10962" s="119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19">
        <v>59621</v>
      </c>
      <c r="B10963" s="120" t="s">
        <v>201</v>
      </c>
      <c r="C10963" s="120" t="s">
        <v>206</v>
      </c>
      <c r="D10963" s="120" t="s">
        <v>128</v>
      </c>
      <c r="E10963" s="120" t="s">
        <v>180</v>
      </c>
      <c r="F10963" s="121">
        <v>8859956</v>
      </c>
      <c r="G10963" s="121">
        <v>995277</v>
      </c>
      <c r="H10963" s="119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19">
        <v>59623</v>
      </c>
      <c r="B10964" s="120" t="s">
        <v>201</v>
      </c>
      <c r="C10964" s="120" t="s">
        <v>206</v>
      </c>
      <c r="D10964" s="120" t="s">
        <v>101</v>
      </c>
      <c r="E10964" s="120" t="s">
        <v>92</v>
      </c>
      <c r="F10964" s="121">
        <v>22069</v>
      </c>
      <c r="G10964" s="121">
        <v>2479</v>
      </c>
      <c r="H10964" s="119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19">
        <v>59624</v>
      </c>
      <c r="B10965" s="120" t="s">
        <v>201</v>
      </c>
      <c r="C10965" s="120" t="s">
        <v>206</v>
      </c>
      <c r="D10965" s="120" t="s">
        <v>101</v>
      </c>
      <c r="E10965" s="120" t="s">
        <v>92</v>
      </c>
      <c r="F10965" s="121">
        <v>22433</v>
      </c>
      <c r="G10965" s="121">
        <v>2520</v>
      </c>
      <c r="H10965" s="119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19">
        <v>59625</v>
      </c>
      <c r="B10966" s="120" t="s">
        <v>201</v>
      </c>
      <c r="C10966" s="120" t="s">
        <v>206</v>
      </c>
      <c r="D10966" s="120" t="s">
        <v>101</v>
      </c>
      <c r="E10966" s="120" t="s">
        <v>92</v>
      </c>
      <c r="F10966" s="121">
        <v>28084</v>
      </c>
      <c r="G10966" s="121">
        <v>3155</v>
      </c>
      <c r="H10966" s="119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19">
        <v>59626</v>
      </c>
      <c r="B10967" s="120" t="s">
        <v>201</v>
      </c>
      <c r="C10967" s="120" t="s">
        <v>206</v>
      </c>
      <c r="D10967" s="120" t="s">
        <v>101</v>
      </c>
      <c r="E10967" s="120" t="s">
        <v>92</v>
      </c>
      <c r="F10967" s="121">
        <v>22273</v>
      </c>
      <c r="G10967" s="121">
        <v>2502</v>
      </c>
      <c r="H10967" s="119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19">
        <v>59627</v>
      </c>
      <c r="B10968" s="120" t="s">
        <v>201</v>
      </c>
      <c r="C10968" s="120" t="s">
        <v>206</v>
      </c>
      <c r="D10968" s="120" t="s">
        <v>101</v>
      </c>
      <c r="E10968" s="120" t="s">
        <v>92</v>
      </c>
      <c r="F10968" s="121">
        <v>39443</v>
      </c>
      <c r="G10968" s="121">
        <v>4431</v>
      </c>
      <c r="H10968" s="119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19">
        <v>59628</v>
      </c>
      <c r="B10969" s="120" t="s">
        <v>201</v>
      </c>
      <c r="C10969" s="120" t="s">
        <v>206</v>
      </c>
      <c r="D10969" s="120" t="s">
        <v>101</v>
      </c>
      <c r="E10969" s="120" t="s">
        <v>92</v>
      </c>
      <c r="F10969" s="121">
        <v>70175</v>
      </c>
      <c r="G10969" s="121">
        <v>7883</v>
      </c>
      <c r="H10969" s="119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19">
        <v>59629</v>
      </c>
      <c r="B10970" s="120" t="s">
        <v>201</v>
      </c>
      <c r="C10970" s="120" t="s">
        <v>206</v>
      </c>
      <c r="D10970" s="120" t="s">
        <v>128</v>
      </c>
      <c r="E10970" s="120" t="s">
        <v>180</v>
      </c>
      <c r="F10970" s="121">
        <v>2024921</v>
      </c>
      <c r="G10970" s="121">
        <v>227468</v>
      </c>
      <c r="H10970" s="119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19">
        <v>59631</v>
      </c>
      <c r="B10971" s="120" t="s">
        <v>201</v>
      </c>
      <c r="C10971" s="120" t="s">
        <v>207</v>
      </c>
      <c r="D10971" s="120" t="s">
        <v>101</v>
      </c>
      <c r="E10971" s="120" t="s">
        <v>92</v>
      </c>
      <c r="F10971" s="121">
        <v>109867</v>
      </c>
      <c r="G10971" s="121">
        <v>12342</v>
      </c>
      <c r="H10971" s="119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19">
        <v>59632</v>
      </c>
      <c r="B10972" s="120" t="s">
        <v>201</v>
      </c>
      <c r="C10972" s="120" t="s">
        <v>206</v>
      </c>
      <c r="D10972" s="120" t="s">
        <v>101</v>
      </c>
      <c r="E10972" s="120" t="s">
        <v>92</v>
      </c>
      <c r="F10972" s="121">
        <v>14164</v>
      </c>
      <c r="G10972" s="121">
        <v>1591</v>
      </c>
      <c r="H10972" s="119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19">
        <v>59633</v>
      </c>
      <c r="B10973" s="120" t="s">
        <v>201</v>
      </c>
      <c r="C10973" s="120" t="s">
        <v>206</v>
      </c>
      <c r="D10973" s="120" t="s">
        <v>101</v>
      </c>
      <c r="E10973" s="120" t="s">
        <v>92</v>
      </c>
      <c r="F10973" s="121">
        <v>473746</v>
      </c>
      <c r="G10973" s="121">
        <v>53218</v>
      </c>
      <c r="H10973" s="119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19">
        <v>59634</v>
      </c>
      <c r="B10974" s="120" t="s">
        <v>201</v>
      </c>
      <c r="C10974" s="120" t="s">
        <v>206</v>
      </c>
      <c r="D10974" s="120" t="s">
        <v>101</v>
      </c>
      <c r="E10974" s="120" t="s">
        <v>92</v>
      </c>
      <c r="F10974" s="121">
        <v>1075111</v>
      </c>
      <c r="G10974" s="121">
        <v>120772</v>
      </c>
      <c r="H10974" s="119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19">
        <v>59635</v>
      </c>
      <c r="B10975" s="120" t="s">
        <v>201</v>
      </c>
      <c r="C10975" s="120" t="s">
        <v>202</v>
      </c>
      <c r="D10975" s="120" t="s">
        <v>79</v>
      </c>
      <c r="E10975" s="120" t="s">
        <v>90</v>
      </c>
      <c r="F10975" s="121">
        <v>212364</v>
      </c>
      <c r="G10975" s="121">
        <v>20227</v>
      </c>
      <c r="H10975" s="119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19">
        <v>59636</v>
      </c>
      <c r="B10976" s="120" t="s">
        <v>201</v>
      </c>
      <c r="C10976" s="120" t="s">
        <v>206</v>
      </c>
      <c r="D10976" s="120" t="s">
        <v>101</v>
      </c>
      <c r="E10976" s="120" t="s">
        <v>92</v>
      </c>
      <c r="F10976" s="121">
        <v>49095</v>
      </c>
      <c r="G10976" s="121">
        <v>5515</v>
      </c>
      <c r="H10976" s="119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19">
        <v>59637</v>
      </c>
      <c r="B10977" s="120" t="s">
        <v>201</v>
      </c>
      <c r="C10977" s="120" t="s">
        <v>202</v>
      </c>
      <c r="D10977" s="120" t="s">
        <v>128</v>
      </c>
      <c r="E10977" s="120" t="s">
        <v>180</v>
      </c>
      <c r="F10977" s="121">
        <v>4071722</v>
      </c>
      <c r="G10977" s="121">
        <v>457394</v>
      </c>
      <c r="H10977" s="119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19">
        <v>59638</v>
      </c>
      <c r="B10978" s="120" t="s">
        <v>201</v>
      </c>
      <c r="C10978" s="120" t="s">
        <v>206</v>
      </c>
      <c r="D10978" s="120" t="s">
        <v>101</v>
      </c>
      <c r="E10978" s="120" t="s">
        <v>92</v>
      </c>
      <c r="F10978" s="121">
        <v>451206</v>
      </c>
      <c r="G10978" s="121">
        <v>50686</v>
      </c>
      <c r="H10978" s="119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19">
        <v>59639</v>
      </c>
      <c r="B10979" s="120" t="s">
        <v>201</v>
      </c>
      <c r="C10979" s="120" t="s">
        <v>211</v>
      </c>
      <c r="D10979" s="120" t="s">
        <v>128</v>
      </c>
      <c r="E10979" s="120" t="s">
        <v>180</v>
      </c>
      <c r="F10979" s="121">
        <v>17287</v>
      </c>
      <c r="G10979" s="121">
        <v>1942</v>
      </c>
      <c r="H10979" s="119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19">
        <v>59641</v>
      </c>
      <c r="B10980" s="120" t="s">
        <v>201</v>
      </c>
      <c r="C10980" s="120" t="s">
        <v>206</v>
      </c>
      <c r="D10980" s="120" t="s">
        <v>101</v>
      </c>
      <c r="E10980" s="120" t="s">
        <v>92</v>
      </c>
      <c r="F10980" s="121">
        <v>82033</v>
      </c>
      <c r="G10980" s="121">
        <v>9215</v>
      </c>
      <c r="H10980" s="119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19">
        <v>59642</v>
      </c>
      <c r="B10981" s="120" t="s">
        <v>201</v>
      </c>
      <c r="C10981" s="120" t="s">
        <v>206</v>
      </c>
      <c r="D10981" s="120" t="s">
        <v>101</v>
      </c>
      <c r="E10981" s="120" t="s">
        <v>92</v>
      </c>
      <c r="F10981" s="121">
        <v>72490</v>
      </c>
      <c r="G10981" s="121">
        <v>8143</v>
      </c>
      <c r="H10981" s="119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19">
        <v>59643</v>
      </c>
      <c r="B10982" s="120" t="s">
        <v>201</v>
      </c>
      <c r="C10982" s="120" t="s">
        <v>206</v>
      </c>
      <c r="D10982" s="120" t="s">
        <v>101</v>
      </c>
      <c r="E10982" s="120" t="s">
        <v>92</v>
      </c>
      <c r="F10982" s="121">
        <v>80847</v>
      </c>
      <c r="G10982" s="121">
        <v>9082</v>
      </c>
      <c r="H10982" s="119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19">
        <v>59645</v>
      </c>
      <c r="B10983" s="120" t="s">
        <v>201</v>
      </c>
      <c r="C10983" s="120" t="s">
        <v>206</v>
      </c>
      <c r="D10983" s="120" t="s">
        <v>101</v>
      </c>
      <c r="E10983" s="120" t="s">
        <v>92</v>
      </c>
      <c r="F10983" s="121">
        <v>77456</v>
      </c>
      <c r="G10983" s="121">
        <v>8701</v>
      </c>
      <c r="H10983" s="119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19">
        <v>59646</v>
      </c>
      <c r="B10984" s="120" t="s">
        <v>201</v>
      </c>
      <c r="C10984" s="120" t="s">
        <v>206</v>
      </c>
      <c r="D10984" s="120" t="s">
        <v>101</v>
      </c>
      <c r="E10984" s="120" t="s">
        <v>92</v>
      </c>
      <c r="F10984" s="121">
        <v>76745</v>
      </c>
      <c r="G10984" s="121">
        <v>8621</v>
      </c>
      <c r="H10984" s="119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19">
        <v>59647</v>
      </c>
      <c r="B10985" s="120" t="s">
        <v>201</v>
      </c>
      <c r="C10985" s="120" t="s">
        <v>202</v>
      </c>
      <c r="D10985" s="120" t="s">
        <v>79</v>
      </c>
      <c r="E10985" s="120" t="s">
        <v>38</v>
      </c>
      <c r="F10985" s="121">
        <v>414302</v>
      </c>
      <c r="G10985" s="121">
        <v>44132</v>
      </c>
      <c r="H10985" s="119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19">
        <v>59648</v>
      </c>
      <c r="B10986" s="120" t="s">
        <v>201</v>
      </c>
      <c r="C10986" s="120" t="s">
        <v>206</v>
      </c>
      <c r="D10986" s="120" t="s">
        <v>101</v>
      </c>
      <c r="E10986" s="120" t="s">
        <v>92</v>
      </c>
      <c r="F10986" s="121">
        <v>73068</v>
      </c>
      <c r="G10986" s="121">
        <v>8208</v>
      </c>
      <c r="H10986" s="119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19">
        <v>59649</v>
      </c>
      <c r="B10987" s="120" t="s">
        <v>201</v>
      </c>
      <c r="C10987" s="120" t="s">
        <v>206</v>
      </c>
      <c r="D10987" s="120" t="s">
        <v>79</v>
      </c>
      <c r="E10987" s="120" t="s">
        <v>90</v>
      </c>
      <c r="F10987" s="121">
        <v>232588</v>
      </c>
      <c r="G10987" s="121">
        <v>15018</v>
      </c>
      <c r="H10987" s="119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19">
        <v>59650</v>
      </c>
      <c r="B10988" s="120" t="s">
        <v>201</v>
      </c>
      <c r="C10988" s="120" t="s">
        <v>206</v>
      </c>
      <c r="D10988" s="120" t="s">
        <v>79</v>
      </c>
      <c r="E10988" s="120" t="s">
        <v>90</v>
      </c>
      <c r="F10988" s="121">
        <v>74725</v>
      </c>
      <c r="G10988" s="121">
        <v>6390</v>
      </c>
      <c r="H10988" s="119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19">
        <v>59651</v>
      </c>
      <c r="B10989" s="120" t="s">
        <v>201</v>
      </c>
      <c r="C10989" s="120" t="s">
        <v>206</v>
      </c>
      <c r="D10989" s="120" t="s">
        <v>101</v>
      </c>
      <c r="E10989" s="120" t="s">
        <v>92</v>
      </c>
      <c r="F10989" s="121">
        <v>16645</v>
      </c>
      <c r="G10989" s="121">
        <v>1870</v>
      </c>
      <c r="H10989" s="119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19">
        <v>59652</v>
      </c>
      <c r="B10990" s="120" t="s">
        <v>201</v>
      </c>
      <c r="C10990" s="120" t="s">
        <v>206</v>
      </c>
      <c r="D10990" s="120" t="s">
        <v>101</v>
      </c>
      <c r="E10990" s="120" t="s">
        <v>92</v>
      </c>
      <c r="F10990" s="121">
        <v>9536</v>
      </c>
      <c r="G10990" s="121">
        <v>1071</v>
      </c>
      <c r="H10990" s="119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19">
        <v>59654</v>
      </c>
      <c r="B10991" s="120" t="s">
        <v>201</v>
      </c>
      <c r="C10991" s="120" t="s">
        <v>206</v>
      </c>
      <c r="D10991" s="120" t="s">
        <v>128</v>
      </c>
      <c r="E10991" s="120" t="s">
        <v>180</v>
      </c>
      <c r="F10991" s="121">
        <v>2821807</v>
      </c>
      <c r="G10991" s="121">
        <v>316986</v>
      </c>
      <c r="H10991" s="119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19">
        <v>59655</v>
      </c>
      <c r="B10992" s="120" t="s">
        <v>201</v>
      </c>
      <c r="C10992" s="120" t="s">
        <v>206</v>
      </c>
      <c r="D10992" s="120" t="s">
        <v>128</v>
      </c>
      <c r="E10992" s="120" t="s">
        <v>180</v>
      </c>
      <c r="F10992" s="121">
        <v>3389676</v>
      </c>
      <c r="G10992" s="121">
        <v>380777</v>
      </c>
      <c r="H10992" s="119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19">
        <v>59657</v>
      </c>
      <c r="B10993" s="120" t="s">
        <v>201</v>
      </c>
      <c r="C10993" s="120" t="s">
        <v>206</v>
      </c>
      <c r="D10993" s="120" t="s">
        <v>101</v>
      </c>
      <c r="E10993" s="120" t="s">
        <v>92</v>
      </c>
      <c r="F10993" s="121">
        <v>421536</v>
      </c>
      <c r="G10993" s="121">
        <v>47353</v>
      </c>
      <c r="H10993" s="119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19">
        <v>59658</v>
      </c>
      <c r="B10994" s="120" t="s">
        <v>205</v>
      </c>
      <c r="C10994" s="120" t="s">
        <v>209</v>
      </c>
      <c r="D10994" s="120" t="s">
        <v>68</v>
      </c>
      <c r="E10994" s="120" t="s">
        <v>38</v>
      </c>
      <c r="F10994" s="121">
        <v>1322</v>
      </c>
      <c r="G10994" s="121">
        <v>283.072</v>
      </c>
      <c r="H10994" s="119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19">
        <v>59658</v>
      </c>
      <c r="B10995" s="120" t="s">
        <v>205</v>
      </c>
      <c r="C10995" s="120" t="s">
        <v>209</v>
      </c>
      <c r="D10995" s="120" t="s">
        <v>68</v>
      </c>
      <c r="E10995" s="120" t="s">
        <v>176</v>
      </c>
      <c r="F10995" s="121">
        <v>749743</v>
      </c>
      <c r="G10995" s="121">
        <v>160572.93</v>
      </c>
      <c r="H10995" s="119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19">
        <v>59660</v>
      </c>
      <c r="B10996" s="120" t="s">
        <v>201</v>
      </c>
      <c r="C10996" s="120" t="s">
        <v>202</v>
      </c>
      <c r="D10996" s="120" t="s">
        <v>79</v>
      </c>
      <c r="E10996" s="120" t="s">
        <v>38</v>
      </c>
      <c r="F10996" s="121">
        <v>5639</v>
      </c>
      <c r="G10996" s="121">
        <v>989</v>
      </c>
      <c r="H10996" s="119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19">
        <v>59661</v>
      </c>
      <c r="B10997" s="120" t="s">
        <v>201</v>
      </c>
      <c r="C10997" s="120" t="s">
        <v>202</v>
      </c>
      <c r="D10997" s="120" t="s">
        <v>33</v>
      </c>
      <c r="E10997" s="120" t="s">
        <v>99</v>
      </c>
      <c r="F10997" s="121">
        <v>0</v>
      </c>
      <c r="G10997" s="121">
        <v>0</v>
      </c>
      <c r="H10997" s="119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19">
        <v>59663</v>
      </c>
      <c r="B10998" s="120" t="s">
        <v>201</v>
      </c>
      <c r="C10998" s="120" t="s">
        <v>206</v>
      </c>
      <c r="D10998" s="120" t="s">
        <v>101</v>
      </c>
      <c r="E10998" s="120" t="s">
        <v>92</v>
      </c>
      <c r="F10998" s="121">
        <v>83287</v>
      </c>
      <c r="G10998" s="121">
        <v>9356</v>
      </c>
      <c r="H10998" s="119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19">
        <v>59664</v>
      </c>
      <c r="B10999" s="120" t="s">
        <v>201</v>
      </c>
      <c r="C10999" s="120" t="s">
        <v>202</v>
      </c>
      <c r="D10999" s="120" t="s">
        <v>73</v>
      </c>
      <c r="E10999" s="120" t="s">
        <v>70</v>
      </c>
      <c r="F10999" s="121">
        <v>6639</v>
      </c>
      <c r="G10999" s="121">
        <v>421.459</v>
      </c>
      <c r="H10999" s="119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19">
        <v>59664</v>
      </c>
      <c r="B11000" s="120" t="s">
        <v>201</v>
      </c>
      <c r="C11000" s="120" t="s">
        <v>202</v>
      </c>
      <c r="D11000" s="120" t="s">
        <v>73</v>
      </c>
      <c r="E11000" s="120" t="s">
        <v>38</v>
      </c>
      <c r="F11000" s="121">
        <v>19020</v>
      </c>
      <c r="G11000" s="121">
        <v>1207.541</v>
      </c>
      <c r="H11000" s="119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19">
        <v>59665</v>
      </c>
      <c r="B11001" s="120" t="s">
        <v>201</v>
      </c>
      <c r="C11001" s="120" t="s">
        <v>206</v>
      </c>
      <c r="D11001" s="120" t="s">
        <v>101</v>
      </c>
      <c r="E11001" s="120" t="s">
        <v>92</v>
      </c>
      <c r="F11001" s="121">
        <v>1340348</v>
      </c>
      <c r="G11001" s="121">
        <v>150567</v>
      </c>
      <c r="H11001" s="119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19">
        <v>59666</v>
      </c>
      <c r="B11002" s="120" t="s">
        <v>201</v>
      </c>
      <c r="C11002" s="120" t="s">
        <v>206</v>
      </c>
      <c r="D11002" s="120" t="s">
        <v>101</v>
      </c>
      <c r="E11002" s="120" t="s">
        <v>92</v>
      </c>
      <c r="F11002" s="121">
        <v>628635</v>
      </c>
      <c r="G11002" s="121">
        <v>70617</v>
      </c>
      <c r="H11002" s="119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19">
        <v>59667</v>
      </c>
      <c r="B11003" s="120" t="s">
        <v>201</v>
      </c>
      <c r="C11003" s="120" t="s">
        <v>206</v>
      </c>
      <c r="D11003" s="120" t="s">
        <v>101</v>
      </c>
      <c r="E11003" s="120" t="s">
        <v>92</v>
      </c>
      <c r="F11003" s="121">
        <v>76281</v>
      </c>
      <c r="G11003" s="121">
        <v>8569</v>
      </c>
      <c r="H11003" s="119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19">
        <v>59669</v>
      </c>
      <c r="B11004" s="120" t="s">
        <v>201</v>
      </c>
      <c r="C11004" s="120" t="s">
        <v>206</v>
      </c>
      <c r="D11004" s="120" t="s">
        <v>101</v>
      </c>
      <c r="E11004" s="120" t="s">
        <v>92</v>
      </c>
      <c r="F11004" s="121">
        <v>888039</v>
      </c>
      <c r="G11004" s="121">
        <v>99757.24</v>
      </c>
      <c r="H11004" s="119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19">
        <v>59670</v>
      </c>
      <c r="B11005" s="120" t="s">
        <v>201</v>
      </c>
      <c r="C11005" s="120" t="s">
        <v>206</v>
      </c>
      <c r="D11005" s="120" t="s">
        <v>101</v>
      </c>
      <c r="E11005" s="120" t="s">
        <v>92</v>
      </c>
      <c r="F11005" s="121">
        <v>33364</v>
      </c>
      <c r="G11005" s="121">
        <v>3748</v>
      </c>
      <c r="H11005" s="119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19">
        <v>59671</v>
      </c>
      <c r="B11006" s="120" t="s">
        <v>201</v>
      </c>
      <c r="C11006" s="120" t="s">
        <v>206</v>
      </c>
      <c r="D11006" s="120" t="s">
        <v>101</v>
      </c>
      <c r="E11006" s="120" t="s">
        <v>92</v>
      </c>
      <c r="F11006" s="121">
        <v>1333967</v>
      </c>
      <c r="G11006" s="121">
        <v>149850</v>
      </c>
      <c r="H11006" s="119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19">
        <v>59675</v>
      </c>
      <c r="B11007" s="120" t="s">
        <v>201</v>
      </c>
      <c r="C11007" s="120" t="s">
        <v>206</v>
      </c>
      <c r="D11007" s="120" t="s">
        <v>101</v>
      </c>
      <c r="E11007" s="120" t="s">
        <v>92</v>
      </c>
      <c r="F11007" s="121">
        <v>73086</v>
      </c>
      <c r="G11007" s="121">
        <v>8210</v>
      </c>
      <c r="H11007" s="119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19">
        <v>59676</v>
      </c>
      <c r="B11008" s="120" t="s">
        <v>201</v>
      </c>
      <c r="C11008" s="120" t="s">
        <v>206</v>
      </c>
      <c r="D11008" s="120" t="s">
        <v>101</v>
      </c>
      <c r="E11008" s="120" t="s">
        <v>92</v>
      </c>
      <c r="F11008" s="121">
        <v>79022</v>
      </c>
      <c r="G11008" s="121">
        <v>8877</v>
      </c>
      <c r="H11008" s="119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19">
        <v>59677</v>
      </c>
      <c r="B11009" s="120" t="s">
        <v>201</v>
      </c>
      <c r="C11009" s="120" t="s">
        <v>206</v>
      </c>
      <c r="D11009" s="120" t="s">
        <v>101</v>
      </c>
      <c r="E11009" s="120" t="s">
        <v>92</v>
      </c>
      <c r="F11009" s="121">
        <v>80999</v>
      </c>
      <c r="G11009" s="121">
        <v>9099</v>
      </c>
      <c r="H11009" s="119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19">
        <v>59678</v>
      </c>
      <c r="B11010" s="120" t="s">
        <v>201</v>
      </c>
      <c r="C11010" s="120" t="s">
        <v>206</v>
      </c>
      <c r="D11010" s="120" t="s">
        <v>101</v>
      </c>
      <c r="E11010" s="120" t="s">
        <v>92</v>
      </c>
      <c r="F11010" s="121">
        <v>652666</v>
      </c>
      <c r="G11010" s="121">
        <v>73316.79</v>
      </c>
      <c r="H11010" s="119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19">
        <v>59682</v>
      </c>
      <c r="B11011" s="120" t="s">
        <v>201</v>
      </c>
      <c r="C11011" s="120" t="s">
        <v>206</v>
      </c>
      <c r="D11011" s="120" t="s">
        <v>101</v>
      </c>
      <c r="E11011" s="120" t="s">
        <v>92</v>
      </c>
      <c r="F11011" s="121">
        <v>20216</v>
      </c>
      <c r="G11011" s="121">
        <v>2271</v>
      </c>
      <c r="H11011" s="119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19">
        <v>59683</v>
      </c>
      <c r="B11012" s="120" t="s">
        <v>201</v>
      </c>
      <c r="C11012" s="120" t="s">
        <v>211</v>
      </c>
      <c r="D11012" s="120" t="s">
        <v>101</v>
      </c>
      <c r="E11012" s="120" t="s">
        <v>92</v>
      </c>
      <c r="F11012" s="121">
        <v>17519</v>
      </c>
      <c r="G11012" s="121">
        <v>1968.12</v>
      </c>
      <c r="H11012" s="119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19">
        <v>59684</v>
      </c>
      <c r="B11013" s="120" t="s">
        <v>201</v>
      </c>
      <c r="C11013" s="120" t="s">
        <v>206</v>
      </c>
      <c r="D11013" s="120" t="s">
        <v>128</v>
      </c>
      <c r="E11013" s="120" t="s">
        <v>180</v>
      </c>
      <c r="F11013" s="121">
        <v>5232736</v>
      </c>
      <c r="G11013" s="121">
        <v>587815.61</v>
      </c>
      <c r="H11013" s="119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19">
        <v>59685</v>
      </c>
      <c r="B11014" s="120" t="s">
        <v>201</v>
      </c>
      <c r="C11014" s="120" t="s">
        <v>202</v>
      </c>
      <c r="D11014" s="120" t="s">
        <v>101</v>
      </c>
      <c r="E11014" s="120" t="s">
        <v>92</v>
      </c>
      <c r="F11014" s="121">
        <v>304343</v>
      </c>
      <c r="G11014" s="121">
        <v>34188</v>
      </c>
      <c r="H11014" s="119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19">
        <v>59686</v>
      </c>
      <c r="B11015" s="120" t="s">
        <v>201</v>
      </c>
      <c r="C11015" s="120" t="s">
        <v>206</v>
      </c>
      <c r="D11015" s="120" t="s">
        <v>79</v>
      </c>
      <c r="E11015" s="120" t="s">
        <v>90</v>
      </c>
      <c r="F11015" s="121">
        <v>482831</v>
      </c>
      <c r="G11015" s="121">
        <v>38331</v>
      </c>
      <c r="H11015" s="119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19">
        <v>59687</v>
      </c>
      <c r="B11016" s="120" t="s">
        <v>201</v>
      </c>
      <c r="C11016" s="120" t="s">
        <v>206</v>
      </c>
      <c r="D11016" s="120" t="s">
        <v>101</v>
      </c>
      <c r="E11016" s="120" t="s">
        <v>92</v>
      </c>
      <c r="F11016" s="121">
        <v>27986</v>
      </c>
      <c r="G11016" s="121">
        <v>3144</v>
      </c>
      <c r="H11016" s="119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19">
        <v>59688</v>
      </c>
      <c r="B11017" s="120" t="s">
        <v>201</v>
      </c>
      <c r="C11017" s="120" t="s">
        <v>206</v>
      </c>
      <c r="D11017" s="120" t="s">
        <v>79</v>
      </c>
      <c r="E11017" s="120" t="s">
        <v>70</v>
      </c>
      <c r="F11017" s="121">
        <v>19688</v>
      </c>
      <c r="G11017" s="121">
        <v>1699.589</v>
      </c>
      <c r="H11017" s="119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19">
        <v>59688</v>
      </c>
      <c r="B11018" s="120" t="s">
        <v>201</v>
      </c>
      <c r="C11018" s="120" t="s">
        <v>206</v>
      </c>
      <c r="D11018" s="120" t="s">
        <v>79</v>
      </c>
      <c r="E11018" s="120" t="s">
        <v>90</v>
      </c>
      <c r="F11018" s="121">
        <v>554536</v>
      </c>
      <c r="G11018" s="121">
        <v>47873.411</v>
      </c>
      <c r="H11018" s="119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19">
        <v>59689</v>
      </c>
      <c r="B11019" s="120" t="s">
        <v>201</v>
      </c>
      <c r="C11019" s="120" t="s">
        <v>206</v>
      </c>
      <c r="D11019" s="120" t="s">
        <v>101</v>
      </c>
      <c r="E11019" s="120" t="s">
        <v>92</v>
      </c>
      <c r="F11019" s="121">
        <v>525753</v>
      </c>
      <c r="G11019" s="121">
        <v>59060</v>
      </c>
      <c r="H11019" s="119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19">
        <v>59690</v>
      </c>
      <c r="B11020" s="120" t="s">
        <v>201</v>
      </c>
      <c r="C11020" s="120" t="s">
        <v>206</v>
      </c>
      <c r="D11020" s="120" t="s">
        <v>101</v>
      </c>
      <c r="E11020" s="120" t="s">
        <v>92</v>
      </c>
      <c r="F11020" s="121">
        <v>699448</v>
      </c>
      <c r="G11020" s="121">
        <v>78572</v>
      </c>
      <c r="H11020" s="119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19">
        <v>59691</v>
      </c>
      <c r="B11021" s="120" t="s">
        <v>201</v>
      </c>
      <c r="C11021" s="120" t="s">
        <v>206</v>
      </c>
      <c r="D11021" s="120" t="s">
        <v>101</v>
      </c>
      <c r="E11021" s="120" t="s">
        <v>92</v>
      </c>
      <c r="F11021" s="121">
        <v>843375</v>
      </c>
      <c r="G11021" s="121">
        <v>94740</v>
      </c>
      <c r="H11021" s="119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19">
        <v>59692</v>
      </c>
      <c r="B11022" s="120" t="s">
        <v>201</v>
      </c>
      <c r="C11022" s="120" t="s">
        <v>207</v>
      </c>
      <c r="D11022" s="120" t="s">
        <v>128</v>
      </c>
      <c r="E11022" s="120" t="s">
        <v>180</v>
      </c>
      <c r="F11022" s="121">
        <v>68340</v>
      </c>
      <c r="G11022" s="121">
        <v>7677</v>
      </c>
      <c r="H11022" s="119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19">
        <v>59694</v>
      </c>
      <c r="B11023" s="120" t="s">
        <v>201</v>
      </c>
      <c r="C11023" s="120" t="s">
        <v>206</v>
      </c>
      <c r="D11023" s="120" t="s">
        <v>101</v>
      </c>
      <c r="E11023" s="120" t="s">
        <v>92</v>
      </c>
      <c r="F11023" s="121">
        <v>82682</v>
      </c>
      <c r="G11023" s="121">
        <v>9288</v>
      </c>
      <c r="H11023" s="119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19">
        <v>59695</v>
      </c>
      <c r="B11024" s="120" t="s">
        <v>201</v>
      </c>
      <c r="C11024" s="120" t="s">
        <v>206</v>
      </c>
      <c r="D11024" s="120" t="s">
        <v>101</v>
      </c>
      <c r="E11024" s="120" t="s">
        <v>92</v>
      </c>
      <c r="F11024" s="121">
        <v>445296</v>
      </c>
      <c r="G11024" s="121">
        <v>50022</v>
      </c>
      <c r="H11024" s="119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19">
        <v>59702</v>
      </c>
      <c r="B11025" s="120" t="s">
        <v>201</v>
      </c>
      <c r="C11025" s="120" t="s">
        <v>206</v>
      </c>
      <c r="D11025" s="120" t="s">
        <v>101</v>
      </c>
      <c r="E11025" s="120" t="s">
        <v>92</v>
      </c>
      <c r="F11025" s="121">
        <v>898658</v>
      </c>
      <c r="G11025" s="121">
        <v>100950</v>
      </c>
      <c r="H11025" s="119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19">
        <v>59703</v>
      </c>
      <c r="B11026" s="120" t="s">
        <v>201</v>
      </c>
      <c r="C11026" s="120" t="s">
        <v>206</v>
      </c>
      <c r="D11026" s="120" t="s">
        <v>101</v>
      </c>
      <c r="E11026" s="120" t="s">
        <v>92</v>
      </c>
      <c r="F11026" s="121">
        <v>11751</v>
      </c>
      <c r="G11026" s="121">
        <v>1320</v>
      </c>
      <c r="H11026" s="119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19">
        <v>59704</v>
      </c>
      <c r="B11027" s="120" t="s">
        <v>205</v>
      </c>
      <c r="C11027" s="120" t="s">
        <v>208</v>
      </c>
      <c r="D11027" s="120" t="s">
        <v>73</v>
      </c>
      <c r="E11027" s="120" t="s">
        <v>130</v>
      </c>
      <c r="F11027" s="121">
        <v>7586</v>
      </c>
      <c r="G11027" s="121">
        <v>640</v>
      </c>
      <c r="H11027" s="119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19">
        <v>59706</v>
      </c>
      <c r="B11028" s="120" t="s">
        <v>201</v>
      </c>
      <c r="C11028" s="120" t="s">
        <v>206</v>
      </c>
      <c r="D11028" s="120" t="s">
        <v>101</v>
      </c>
      <c r="E11028" s="120" t="s">
        <v>92</v>
      </c>
      <c r="F11028" s="121">
        <v>76975</v>
      </c>
      <c r="G11028" s="121">
        <v>8647</v>
      </c>
      <c r="H11028" s="119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19">
        <v>59708</v>
      </c>
      <c r="B11029" s="120" t="s">
        <v>201</v>
      </c>
      <c r="C11029" s="120" t="s">
        <v>206</v>
      </c>
      <c r="D11029" s="120" t="s">
        <v>101</v>
      </c>
      <c r="E11029" s="120" t="s">
        <v>92</v>
      </c>
      <c r="F11029" s="121">
        <v>84889</v>
      </c>
      <c r="G11029" s="121">
        <v>9536</v>
      </c>
      <c r="H11029" s="119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19">
        <v>59709</v>
      </c>
      <c r="B11030" s="120" t="s">
        <v>201</v>
      </c>
      <c r="C11030" s="120" t="s">
        <v>206</v>
      </c>
      <c r="D11030" s="120" t="s">
        <v>101</v>
      </c>
      <c r="E11030" s="120" t="s">
        <v>92</v>
      </c>
      <c r="F11030" s="121">
        <v>19167</v>
      </c>
      <c r="G11030" s="121">
        <v>2153</v>
      </c>
      <c r="H11030" s="119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19">
        <v>59710</v>
      </c>
      <c r="B11031" s="120" t="s">
        <v>201</v>
      </c>
      <c r="C11031" s="120" t="s">
        <v>206</v>
      </c>
      <c r="D11031" s="120" t="s">
        <v>79</v>
      </c>
      <c r="E11031" s="120" t="s">
        <v>90</v>
      </c>
      <c r="F11031" s="121">
        <v>386839</v>
      </c>
      <c r="G11031" s="121">
        <v>27919</v>
      </c>
      <c r="H11031" s="119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19">
        <v>59711</v>
      </c>
      <c r="B11032" s="120" t="s">
        <v>201</v>
      </c>
      <c r="C11032" s="120" t="s">
        <v>206</v>
      </c>
      <c r="D11032" s="120" t="s">
        <v>79</v>
      </c>
      <c r="E11032" s="120" t="s">
        <v>90</v>
      </c>
      <c r="F11032" s="121">
        <v>106917</v>
      </c>
      <c r="G11032" s="121">
        <v>9810</v>
      </c>
      <c r="H11032" s="119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19">
        <v>59712</v>
      </c>
      <c r="B11033" s="120" t="s">
        <v>201</v>
      </c>
      <c r="C11033" s="120" t="s">
        <v>206</v>
      </c>
      <c r="D11033" s="120" t="s">
        <v>128</v>
      </c>
      <c r="E11033" s="120" t="s">
        <v>180</v>
      </c>
      <c r="F11033" s="121">
        <v>2725830</v>
      </c>
      <c r="G11033" s="121">
        <v>306204</v>
      </c>
      <c r="H11033" s="119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19">
        <v>59713</v>
      </c>
      <c r="B11034" s="120" t="s">
        <v>201</v>
      </c>
      <c r="C11034" s="120" t="s">
        <v>206</v>
      </c>
      <c r="D11034" s="120" t="s">
        <v>101</v>
      </c>
      <c r="E11034" s="120" t="s">
        <v>92</v>
      </c>
      <c r="F11034" s="121">
        <v>58068</v>
      </c>
      <c r="G11034" s="121">
        <v>6523</v>
      </c>
      <c r="H11034" s="119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19">
        <v>59714</v>
      </c>
      <c r="B11035" s="120" t="s">
        <v>201</v>
      </c>
      <c r="C11035" s="120" t="s">
        <v>207</v>
      </c>
      <c r="D11035" s="120" t="s">
        <v>101</v>
      </c>
      <c r="E11035" s="120" t="s">
        <v>92</v>
      </c>
      <c r="F11035" s="121">
        <v>10735</v>
      </c>
      <c r="G11035" s="121">
        <v>1206</v>
      </c>
      <c r="H11035" s="119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19">
        <v>59715</v>
      </c>
      <c r="B11036" s="120" t="s">
        <v>201</v>
      </c>
      <c r="C11036" s="120" t="s">
        <v>206</v>
      </c>
      <c r="D11036" s="120" t="s">
        <v>101</v>
      </c>
      <c r="E11036" s="120" t="s">
        <v>92</v>
      </c>
      <c r="F11036" s="121">
        <v>12079</v>
      </c>
      <c r="G11036" s="121">
        <v>1357</v>
      </c>
      <c r="H11036" s="119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19">
        <v>59717</v>
      </c>
      <c r="B11037" s="120" t="s">
        <v>201</v>
      </c>
      <c r="C11037" s="120" t="s">
        <v>207</v>
      </c>
      <c r="D11037" s="120" t="s">
        <v>79</v>
      </c>
      <c r="E11037" s="120" t="s">
        <v>70</v>
      </c>
      <c r="F11037" s="121">
        <v>202</v>
      </c>
      <c r="G11037" s="121">
        <v>7</v>
      </c>
      <c r="H11037" s="119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19">
        <v>59717</v>
      </c>
      <c r="B11038" s="120" t="s">
        <v>201</v>
      </c>
      <c r="C11038" s="120" t="s">
        <v>207</v>
      </c>
      <c r="D11038" s="120" t="s">
        <v>79</v>
      </c>
      <c r="E11038" s="120" t="s">
        <v>38</v>
      </c>
      <c r="F11038" s="121">
        <v>0</v>
      </c>
      <c r="G11038" s="121">
        <v>0</v>
      </c>
      <c r="H11038" s="119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19">
        <v>59717</v>
      </c>
      <c r="B11039" s="120" t="s">
        <v>201</v>
      </c>
      <c r="C11039" s="120" t="s">
        <v>207</v>
      </c>
      <c r="D11039" s="120" t="s">
        <v>101</v>
      </c>
      <c r="E11039" s="120" t="s">
        <v>92</v>
      </c>
      <c r="F11039" s="121">
        <v>812</v>
      </c>
      <c r="G11039" s="121">
        <v>91</v>
      </c>
      <c r="H11039" s="119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19">
        <v>59719</v>
      </c>
      <c r="B11040" s="120" t="s">
        <v>201</v>
      </c>
      <c r="C11040" s="120" t="s">
        <v>206</v>
      </c>
      <c r="D11040" s="120" t="s">
        <v>101</v>
      </c>
      <c r="E11040" s="120" t="s">
        <v>92</v>
      </c>
      <c r="F11040" s="121">
        <v>26965</v>
      </c>
      <c r="G11040" s="121">
        <v>3029</v>
      </c>
      <c r="H11040" s="119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19">
        <v>59722</v>
      </c>
      <c r="B11041" s="120" t="s">
        <v>201</v>
      </c>
      <c r="C11041" s="120" t="s">
        <v>206</v>
      </c>
      <c r="D11041" s="120" t="s">
        <v>101</v>
      </c>
      <c r="E11041" s="120" t="s">
        <v>92</v>
      </c>
      <c r="F11041" s="121">
        <v>467088</v>
      </c>
      <c r="G11041" s="121">
        <v>52470</v>
      </c>
      <c r="H11041" s="119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19">
        <v>59723</v>
      </c>
      <c r="B11042" s="120" t="s">
        <v>201</v>
      </c>
      <c r="C11042" s="120" t="s">
        <v>206</v>
      </c>
      <c r="D11042" s="120" t="s">
        <v>101</v>
      </c>
      <c r="E11042" s="120" t="s">
        <v>92</v>
      </c>
      <c r="F11042" s="121">
        <v>750438</v>
      </c>
      <c r="G11042" s="121">
        <v>84300</v>
      </c>
      <c r="H11042" s="119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19">
        <v>59724</v>
      </c>
      <c r="B11043" s="120" t="s">
        <v>201</v>
      </c>
      <c r="C11043" s="120" t="s">
        <v>206</v>
      </c>
      <c r="D11043" s="120" t="s">
        <v>128</v>
      </c>
      <c r="E11043" s="120" t="s">
        <v>180</v>
      </c>
      <c r="F11043" s="121">
        <v>28575</v>
      </c>
      <c r="G11043" s="121">
        <v>3210</v>
      </c>
      <c r="H11043" s="119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19">
        <v>59725</v>
      </c>
      <c r="B11044" s="120" t="s">
        <v>201</v>
      </c>
      <c r="C11044" s="120" t="s">
        <v>206</v>
      </c>
      <c r="D11044" s="120" t="s">
        <v>128</v>
      </c>
      <c r="E11044" s="120" t="s">
        <v>180</v>
      </c>
      <c r="F11044" s="121">
        <v>56458</v>
      </c>
      <c r="G11044" s="121">
        <v>6342</v>
      </c>
      <c r="H11044" s="119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19">
        <v>59729</v>
      </c>
      <c r="B11045" s="120" t="s">
        <v>201</v>
      </c>
      <c r="C11045" s="120" t="s">
        <v>206</v>
      </c>
      <c r="D11045" s="120" t="s">
        <v>101</v>
      </c>
      <c r="E11045" s="120" t="s">
        <v>92</v>
      </c>
      <c r="F11045" s="121">
        <v>34894</v>
      </c>
      <c r="G11045" s="121">
        <v>3920</v>
      </c>
      <c r="H11045" s="119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19">
        <v>59730</v>
      </c>
      <c r="B11046" s="120" t="s">
        <v>201</v>
      </c>
      <c r="C11046" s="120" t="s">
        <v>206</v>
      </c>
      <c r="D11046" s="120" t="s">
        <v>101</v>
      </c>
      <c r="E11046" s="120" t="s">
        <v>92</v>
      </c>
      <c r="F11046" s="121">
        <v>47386</v>
      </c>
      <c r="G11046" s="121">
        <v>5323</v>
      </c>
      <c r="H11046" s="119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19">
        <v>59731</v>
      </c>
      <c r="B11047" s="120" t="s">
        <v>201</v>
      </c>
      <c r="C11047" s="120" t="s">
        <v>206</v>
      </c>
      <c r="D11047" s="120" t="s">
        <v>101</v>
      </c>
      <c r="E11047" s="120" t="s">
        <v>92</v>
      </c>
      <c r="F11047" s="121">
        <v>36160</v>
      </c>
      <c r="G11047" s="121">
        <v>4062</v>
      </c>
      <c r="H11047" s="119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19">
        <v>59732</v>
      </c>
      <c r="B11048" s="120" t="s">
        <v>201</v>
      </c>
      <c r="C11048" s="120" t="s">
        <v>206</v>
      </c>
      <c r="D11048" s="120" t="s">
        <v>128</v>
      </c>
      <c r="E11048" s="120" t="s">
        <v>180</v>
      </c>
      <c r="F11048" s="121">
        <v>4849178</v>
      </c>
      <c r="G11048" s="121">
        <v>544729</v>
      </c>
      <c r="H11048" s="119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19">
        <v>59733</v>
      </c>
      <c r="B11049" s="120" t="s">
        <v>201</v>
      </c>
      <c r="C11049" s="120" t="s">
        <v>206</v>
      </c>
      <c r="D11049" s="120" t="s">
        <v>128</v>
      </c>
      <c r="E11049" s="120" t="s">
        <v>180</v>
      </c>
      <c r="F11049" s="121">
        <v>4624801</v>
      </c>
      <c r="G11049" s="121">
        <v>519524</v>
      </c>
      <c r="H11049" s="119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19">
        <v>59734</v>
      </c>
      <c r="B11050" s="120" t="s">
        <v>201</v>
      </c>
      <c r="C11050" s="120" t="s">
        <v>206</v>
      </c>
      <c r="D11050" s="120" t="s">
        <v>128</v>
      </c>
      <c r="E11050" s="120" t="s">
        <v>180</v>
      </c>
      <c r="F11050" s="121">
        <v>3265698</v>
      </c>
      <c r="G11050" s="121">
        <v>366850</v>
      </c>
      <c r="H11050" s="119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19">
        <v>59735</v>
      </c>
      <c r="B11051" s="120" t="s">
        <v>201</v>
      </c>
      <c r="C11051" s="120" t="s">
        <v>206</v>
      </c>
      <c r="D11051" s="120" t="s">
        <v>128</v>
      </c>
      <c r="E11051" s="120" t="s">
        <v>180</v>
      </c>
      <c r="F11051" s="121">
        <v>36123</v>
      </c>
      <c r="G11051" s="121">
        <v>4058</v>
      </c>
      <c r="H11051" s="119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19">
        <v>59736</v>
      </c>
      <c r="B11052" s="120" t="s">
        <v>201</v>
      </c>
      <c r="C11052" s="120" t="s">
        <v>206</v>
      </c>
      <c r="D11052" s="120" t="s">
        <v>128</v>
      </c>
      <c r="E11052" s="120" t="s">
        <v>180</v>
      </c>
      <c r="F11052" s="121">
        <v>51695</v>
      </c>
      <c r="G11052" s="121">
        <v>5807</v>
      </c>
      <c r="H11052" s="119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19">
        <v>59737</v>
      </c>
      <c r="B11053" s="120" t="s">
        <v>201</v>
      </c>
      <c r="C11053" s="120" t="s">
        <v>206</v>
      </c>
      <c r="D11053" s="120" t="s">
        <v>101</v>
      </c>
      <c r="E11053" s="120" t="s">
        <v>92</v>
      </c>
      <c r="F11053" s="121">
        <v>174996</v>
      </c>
      <c r="G11053" s="121">
        <v>19658</v>
      </c>
      <c r="H11053" s="119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19">
        <v>59738</v>
      </c>
      <c r="B11054" s="120" t="s">
        <v>201</v>
      </c>
      <c r="C11054" s="120" t="s">
        <v>206</v>
      </c>
      <c r="D11054" s="120" t="s">
        <v>101</v>
      </c>
      <c r="E11054" s="120" t="s">
        <v>92</v>
      </c>
      <c r="F11054" s="121">
        <v>100041</v>
      </c>
      <c r="G11054" s="121">
        <v>11238</v>
      </c>
      <c r="H11054" s="119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19">
        <v>59739</v>
      </c>
      <c r="B11055" s="120" t="s">
        <v>201</v>
      </c>
      <c r="C11055" s="120" t="s">
        <v>206</v>
      </c>
      <c r="D11055" s="120" t="s">
        <v>101</v>
      </c>
      <c r="E11055" s="120" t="s">
        <v>92</v>
      </c>
      <c r="F11055" s="121">
        <v>65903</v>
      </c>
      <c r="G11055" s="121">
        <v>7403</v>
      </c>
      <c r="H11055" s="119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19">
        <v>59740</v>
      </c>
      <c r="B11056" s="120" t="s">
        <v>201</v>
      </c>
      <c r="C11056" s="120" t="s">
        <v>206</v>
      </c>
      <c r="D11056" s="120" t="s">
        <v>101</v>
      </c>
      <c r="E11056" s="120" t="s">
        <v>92</v>
      </c>
      <c r="F11056" s="121">
        <v>486814</v>
      </c>
      <c r="G11056" s="121">
        <v>54686</v>
      </c>
      <c r="H11056" s="119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19">
        <v>59741</v>
      </c>
      <c r="B11057" s="120" t="s">
        <v>201</v>
      </c>
      <c r="C11057" s="120" t="s">
        <v>206</v>
      </c>
      <c r="D11057" s="120" t="s">
        <v>101</v>
      </c>
      <c r="E11057" s="120" t="s">
        <v>92</v>
      </c>
      <c r="F11057" s="121">
        <v>22664</v>
      </c>
      <c r="G11057" s="121">
        <v>2546</v>
      </c>
      <c r="H11057" s="119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19">
        <v>59742</v>
      </c>
      <c r="B11058" s="120" t="s">
        <v>201</v>
      </c>
      <c r="C11058" s="120" t="s">
        <v>206</v>
      </c>
      <c r="D11058" s="120" t="s">
        <v>101</v>
      </c>
      <c r="E11058" s="120" t="s">
        <v>92</v>
      </c>
      <c r="F11058" s="121">
        <v>25896</v>
      </c>
      <c r="G11058" s="121">
        <v>2909</v>
      </c>
      <c r="H11058" s="119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19">
        <v>59743</v>
      </c>
      <c r="B11059" s="120" t="s">
        <v>201</v>
      </c>
      <c r="C11059" s="120" t="s">
        <v>206</v>
      </c>
      <c r="D11059" s="120" t="s">
        <v>101</v>
      </c>
      <c r="E11059" s="120" t="s">
        <v>92</v>
      </c>
      <c r="F11059" s="121">
        <v>15533</v>
      </c>
      <c r="G11059" s="121">
        <v>1745</v>
      </c>
      <c r="H11059" s="119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19">
        <v>59744</v>
      </c>
      <c r="B11060" s="120" t="s">
        <v>201</v>
      </c>
      <c r="C11060" s="120" t="s">
        <v>206</v>
      </c>
      <c r="D11060" s="120" t="s">
        <v>101</v>
      </c>
      <c r="E11060" s="120" t="s">
        <v>92</v>
      </c>
      <c r="F11060" s="121">
        <v>39480</v>
      </c>
      <c r="G11060" s="121">
        <v>4435</v>
      </c>
      <c r="H11060" s="119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19">
        <v>59745</v>
      </c>
      <c r="B11061" s="120" t="s">
        <v>201</v>
      </c>
      <c r="C11061" s="120" t="s">
        <v>206</v>
      </c>
      <c r="D11061" s="120" t="s">
        <v>101</v>
      </c>
      <c r="E11061" s="120" t="s">
        <v>92</v>
      </c>
      <c r="F11061" s="121">
        <v>35118</v>
      </c>
      <c r="G11061" s="121">
        <v>3945</v>
      </c>
      <c r="H11061" s="119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19">
        <v>59749</v>
      </c>
      <c r="B11062" s="120" t="s">
        <v>201</v>
      </c>
      <c r="C11062" s="120" t="s">
        <v>206</v>
      </c>
      <c r="D11062" s="120" t="s">
        <v>101</v>
      </c>
      <c r="E11062" s="120" t="s">
        <v>92</v>
      </c>
      <c r="F11062" s="121">
        <v>28210</v>
      </c>
      <c r="G11062" s="121">
        <v>3169</v>
      </c>
      <c r="H11062" s="119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19">
        <v>59750</v>
      </c>
      <c r="B11063" s="120" t="s">
        <v>201</v>
      </c>
      <c r="C11063" s="120" t="s">
        <v>206</v>
      </c>
      <c r="D11063" s="120" t="s">
        <v>101</v>
      </c>
      <c r="E11063" s="120" t="s">
        <v>92</v>
      </c>
      <c r="F11063" s="121">
        <v>31273</v>
      </c>
      <c r="G11063" s="121">
        <v>3513</v>
      </c>
      <c r="H11063" s="119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19">
        <v>59751</v>
      </c>
      <c r="B11064" s="120" t="s">
        <v>201</v>
      </c>
      <c r="C11064" s="120" t="s">
        <v>207</v>
      </c>
      <c r="D11064" s="120" t="s">
        <v>101</v>
      </c>
      <c r="E11064" s="120" t="s">
        <v>92</v>
      </c>
      <c r="F11064" s="121">
        <v>13124</v>
      </c>
      <c r="G11064" s="121">
        <v>1474.11</v>
      </c>
      <c r="H11064" s="119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19">
        <v>59752</v>
      </c>
      <c r="B11065" s="120" t="s">
        <v>201</v>
      </c>
      <c r="C11065" s="120" t="s">
        <v>206</v>
      </c>
      <c r="D11065" s="120" t="s">
        <v>101</v>
      </c>
      <c r="E11065" s="120" t="s">
        <v>92</v>
      </c>
      <c r="F11065" s="121">
        <v>16095</v>
      </c>
      <c r="G11065" s="121">
        <v>1808</v>
      </c>
      <c r="H11065" s="119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19">
        <v>59755</v>
      </c>
      <c r="B11066" s="120" t="s">
        <v>201</v>
      </c>
      <c r="C11066" s="120" t="s">
        <v>206</v>
      </c>
      <c r="D11066" s="120" t="s">
        <v>101</v>
      </c>
      <c r="E11066" s="120" t="s">
        <v>92</v>
      </c>
      <c r="F11066" s="121">
        <v>24177</v>
      </c>
      <c r="G11066" s="121">
        <v>2716</v>
      </c>
      <c r="H11066" s="119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19">
        <v>59759</v>
      </c>
      <c r="B11067" s="120" t="s">
        <v>201</v>
      </c>
      <c r="C11067" s="120" t="s">
        <v>207</v>
      </c>
      <c r="D11067" s="120" t="s">
        <v>73</v>
      </c>
      <c r="E11067" s="120" t="s">
        <v>90</v>
      </c>
      <c r="F11067" s="121">
        <v>24155</v>
      </c>
      <c r="G11067" s="121">
        <v>1329</v>
      </c>
      <c r="H11067" s="119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19">
        <v>59759</v>
      </c>
      <c r="B11068" s="120" t="s">
        <v>201</v>
      </c>
      <c r="C11068" s="120" t="s">
        <v>207</v>
      </c>
      <c r="D11068" s="120" t="s">
        <v>79</v>
      </c>
      <c r="E11068" s="120" t="s">
        <v>90</v>
      </c>
      <c r="F11068" s="121">
        <v>134616</v>
      </c>
      <c r="G11068" s="121">
        <v>14667</v>
      </c>
      <c r="H11068" s="119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19">
        <v>59760</v>
      </c>
      <c r="B11069" s="120" t="s">
        <v>201</v>
      </c>
      <c r="C11069" s="120" t="s">
        <v>206</v>
      </c>
      <c r="D11069" s="120" t="s">
        <v>101</v>
      </c>
      <c r="E11069" s="120" t="s">
        <v>92</v>
      </c>
      <c r="F11069" s="121">
        <v>76184</v>
      </c>
      <c r="G11069" s="121">
        <v>8558</v>
      </c>
      <c r="H11069" s="119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19">
        <v>59761</v>
      </c>
      <c r="B11070" s="120" t="s">
        <v>201</v>
      </c>
      <c r="C11070" s="120" t="s">
        <v>206</v>
      </c>
      <c r="D11070" s="120" t="s">
        <v>101</v>
      </c>
      <c r="E11070" s="120" t="s">
        <v>92</v>
      </c>
      <c r="F11070" s="121">
        <v>83199</v>
      </c>
      <c r="G11070" s="121">
        <v>9346</v>
      </c>
      <c r="H11070" s="119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19">
        <v>59762</v>
      </c>
      <c r="B11071" s="120" t="s">
        <v>201</v>
      </c>
      <c r="C11071" s="120" t="s">
        <v>206</v>
      </c>
      <c r="D11071" s="120" t="s">
        <v>101</v>
      </c>
      <c r="E11071" s="120" t="s">
        <v>92</v>
      </c>
      <c r="F11071" s="121">
        <v>80545</v>
      </c>
      <c r="G11071" s="121">
        <v>9048</v>
      </c>
      <c r="H11071" s="119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19">
        <v>59763</v>
      </c>
      <c r="B11072" s="120" t="s">
        <v>201</v>
      </c>
      <c r="C11072" s="120" t="s">
        <v>207</v>
      </c>
      <c r="D11072" s="120" t="s">
        <v>79</v>
      </c>
      <c r="E11072" s="120" t="s">
        <v>90</v>
      </c>
      <c r="F11072" s="121">
        <v>0</v>
      </c>
      <c r="G11072" s="121">
        <v>0</v>
      </c>
      <c r="H11072" s="119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19">
        <v>59764</v>
      </c>
      <c r="B11073" s="120" t="s">
        <v>201</v>
      </c>
      <c r="C11073" s="120" t="s">
        <v>206</v>
      </c>
      <c r="D11073" s="120" t="s">
        <v>39</v>
      </c>
      <c r="E11073" s="120" t="s">
        <v>38</v>
      </c>
      <c r="F11073" s="121">
        <v>1327170</v>
      </c>
      <c r="G11073" s="121">
        <v>1964507</v>
      </c>
      <c r="H11073" s="119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19">
        <v>59764</v>
      </c>
      <c r="B11074" s="120" t="s">
        <v>201</v>
      </c>
      <c r="C11074" s="120" t="s">
        <v>206</v>
      </c>
      <c r="D11074" s="120" t="s">
        <v>61</v>
      </c>
      <c r="E11074" s="120" t="s">
        <v>38</v>
      </c>
      <c r="F11074" s="121">
        <v>35757823</v>
      </c>
      <c r="G11074" s="121">
        <v>3528353</v>
      </c>
      <c r="H11074" s="119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19">
        <v>59764</v>
      </c>
      <c r="B11075" s="120" t="s">
        <v>201</v>
      </c>
      <c r="C11075" s="120" t="s">
        <v>206</v>
      </c>
      <c r="D11075" s="120" t="s">
        <v>79</v>
      </c>
      <c r="E11075" s="120" t="s">
        <v>38</v>
      </c>
      <c r="F11075" s="121">
        <v>0</v>
      </c>
      <c r="G11075" s="121">
        <v>0</v>
      </c>
      <c r="H11075" s="119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19">
        <v>59765</v>
      </c>
      <c r="B11076" s="120" t="s">
        <v>201</v>
      </c>
      <c r="C11076" s="120" t="s">
        <v>206</v>
      </c>
      <c r="D11076" s="120" t="s">
        <v>101</v>
      </c>
      <c r="E11076" s="120" t="s">
        <v>92</v>
      </c>
      <c r="F11076" s="121">
        <v>26387</v>
      </c>
      <c r="G11076" s="121">
        <v>2964</v>
      </c>
      <c r="H11076" s="119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19">
        <v>59766</v>
      </c>
      <c r="B11077" s="120" t="s">
        <v>201</v>
      </c>
      <c r="C11077" s="120" t="s">
        <v>206</v>
      </c>
      <c r="D11077" s="120" t="s">
        <v>101</v>
      </c>
      <c r="E11077" s="120" t="s">
        <v>92</v>
      </c>
      <c r="F11077" s="121">
        <v>20760</v>
      </c>
      <c r="G11077" s="121">
        <v>2332</v>
      </c>
      <c r="H11077" s="119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19">
        <v>59767</v>
      </c>
      <c r="B11078" s="120" t="s">
        <v>201</v>
      </c>
      <c r="C11078" s="120" t="s">
        <v>206</v>
      </c>
      <c r="D11078" s="120" t="s">
        <v>101</v>
      </c>
      <c r="E11078" s="120" t="s">
        <v>92</v>
      </c>
      <c r="F11078" s="121">
        <v>60695</v>
      </c>
      <c r="G11078" s="121">
        <v>6818</v>
      </c>
      <c r="H11078" s="119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19">
        <v>59768</v>
      </c>
      <c r="B11079" s="120" t="s">
        <v>201</v>
      </c>
      <c r="C11079" s="120" t="s">
        <v>206</v>
      </c>
      <c r="D11079" s="120" t="s">
        <v>101</v>
      </c>
      <c r="E11079" s="120" t="s">
        <v>92</v>
      </c>
      <c r="F11079" s="121">
        <v>18376</v>
      </c>
      <c r="G11079" s="121">
        <v>2064</v>
      </c>
      <c r="H11079" s="119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19">
        <v>59769</v>
      </c>
      <c r="B11080" s="120" t="s">
        <v>201</v>
      </c>
      <c r="C11080" s="120" t="s">
        <v>202</v>
      </c>
      <c r="D11080" s="120" t="s">
        <v>101</v>
      </c>
      <c r="E11080" s="120" t="s">
        <v>92</v>
      </c>
      <c r="F11080" s="121">
        <v>26464</v>
      </c>
      <c r="G11080" s="121">
        <v>2973</v>
      </c>
      <c r="H11080" s="119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19">
        <v>59770</v>
      </c>
      <c r="B11081" s="120" t="s">
        <v>201</v>
      </c>
      <c r="C11081" s="120" t="s">
        <v>202</v>
      </c>
      <c r="D11081" s="120" t="s">
        <v>101</v>
      </c>
      <c r="E11081" s="120" t="s">
        <v>92</v>
      </c>
      <c r="F11081" s="121">
        <v>20654</v>
      </c>
      <c r="G11081" s="121">
        <v>2320</v>
      </c>
      <c r="H11081" s="119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19">
        <v>59771</v>
      </c>
      <c r="B11082" s="120" t="s">
        <v>201</v>
      </c>
      <c r="C11082" s="120" t="s">
        <v>206</v>
      </c>
      <c r="D11082" s="120" t="s">
        <v>101</v>
      </c>
      <c r="E11082" s="120" t="s">
        <v>92</v>
      </c>
      <c r="F11082" s="121">
        <v>10075</v>
      </c>
      <c r="G11082" s="121">
        <v>1132</v>
      </c>
      <c r="H11082" s="119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19">
        <v>59772</v>
      </c>
      <c r="B11083" s="120" t="s">
        <v>201</v>
      </c>
      <c r="C11083" s="120" t="s">
        <v>202</v>
      </c>
      <c r="D11083" s="120" t="s">
        <v>33</v>
      </c>
      <c r="E11083" s="120" t="s">
        <v>99</v>
      </c>
      <c r="F11083" s="121">
        <v>0</v>
      </c>
      <c r="G11083" s="121">
        <v>0</v>
      </c>
      <c r="H11083" s="119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19">
        <v>59773</v>
      </c>
      <c r="B11084" s="120" t="s">
        <v>201</v>
      </c>
      <c r="C11084" s="120" t="s">
        <v>206</v>
      </c>
      <c r="D11084" s="120" t="s">
        <v>39</v>
      </c>
      <c r="E11084" s="120" t="s">
        <v>38</v>
      </c>
      <c r="F11084" s="121">
        <v>3986389</v>
      </c>
      <c r="G11084" s="121">
        <v>2034045</v>
      </c>
      <c r="H11084" s="119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19">
        <v>59773</v>
      </c>
      <c r="B11085" s="120" t="s">
        <v>201</v>
      </c>
      <c r="C11085" s="120" t="s">
        <v>206</v>
      </c>
      <c r="D11085" s="120" t="s">
        <v>61</v>
      </c>
      <c r="E11085" s="120" t="s">
        <v>38</v>
      </c>
      <c r="F11085" s="121">
        <v>32303057</v>
      </c>
      <c r="G11085" s="121">
        <v>3167726</v>
      </c>
      <c r="H11085" s="119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19">
        <v>59774</v>
      </c>
      <c r="B11086" s="120" t="s">
        <v>205</v>
      </c>
      <c r="C11086" s="120" t="s">
        <v>209</v>
      </c>
      <c r="D11086" s="120" t="s">
        <v>79</v>
      </c>
      <c r="E11086" s="120" t="s">
        <v>130</v>
      </c>
      <c r="F11086" s="121">
        <v>381945</v>
      </c>
      <c r="G11086" s="121">
        <v>38659</v>
      </c>
      <c r="H11086" s="119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19">
        <v>59775</v>
      </c>
      <c r="B11087" s="120" t="s">
        <v>201</v>
      </c>
      <c r="C11087" s="120" t="s">
        <v>206</v>
      </c>
      <c r="D11087" s="120" t="s">
        <v>101</v>
      </c>
      <c r="E11087" s="120" t="s">
        <v>92</v>
      </c>
      <c r="F11087" s="121">
        <v>35609</v>
      </c>
      <c r="G11087" s="121">
        <v>4000</v>
      </c>
      <c r="H11087" s="119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19">
        <v>59776</v>
      </c>
      <c r="B11088" s="120" t="s">
        <v>201</v>
      </c>
      <c r="C11088" s="120" t="s">
        <v>207</v>
      </c>
      <c r="D11088" s="120" t="s">
        <v>128</v>
      </c>
      <c r="E11088" s="120" t="s">
        <v>180</v>
      </c>
      <c r="F11088" s="121">
        <v>42185</v>
      </c>
      <c r="G11088" s="121">
        <v>4739</v>
      </c>
      <c r="H11088" s="119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19">
        <v>59777</v>
      </c>
      <c r="B11089" s="120" t="s">
        <v>201</v>
      </c>
      <c r="C11089" s="120" t="s">
        <v>206</v>
      </c>
      <c r="D11089" s="120" t="s">
        <v>101</v>
      </c>
      <c r="E11089" s="120" t="s">
        <v>92</v>
      </c>
      <c r="F11089" s="121">
        <v>21855</v>
      </c>
      <c r="G11089" s="121">
        <v>2455</v>
      </c>
      <c r="H11089" s="119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19">
        <v>59778</v>
      </c>
      <c r="B11090" s="120" t="s">
        <v>201</v>
      </c>
      <c r="C11090" s="120" t="s">
        <v>206</v>
      </c>
      <c r="D11090" s="120" t="s">
        <v>101</v>
      </c>
      <c r="E11090" s="120" t="s">
        <v>92</v>
      </c>
      <c r="F11090" s="121">
        <v>761832</v>
      </c>
      <c r="G11090" s="121">
        <v>85580</v>
      </c>
      <c r="H11090" s="119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19">
        <v>59779</v>
      </c>
      <c r="B11091" s="120" t="s">
        <v>201</v>
      </c>
      <c r="C11091" s="120" t="s">
        <v>206</v>
      </c>
      <c r="D11091" s="120" t="s">
        <v>101</v>
      </c>
      <c r="E11091" s="120" t="s">
        <v>92</v>
      </c>
      <c r="F11091" s="121">
        <v>268449</v>
      </c>
      <c r="G11091" s="121">
        <v>30156</v>
      </c>
      <c r="H11091" s="119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19">
        <v>59780</v>
      </c>
      <c r="B11092" s="120" t="s">
        <v>201</v>
      </c>
      <c r="C11092" s="120" t="s">
        <v>206</v>
      </c>
      <c r="D11092" s="120" t="s">
        <v>101</v>
      </c>
      <c r="E11092" s="120" t="s">
        <v>92</v>
      </c>
      <c r="F11092" s="121">
        <v>59146</v>
      </c>
      <c r="G11092" s="121">
        <v>6644</v>
      </c>
      <c r="H11092" s="119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19">
        <v>59781</v>
      </c>
      <c r="B11093" s="120" t="s">
        <v>201</v>
      </c>
      <c r="C11093" s="120" t="s">
        <v>206</v>
      </c>
      <c r="D11093" s="120" t="s">
        <v>101</v>
      </c>
      <c r="E11093" s="120" t="s">
        <v>92</v>
      </c>
      <c r="F11093" s="121">
        <v>61903</v>
      </c>
      <c r="G11093" s="121">
        <v>6954</v>
      </c>
      <c r="H11093" s="119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19">
        <v>59782</v>
      </c>
      <c r="B11094" s="120" t="s">
        <v>201</v>
      </c>
      <c r="C11094" s="120" t="s">
        <v>211</v>
      </c>
      <c r="D11094" s="120" t="s">
        <v>79</v>
      </c>
      <c r="E11094" s="120" t="s">
        <v>38</v>
      </c>
      <c r="F11094" s="121">
        <v>189049</v>
      </c>
      <c r="G11094" s="121">
        <v>19554.92</v>
      </c>
      <c r="H11094" s="119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19">
        <v>59783</v>
      </c>
      <c r="B11095" s="120" t="s">
        <v>205</v>
      </c>
      <c r="C11095" s="120" t="s">
        <v>209</v>
      </c>
      <c r="D11095" s="120" t="s">
        <v>79</v>
      </c>
      <c r="E11095" s="120" t="s">
        <v>90</v>
      </c>
      <c r="F11095" s="121">
        <v>45242</v>
      </c>
      <c r="G11095" s="121">
        <v>9812</v>
      </c>
      <c r="H11095" s="119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19">
        <v>59784</v>
      </c>
      <c r="B11096" s="120" t="s">
        <v>201</v>
      </c>
      <c r="C11096" s="120" t="s">
        <v>202</v>
      </c>
      <c r="D11096" s="120" t="s">
        <v>39</v>
      </c>
      <c r="E11096" s="120" t="s">
        <v>38</v>
      </c>
      <c r="F11096" s="121">
        <v>0</v>
      </c>
      <c r="G11096" s="121">
        <v>1183607</v>
      </c>
      <c r="H11096" s="119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19">
        <v>59784</v>
      </c>
      <c r="B11097" s="120" t="s">
        <v>201</v>
      </c>
      <c r="C11097" s="120" t="s">
        <v>202</v>
      </c>
      <c r="D11097" s="120" t="s">
        <v>61</v>
      </c>
      <c r="E11097" s="120" t="s">
        <v>38</v>
      </c>
      <c r="F11097" s="121">
        <v>21471540</v>
      </c>
      <c r="G11097" s="121">
        <v>1758703</v>
      </c>
      <c r="H11097" s="119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19">
        <v>59785</v>
      </c>
      <c r="B11098" s="120" t="s">
        <v>205</v>
      </c>
      <c r="C11098" s="120" t="s">
        <v>208</v>
      </c>
      <c r="D11098" s="120" t="s">
        <v>79</v>
      </c>
      <c r="E11098" s="120" t="s">
        <v>38</v>
      </c>
      <c r="F11098" s="121">
        <v>0</v>
      </c>
      <c r="G11098" s="121">
        <v>0</v>
      </c>
      <c r="H11098" s="119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19">
        <v>59785</v>
      </c>
      <c r="B11099" s="120" t="s">
        <v>205</v>
      </c>
      <c r="C11099" s="120" t="s">
        <v>208</v>
      </c>
      <c r="D11099" s="120" t="s">
        <v>79</v>
      </c>
      <c r="E11099" s="120" t="s">
        <v>130</v>
      </c>
      <c r="F11099" s="121">
        <v>32001</v>
      </c>
      <c r="G11099" s="121">
        <v>5320</v>
      </c>
      <c r="H11099" s="119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19">
        <v>59786</v>
      </c>
      <c r="B11100" s="120" t="s">
        <v>201</v>
      </c>
      <c r="C11100" s="120" t="s">
        <v>206</v>
      </c>
      <c r="D11100" s="120" t="s">
        <v>101</v>
      </c>
      <c r="E11100" s="120" t="s">
        <v>92</v>
      </c>
      <c r="F11100" s="121">
        <v>54346</v>
      </c>
      <c r="G11100" s="121">
        <v>6105</v>
      </c>
      <c r="H11100" s="119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19">
        <v>59787</v>
      </c>
      <c r="B11101" s="120" t="s">
        <v>201</v>
      </c>
      <c r="C11101" s="120" t="s">
        <v>206</v>
      </c>
      <c r="D11101" s="120" t="s">
        <v>101</v>
      </c>
      <c r="E11101" s="120" t="s">
        <v>92</v>
      </c>
      <c r="F11101" s="121">
        <v>63704</v>
      </c>
      <c r="G11101" s="121">
        <v>7156</v>
      </c>
      <c r="H11101" s="119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19">
        <v>59788</v>
      </c>
      <c r="B11102" s="120" t="s">
        <v>201</v>
      </c>
      <c r="C11102" s="120" t="s">
        <v>206</v>
      </c>
      <c r="D11102" s="120" t="s">
        <v>101</v>
      </c>
      <c r="E11102" s="120" t="s">
        <v>92</v>
      </c>
      <c r="F11102" s="121">
        <v>7301</v>
      </c>
      <c r="G11102" s="121">
        <v>820</v>
      </c>
      <c r="H11102" s="119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19">
        <v>59789</v>
      </c>
      <c r="B11103" s="120" t="s">
        <v>201</v>
      </c>
      <c r="C11103" s="120" t="s">
        <v>206</v>
      </c>
      <c r="D11103" s="120" t="s">
        <v>101</v>
      </c>
      <c r="E11103" s="120" t="s">
        <v>92</v>
      </c>
      <c r="F11103" s="121">
        <v>17232</v>
      </c>
      <c r="G11103" s="121">
        <v>1936</v>
      </c>
      <c r="H11103" s="119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19">
        <v>59790</v>
      </c>
      <c r="B11104" s="120" t="s">
        <v>201</v>
      </c>
      <c r="C11104" s="120" t="s">
        <v>206</v>
      </c>
      <c r="D11104" s="120" t="s">
        <v>101</v>
      </c>
      <c r="E11104" s="120" t="s">
        <v>92</v>
      </c>
      <c r="F11104" s="121">
        <v>10008</v>
      </c>
      <c r="G11104" s="121">
        <v>1124</v>
      </c>
      <c r="H11104" s="119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19">
        <v>59792</v>
      </c>
      <c r="B11105" s="120" t="s">
        <v>201</v>
      </c>
      <c r="C11105" s="120" t="s">
        <v>202</v>
      </c>
      <c r="D11105" s="120" t="s">
        <v>79</v>
      </c>
      <c r="E11105" s="120" t="s">
        <v>90</v>
      </c>
      <c r="F11105" s="121">
        <v>172709</v>
      </c>
      <c r="G11105" s="121">
        <v>15482</v>
      </c>
      <c r="H11105" s="119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19">
        <v>59793</v>
      </c>
      <c r="B11106" s="120" t="s">
        <v>201</v>
      </c>
      <c r="C11106" s="120" t="s">
        <v>202</v>
      </c>
      <c r="D11106" s="120" t="s">
        <v>73</v>
      </c>
      <c r="E11106" s="120" t="s">
        <v>70</v>
      </c>
      <c r="F11106" s="121">
        <v>7289</v>
      </c>
      <c r="G11106" s="121">
        <v>318</v>
      </c>
      <c r="H11106" s="119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19">
        <v>59794</v>
      </c>
      <c r="B11107" s="120" t="s">
        <v>205</v>
      </c>
      <c r="C11107" s="120" t="s">
        <v>208</v>
      </c>
      <c r="D11107" s="120" t="s">
        <v>73</v>
      </c>
      <c r="E11107" s="120" t="s">
        <v>38</v>
      </c>
      <c r="F11107" s="121">
        <v>110933</v>
      </c>
      <c r="G11107" s="121">
        <v>18121</v>
      </c>
      <c r="H11107" s="119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19">
        <v>59795</v>
      </c>
      <c r="B11108" s="120" t="s">
        <v>201</v>
      </c>
      <c r="C11108" s="120" t="s">
        <v>206</v>
      </c>
      <c r="D11108" s="120" t="s">
        <v>101</v>
      </c>
      <c r="E11108" s="120" t="s">
        <v>92</v>
      </c>
      <c r="F11108" s="121">
        <v>69692</v>
      </c>
      <c r="G11108" s="121">
        <v>7829</v>
      </c>
      <c r="H11108" s="119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19">
        <v>59796</v>
      </c>
      <c r="B11109" s="120" t="s">
        <v>201</v>
      </c>
      <c r="C11109" s="120" t="s">
        <v>206</v>
      </c>
      <c r="D11109" s="120" t="s">
        <v>101</v>
      </c>
      <c r="E11109" s="120" t="s">
        <v>92</v>
      </c>
      <c r="F11109" s="121">
        <v>69124</v>
      </c>
      <c r="G11109" s="121">
        <v>7765</v>
      </c>
      <c r="H11109" s="119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19">
        <v>59797</v>
      </c>
      <c r="B11110" s="120" t="s">
        <v>201</v>
      </c>
      <c r="C11110" s="120" t="s">
        <v>206</v>
      </c>
      <c r="D11110" s="120" t="s">
        <v>128</v>
      </c>
      <c r="E11110" s="120" t="s">
        <v>180</v>
      </c>
      <c r="F11110" s="121">
        <v>9438</v>
      </c>
      <c r="G11110" s="121">
        <v>1060</v>
      </c>
      <c r="H11110" s="119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19">
        <v>59798</v>
      </c>
      <c r="B11111" s="120" t="s">
        <v>201</v>
      </c>
      <c r="C11111" s="120" t="s">
        <v>206</v>
      </c>
      <c r="D11111" s="120" t="s">
        <v>101</v>
      </c>
      <c r="E11111" s="120" t="s">
        <v>92</v>
      </c>
      <c r="F11111" s="121">
        <v>18080</v>
      </c>
      <c r="G11111" s="121">
        <v>2031</v>
      </c>
      <c r="H11111" s="119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19">
        <v>59800</v>
      </c>
      <c r="B11112" s="120" t="s">
        <v>201</v>
      </c>
      <c r="C11112" s="120" t="s">
        <v>206</v>
      </c>
      <c r="D11112" s="120" t="s">
        <v>67</v>
      </c>
      <c r="E11112" s="120" t="s">
        <v>38</v>
      </c>
      <c r="F11112" s="121">
        <v>55979</v>
      </c>
      <c r="G11112" s="121">
        <v>6823</v>
      </c>
      <c r="H11112" s="119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19">
        <v>59801</v>
      </c>
      <c r="B11113" s="120" t="s">
        <v>201</v>
      </c>
      <c r="C11113" s="120" t="s">
        <v>206</v>
      </c>
      <c r="D11113" s="120" t="s">
        <v>67</v>
      </c>
      <c r="E11113" s="120" t="s">
        <v>38</v>
      </c>
      <c r="F11113" s="121">
        <v>57027</v>
      </c>
      <c r="G11113" s="121">
        <v>6412</v>
      </c>
      <c r="H11113" s="119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19">
        <v>59802</v>
      </c>
      <c r="B11114" s="120" t="s">
        <v>201</v>
      </c>
      <c r="C11114" s="120" t="s">
        <v>206</v>
      </c>
      <c r="D11114" s="120" t="s">
        <v>67</v>
      </c>
      <c r="E11114" s="120" t="s">
        <v>38</v>
      </c>
      <c r="F11114" s="121">
        <v>61556</v>
      </c>
      <c r="G11114" s="121">
        <v>7172</v>
      </c>
      <c r="H11114" s="119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19">
        <v>59803</v>
      </c>
      <c r="B11115" s="120" t="s">
        <v>201</v>
      </c>
      <c r="C11115" s="120" t="s">
        <v>206</v>
      </c>
      <c r="D11115" s="120" t="s">
        <v>67</v>
      </c>
      <c r="E11115" s="120" t="s">
        <v>38</v>
      </c>
      <c r="F11115" s="121">
        <v>61136</v>
      </c>
      <c r="G11115" s="121">
        <v>7267</v>
      </c>
      <c r="H11115" s="119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19">
        <v>59804</v>
      </c>
      <c r="B11116" s="120" t="s">
        <v>201</v>
      </c>
      <c r="C11116" s="120" t="s">
        <v>206</v>
      </c>
      <c r="D11116" s="120" t="s">
        <v>67</v>
      </c>
      <c r="E11116" s="120" t="s">
        <v>38</v>
      </c>
      <c r="F11116" s="121">
        <v>57870</v>
      </c>
      <c r="G11116" s="121">
        <v>6640</v>
      </c>
      <c r="H11116" s="119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19">
        <v>59805</v>
      </c>
      <c r="B11117" s="120" t="s">
        <v>201</v>
      </c>
      <c r="C11117" s="120" t="s">
        <v>206</v>
      </c>
      <c r="D11117" s="120" t="s">
        <v>67</v>
      </c>
      <c r="E11117" s="120" t="s">
        <v>38</v>
      </c>
      <c r="F11117" s="121">
        <v>57936</v>
      </c>
      <c r="G11117" s="121">
        <v>6452</v>
      </c>
      <c r="H11117" s="119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19">
        <v>59807</v>
      </c>
      <c r="B11118" s="120" t="s">
        <v>201</v>
      </c>
      <c r="C11118" s="120" t="s">
        <v>206</v>
      </c>
      <c r="D11118" s="120" t="s">
        <v>101</v>
      </c>
      <c r="E11118" s="120" t="s">
        <v>92</v>
      </c>
      <c r="F11118" s="121">
        <v>22745</v>
      </c>
      <c r="G11118" s="121">
        <v>2555</v>
      </c>
      <c r="H11118" s="119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19">
        <v>59808</v>
      </c>
      <c r="B11119" s="120" t="s">
        <v>201</v>
      </c>
      <c r="C11119" s="120" t="s">
        <v>206</v>
      </c>
      <c r="D11119" s="120" t="s">
        <v>79</v>
      </c>
      <c r="E11119" s="120" t="s">
        <v>90</v>
      </c>
      <c r="F11119" s="121">
        <v>55284</v>
      </c>
      <c r="G11119" s="121">
        <v>3081</v>
      </c>
      <c r="H11119" s="119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19">
        <v>59809</v>
      </c>
      <c r="B11120" s="120" t="s">
        <v>201</v>
      </c>
      <c r="C11120" s="120" t="s">
        <v>206</v>
      </c>
      <c r="D11120" s="120" t="s">
        <v>79</v>
      </c>
      <c r="E11120" s="120" t="s">
        <v>70</v>
      </c>
      <c r="F11120" s="121">
        <v>3722</v>
      </c>
      <c r="G11120" s="121">
        <v>436.517</v>
      </c>
      <c r="H11120" s="119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19">
        <v>59809</v>
      </c>
      <c r="B11121" s="120" t="s">
        <v>201</v>
      </c>
      <c r="C11121" s="120" t="s">
        <v>206</v>
      </c>
      <c r="D11121" s="120" t="s">
        <v>79</v>
      </c>
      <c r="E11121" s="120" t="s">
        <v>90</v>
      </c>
      <c r="F11121" s="121">
        <v>0</v>
      </c>
      <c r="G11121" s="121">
        <v>0</v>
      </c>
      <c r="H11121" s="119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19">
        <v>59809</v>
      </c>
      <c r="B11122" s="120" t="s">
        <v>201</v>
      </c>
      <c r="C11122" s="120" t="s">
        <v>206</v>
      </c>
      <c r="D11122" s="120" t="s">
        <v>79</v>
      </c>
      <c r="E11122" s="120" t="s">
        <v>38</v>
      </c>
      <c r="F11122" s="121">
        <v>147654</v>
      </c>
      <c r="G11122" s="121">
        <v>17141.483</v>
      </c>
      <c r="H11122" s="119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19">
        <v>59810</v>
      </c>
      <c r="B11123" s="120" t="s">
        <v>201</v>
      </c>
      <c r="C11123" s="120" t="s">
        <v>206</v>
      </c>
      <c r="D11123" s="120" t="s">
        <v>79</v>
      </c>
      <c r="E11123" s="120" t="s">
        <v>130</v>
      </c>
      <c r="F11123" s="121">
        <v>75003</v>
      </c>
      <c r="G11123" s="121">
        <v>5960</v>
      </c>
      <c r="H11123" s="119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19">
        <v>59811</v>
      </c>
      <c r="B11124" s="120" t="s">
        <v>201</v>
      </c>
      <c r="C11124" s="120" t="s">
        <v>206</v>
      </c>
      <c r="D11124" s="120" t="s">
        <v>101</v>
      </c>
      <c r="E11124" s="120" t="s">
        <v>92</v>
      </c>
      <c r="F11124" s="121">
        <v>180479</v>
      </c>
      <c r="G11124" s="121">
        <v>20274</v>
      </c>
      <c r="H11124" s="119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19">
        <v>59812</v>
      </c>
      <c r="B11125" s="120" t="s">
        <v>201</v>
      </c>
      <c r="C11125" s="120" t="s">
        <v>206</v>
      </c>
      <c r="D11125" s="120" t="s">
        <v>39</v>
      </c>
      <c r="E11125" s="120" t="s">
        <v>38</v>
      </c>
      <c r="F11125" s="121">
        <v>15290243</v>
      </c>
      <c r="G11125" s="121">
        <v>2168604</v>
      </c>
      <c r="H11125" s="119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19">
        <v>59812</v>
      </c>
      <c r="B11126" s="120" t="s">
        <v>201</v>
      </c>
      <c r="C11126" s="120" t="s">
        <v>206</v>
      </c>
      <c r="D11126" s="120" t="s">
        <v>61</v>
      </c>
      <c r="E11126" s="120" t="s">
        <v>38</v>
      </c>
      <c r="F11126" s="121">
        <v>29826636</v>
      </c>
      <c r="G11126" s="121">
        <v>4230445</v>
      </c>
      <c r="H11126" s="119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19">
        <v>59815</v>
      </c>
      <c r="B11127" s="120" t="s">
        <v>201</v>
      </c>
      <c r="C11127" s="120" t="s">
        <v>206</v>
      </c>
      <c r="D11127" s="120" t="s">
        <v>79</v>
      </c>
      <c r="E11127" s="120" t="s">
        <v>90</v>
      </c>
      <c r="F11127" s="121">
        <v>128211</v>
      </c>
      <c r="G11127" s="121">
        <v>8341</v>
      </c>
      <c r="H11127" s="119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19">
        <v>59816</v>
      </c>
      <c r="B11128" s="120" t="s">
        <v>201</v>
      </c>
      <c r="C11128" s="120" t="s">
        <v>206</v>
      </c>
      <c r="D11128" s="120" t="s">
        <v>79</v>
      </c>
      <c r="E11128" s="120" t="s">
        <v>90</v>
      </c>
      <c r="F11128" s="121">
        <v>254340</v>
      </c>
      <c r="G11128" s="121">
        <v>26147</v>
      </c>
      <c r="H11128" s="119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19">
        <v>59817</v>
      </c>
      <c r="B11129" s="120" t="s">
        <v>201</v>
      </c>
      <c r="C11129" s="120" t="s">
        <v>206</v>
      </c>
      <c r="D11129" s="120" t="s">
        <v>128</v>
      </c>
      <c r="E11129" s="120" t="s">
        <v>180</v>
      </c>
      <c r="F11129" s="121">
        <v>27382</v>
      </c>
      <c r="G11129" s="121">
        <v>3076</v>
      </c>
      <c r="H11129" s="119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19">
        <v>59818</v>
      </c>
      <c r="B11130" s="120" t="s">
        <v>201</v>
      </c>
      <c r="C11130" s="120" t="s">
        <v>206</v>
      </c>
      <c r="D11130" s="120" t="s">
        <v>101</v>
      </c>
      <c r="E11130" s="120" t="s">
        <v>92</v>
      </c>
      <c r="F11130" s="121">
        <v>38635</v>
      </c>
      <c r="G11130" s="121">
        <v>4340</v>
      </c>
      <c r="H11130" s="119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19">
        <v>59819</v>
      </c>
      <c r="B11131" s="120" t="s">
        <v>201</v>
      </c>
      <c r="C11131" s="120" t="s">
        <v>206</v>
      </c>
      <c r="D11131" s="120" t="s">
        <v>101</v>
      </c>
      <c r="E11131" s="120" t="s">
        <v>92</v>
      </c>
      <c r="F11131" s="121">
        <v>350490</v>
      </c>
      <c r="G11131" s="121">
        <v>39372</v>
      </c>
      <c r="H11131" s="119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19">
        <v>59820</v>
      </c>
      <c r="B11132" s="120" t="s">
        <v>201</v>
      </c>
      <c r="C11132" s="120" t="s">
        <v>206</v>
      </c>
      <c r="D11132" s="120" t="s">
        <v>101</v>
      </c>
      <c r="E11132" s="120" t="s">
        <v>92</v>
      </c>
      <c r="F11132" s="121">
        <v>34236</v>
      </c>
      <c r="G11132" s="121">
        <v>3846</v>
      </c>
      <c r="H11132" s="119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19">
        <v>59821</v>
      </c>
      <c r="B11133" s="120" t="s">
        <v>201</v>
      </c>
      <c r="C11133" s="120" t="s">
        <v>206</v>
      </c>
      <c r="D11133" s="120" t="s">
        <v>101</v>
      </c>
      <c r="E11133" s="120" t="s">
        <v>92</v>
      </c>
      <c r="F11133" s="121">
        <v>45168</v>
      </c>
      <c r="G11133" s="121">
        <v>5074</v>
      </c>
      <c r="H11133" s="119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19">
        <v>59822</v>
      </c>
      <c r="B11134" s="120" t="s">
        <v>201</v>
      </c>
      <c r="C11134" s="120" t="s">
        <v>206</v>
      </c>
      <c r="D11134" s="120" t="s">
        <v>101</v>
      </c>
      <c r="E11134" s="120" t="s">
        <v>92</v>
      </c>
      <c r="F11134" s="121">
        <v>25602</v>
      </c>
      <c r="G11134" s="121">
        <v>2876</v>
      </c>
      <c r="H11134" s="119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19">
        <v>59824</v>
      </c>
      <c r="B11135" s="120" t="s">
        <v>201</v>
      </c>
      <c r="C11135" s="120" t="s">
        <v>206</v>
      </c>
      <c r="D11135" s="120" t="s">
        <v>101</v>
      </c>
      <c r="E11135" s="120" t="s">
        <v>92</v>
      </c>
      <c r="F11135" s="121">
        <v>83538</v>
      </c>
      <c r="G11135" s="121">
        <v>9384</v>
      </c>
      <c r="H11135" s="119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19">
        <v>59825</v>
      </c>
      <c r="B11136" s="120" t="s">
        <v>201</v>
      </c>
      <c r="C11136" s="120" t="s">
        <v>206</v>
      </c>
      <c r="D11136" s="120" t="s">
        <v>101</v>
      </c>
      <c r="E11136" s="120" t="s">
        <v>92</v>
      </c>
      <c r="F11136" s="121">
        <v>88432</v>
      </c>
      <c r="G11136" s="121">
        <v>9934</v>
      </c>
      <c r="H11136" s="119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19">
        <v>59826</v>
      </c>
      <c r="B11137" s="120" t="s">
        <v>201</v>
      </c>
      <c r="C11137" s="120" t="s">
        <v>206</v>
      </c>
      <c r="D11137" s="120" t="s">
        <v>101</v>
      </c>
      <c r="E11137" s="120" t="s">
        <v>92</v>
      </c>
      <c r="F11137" s="121">
        <v>70922</v>
      </c>
      <c r="G11137" s="121">
        <v>7967</v>
      </c>
      <c r="H11137" s="119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19">
        <v>59827</v>
      </c>
      <c r="B11138" s="120" t="s">
        <v>201</v>
      </c>
      <c r="C11138" s="120" t="s">
        <v>206</v>
      </c>
      <c r="D11138" s="120" t="s">
        <v>101</v>
      </c>
      <c r="E11138" s="120" t="s">
        <v>92</v>
      </c>
      <c r="F11138" s="121">
        <v>1852701</v>
      </c>
      <c r="G11138" s="121">
        <v>208122</v>
      </c>
      <c r="H11138" s="119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19">
        <v>59828</v>
      </c>
      <c r="B11139" s="120" t="s">
        <v>201</v>
      </c>
      <c r="C11139" s="120" t="s">
        <v>206</v>
      </c>
      <c r="D11139" s="120" t="s">
        <v>101</v>
      </c>
      <c r="E11139" s="120" t="s">
        <v>92</v>
      </c>
      <c r="F11139" s="121">
        <v>80920</v>
      </c>
      <c r="G11139" s="121">
        <v>9090</v>
      </c>
      <c r="H11139" s="119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19">
        <v>59829</v>
      </c>
      <c r="B11140" s="120" t="s">
        <v>201</v>
      </c>
      <c r="C11140" s="120" t="s">
        <v>206</v>
      </c>
      <c r="D11140" s="120" t="s">
        <v>101</v>
      </c>
      <c r="E11140" s="120" t="s">
        <v>92</v>
      </c>
      <c r="F11140" s="121">
        <v>2092</v>
      </c>
      <c r="G11140" s="121">
        <v>235</v>
      </c>
      <c r="H11140" s="119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19">
        <v>59831</v>
      </c>
      <c r="B11141" s="120" t="s">
        <v>201</v>
      </c>
      <c r="C11141" s="120" t="s">
        <v>206</v>
      </c>
      <c r="D11141" s="120" t="s">
        <v>101</v>
      </c>
      <c r="E11141" s="120" t="s">
        <v>92</v>
      </c>
      <c r="F11141" s="121">
        <v>78114</v>
      </c>
      <c r="G11141" s="121">
        <v>8775</v>
      </c>
      <c r="H11141" s="119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19">
        <v>59832</v>
      </c>
      <c r="B11142" s="120" t="s">
        <v>201</v>
      </c>
      <c r="C11142" s="120" t="s">
        <v>206</v>
      </c>
      <c r="D11142" s="120" t="s">
        <v>101</v>
      </c>
      <c r="E11142" s="120" t="s">
        <v>92</v>
      </c>
      <c r="F11142" s="121">
        <v>78175</v>
      </c>
      <c r="G11142" s="121">
        <v>8782</v>
      </c>
      <c r="H11142" s="119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19">
        <v>59833</v>
      </c>
      <c r="B11143" s="120" t="s">
        <v>201</v>
      </c>
      <c r="C11143" s="120" t="s">
        <v>206</v>
      </c>
      <c r="D11143" s="120" t="s">
        <v>101</v>
      </c>
      <c r="E11143" s="120" t="s">
        <v>92</v>
      </c>
      <c r="F11143" s="121">
        <v>80660</v>
      </c>
      <c r="G11143" s="121">
        <v>9061</v>
      </c>
      <c r="H11143" s="119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19">
        <v>59835</v>
      </c>
      <c r="B11144" s="120" t="s">
        <v>201</v>
      </c>
      <c r="C11144" s="120" t="s">
        <v>206</v>
      </c>
      <c r="D11144" s="120" t="s">
        <v>101</v>
      </c>
      <c r="E11144" s="120" t="s">
        <v>92</v>
      </c>
      <c r="F11144" s="121">
        <v>26253</v>
      </c>
      <c r="G11144" s="121">
        <v>2949</v>
      </c>
      <c r="H11144" s="119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19">
        <v>59836</v>
      </c>
      <c r="B11145" s="120" t="s">
        <v>201</v>
      </c>
      <c r="C11145" s="120" t="s">
        <v>202</v>
      </c>
      <c r="D11145" s="120" t="s">
        <v>116</v>
      </c>
      <c r="E11145" s="120" t="s">
        <v>170</v>
      </c>
      <c r="F11145" s="121">
        <v>431105</v>
      </c>
      <c r="G11145" s="121">
        <v>48428</v>
      </c>
      <c r="H11145" s="119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19">
        <v>59837</v>
      </c>
      <c r="B11146" s="120" t="s">
        <v>201</v>
      </c>
      <c r="C11146" s="120" t="s">
        <v>206</v>
      </c>
      <c r="D11146" s="120" t="s">
        <v>128</v>
      </c>
      <c r="E11146" s="120" t="s">
        <v>180</v>
      </c>
      <c r="F11146" s="121">
        <v>5108635</v>
      </c>
      <c r="G11146" s="121">
        <v>573875</v>
      </c>
      <c r="H11146" s="119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19">
        <v>59838</v>
      </c>
      <c r="B11147" s="120" t="s">
        <v>201</v>
      </c>
      <c r="C11147" s="120" t="s">
        <v>206</v>
      </c>
      <c r="D11147" s="120" t="s">
        <v>128</v>
      </c>
      <c r="E11147" s="120" t="s">
        <v>180</v>
      </c>
      <c r="F11147" s="121">
        <v>1965454</v>
      </c>
      <c r="G11147" s="121">
        <v>220788</v>
      </c>
      <c r="H11147" s="119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19">
        <v>59839</v>
      </c>
      <c r="B11148" s="120" t="s">
        <v>201</v>
      </c>
      <c r="C11148" s="120" t="s">
        <v>206</v>
      </c>
      <c r="D11148" s="120" t="s">
        <v>101</v>
      </c>
      <c r="E11148" s="120" t="s">
        <v>92</v>
      </c>
      <c r="F11148" s="121">
        <v>26119</v>
      </c>
      <c r="G11148" s="121">
        <v>2934</v>
      </c>
      <c r="H11148" s="119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19">
        <v>59840</v>
      </c>
      <c r="B11149" s="120" t="s">
        <v>201</v>
      </c>
      <c r="C11149" s="120" t="s">
        <v>206</v>
      </c>
      <c r="D11149" s="120" t="s">
        <v>101</v>
      </c>
      <c r="E11149" s="120" t="s">
        <v>92</v>
      </c>
      <c r="F11149" s="121">
        <v>3637899</v>
      </c>
      <c r="G11149" s="121">
        <v>408661</v>
      </c>
      <c r="H11149" s="119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19">
        <v>59841</v>
      </c>
      <c r="B11150" s="120" t="s">
        <v>201</v>
      </c>
      <c r="C11150" s="120" t="s">
        <v>206</v>
      </c>
      <c r="D11150" s="120" t="s">
        <v>101</v>
      </c>
      <c r="E11150" s="120" t="s">
        <v>92</v>
      </c>
      <c r="F11150" s="121">
        <v>11502</v>
      </c>
      <c r="G11150" s="121">
        <v>1292</v>
      </c>
      <c r="H11150" s="119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19">
        <v>59842</v>
      </c>
      <c r="B11151" s="120" t="s">
        <v>201</v>
      </c>
      <c r="C11151" s="120" t="s">
        <v>206</v>
      </c>
      <c r="D11151" s="120" t="s">
        <v>101</v>
      </c>
      <c r="E11151" s="120" t="s">
        <v>92</v>
      </c>
      <c r="F11151" s="121">
        <v>53803</v>
      </c>
      <c r="G11151" s="121">
        <v>6044</v>
      </c>
      <c r="H11151" s="119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19">
        <v>59843</v>
      </c>
      <c r="B11152" s="120" t="s">
        <v>201</v>
      </c>
      <c r="C11152" s="120" t="s">
        <v>206</v>
      </c>
      <c r="D11152" s="120" t="s">
        <v>101</v>
      </c>
      <c r="E11152" s="120" t="s">
        <v>92</v>
      </c>
      <c r="F11152" s="121">
        <v>16745</v>
      </c>
      <c r="G11152" s="121">
        <v>1881</v>
      </c>
      <c r="H11152" s="119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19">
        <v>59844</v>
      </c>
      <c r="B11153" s="120" t="s">
        <v>201</v>
      </c>
      <c r="C11153" s="120" t="s">
        <v>207</v>
      </c>
      <c r="D11153" s="120" t="s">
        <v>101</v>
      </c>
      <c r="E11153" s="120" t="s">
        <v>92</v>
      </c>
      <c r="F11153" s="121">
        <v>23608</v>
      </c>
      <c r="G11153" s="121">
        <v>2652</v>
      </c>
      <c r="H11153" s="119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19">
        <v>59845</v>
      </c>
      <c r="B11154" s="120" t="s">
        <v>201</v>
      </c>
      <c r="C11154" s="120" t="s">
        <v>206</v>
      </c>
      <c r="D11154" s="120" t="s">
        <v>79</v>
      </c>
      <c r="E11154" s="120" t="s">
        <v>70</v>
      </c>
      <c r="F11154" s="121">
        <v>8899</v>
      </c>
      <c r="G11154" s="121">
        <v>821.764</v>
      </c>
      <c r="H11154" s="119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19">
        <v>59845</v>
      </c>
      <c r="B11155" s="120" t="s">
        <v>201</v>
      </c>
      <c r="C11155" s="120" t="s">
        <v>206</v>
      </c>
      <c r="D11155" s="120" t="s">
        <v>79</v>
      </c>
      <c r="E11155" s="120" t="s">
        <v>90</v>
      </c>
      <c r="F11155" s="121">
        <v>201680</v>
      </c>
      <c r="G11155" s="121">
        <v>18623.236</v>
      </c>
      <c r="H11155" s="119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19">
        <v>59847</v>
      </c>
      <c r="B11156" s="120" t="s">
        <v>205</v>
      </c>
      <c r="C11156" s="120" t="s">
        <v>208</v>
      </c>
      <c r="D11156" s="120" t="s">
        <v>79</v>
      </c>
      <c r="E11156" s="120" t="s">
        <v>38</v>
      </c>
      <c r="F11156" s="121">
        <v>5096</v>
      </c>
      <c r="G11156" s="121">
        <v>448</v>
      </c>
      <c r="H11156" s="119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19">
        <v>59848</v>
      </c>
      <c r="B11157" s="120" t="s">
        <v>201</v>
      </c>
      <c r="C11157" s="120" t="s">
        <v>206</v>
      </c>
      <c r="D11157" s="120" t="s">
        <v>101</v>
      </c>
      <c r="E11157" s="120" t="s">
        <v>92</v>
      </c>
      <c r="F11157" s="121">
        <v>36036</v>
      </c>
      <c r="G11157" s="121">
        <v>4048</v>
      </c>
      <c r="H11157" s="119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19">
        <v>59849</v>
      </c>
      <c r="B11158" s="120" t="s">
        <v>201</v>
      </c>
      <c r="C11158" s="120" t="s">
        <v>206</v>
      </c>
      <c r="D11158" s="120" t="s">
        <v>101</v>
      </c>
      <c r="E11158" s="120" t="s">
        <v>92</v>
      </c>
      <c r="F11158" s="121">
        <v>29581</v>
      </c>
      <c r="G11158" s="121">
        <v>3323</v>
      </c>
      <c r="H11158" s="119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19">
        <v>59850</v>
      </c>
      <c r="B11159" s="120" t="s">
        <v>201</v>
      </c>
      <c r="C11159" s="120" t="s">
        <v>206</v>
      </c>
      <c r="D11159" s="120" t="s">
        <v>101</v>
      </c>
      <c r="E11159" s="120" t="s">
        <v>92</v>
      </c>
      <c r="F11159" s="121">
        <v>11170</v>
      </c>
      <c r="G11159" s="121">
        <v>1255</v>
      </c>
      <c r="H11159" s="119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19">
        <v>59851</v>
      </c>
      <c r="B11160" s="120" t="s">
        <v>201</v>
      </c>
      <c r="C11160" s="120" t="s">
        <v>206</v>
      </c>
      <c r="D11160" s="120" t="s">
        <v>101</v>
      </c>
      <c r="E11160" s="120" t="s">
        <v>92</v>
      </c>
      <c r="F11160" s="121">
        <v>1194586</v>
      </c>
      <c r="G11160" s="121">
        <v>134193</v>
      </c>
      <c r="H11160" s="119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19">
        <v>59852</v>
      </c>
      <c r="B11161" s="120" t="s">
        <v>201</v>
      </c>
      <c r="C11161" s="120" t="s">
        <v>206</v>
      </c>
      <c r="D11161" s="120" t="s">
        <v>101</v>
      </c>
      <c r="E11161" s="120" t="s">
        <v>92</v>
      </c>
      <c r="F11161" s="121">
        <v>1584484</v>
      </c>
      <c r="G11161" s="121">
        <v>177992</v>
      </c>
      <c r="H11161" s="119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19">
        <v>59853</v>
      </c>
      <c r="B11162" s="120" t="s">
        <v>201</v>
      </c>
      <c r="C11162" s="120" t="s">
        <v>202</v>
      </c>
      <c r="D11162" s="120" t="s">
        <v>101</v>
      </c>
      <c r="E11162" s="120" t="s">
        <v>92</v>
      </c>
      <c r="F11162" s="121">
        <v>54543</v>
      </c>
      <c r="G11162" s="121">
        <v>6127</v>
      </c>
      <c r="H11162" s="119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19">
        <v>59854</v>
      </c>
      <c r="B11163" s="120" t="s">
        <v>201</v>
      </c>
      <c r="C11163" s="120" t="s">
        <v>202</v>
      </c>
      <c r="D11163" s="120" t="s">
        <v>101</v>
      </c>
      <c r="E11163" s="120" t="s">
        <v>92</v>
      </c>
      <c r="F11163" s="121">
        <v>71776</v>
      </c>
      <c r="G11163" s="121">
        <v>8063</v>
      </c>
      <c r="H11163" s="119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19">
        <v>59855</v>
      </c>
      <c r="B11164" s="120" t="s">
        <v>201</v>
      </c>
      <c r="C11164" s="120" t="s">
        <v>202</v>
      </c>
      <c r="D11164" s="120" t="s">
        <v>101</v>
      </c>
      <c r="E11164" s="120" t="s">
        <v>92</v>
      </c>
      <c r="F11164" s="121">
        <v>13522</v>
      </c>
      <c r="G11164" s="121">
        <v>1519</v>
      </c>
      <c r="H11164" s="119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19">
        <v>59856</v>
      </c>
      <c r="B11165" s="120" t="s">
        <v>201</v>
      </c>
      <c r="C11165" s="120" t="s">
        <v>206</v>
      </c>
      <c r="D11165" s="120" t="s">
        <v>101</v>
      </c>
      <c r="E11165" s="120" t="s">
        <v>92</v>
      </c>
      <c r="F11165" s="121">
        <v>65715</v>
      </c>
      <c r="G11165" s="121">
        <v>7382</v>
      </c>
      <c r="H11165" s="119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19">
        <v>59857</v>
      </c>
      <c r="B11166" s="120" t="s">
        <v>201</v>
      </c>
      <c r="C11166" s="120" t="s">
        <v>206</v>
      </c>
      <c r="D11166" s="120" t="s">
        <v>101</v>
      </c>
      <c r="E11166" s="120" t="s">
        <v>92</v>
      </c>
      <c r="F11166" s="121">
        <v>95973</v>
      </c>
      <c r="G11166" s="121">
        <v>10781</v>
      </c>
      <c r="H11166" s="119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19">
        <v>59858</v>
      </c>
      <c r="B11167" s="120" t="s">
        <v>201</v>
      </c>
      <c r="C11167" s="120" t="s">
        <v>206</v>
      </c>
      <c r="D11167" s="120" t="s">
        <v>101</v>
      </c>
      <c r="E11167" s="120" t="s">
        <v>92</v>
      </c>
      <c r="F11167" s="121">
        <v>15997</v>
      </c>
      <c r="G11167" s="121">
        <v>1797</v>
      </c>
      <c r="H11167" s="119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19">
        <v>59860</v>
      </c>
      <c r="B11168" s="120" t="s">
        <v>205</v>
      </c>
      <c r="C11168" s="120" t="s">
        <v>209</v>
      </c>
      <c r="D11168" s="120" t="s">
        <v>73</v>
      </c>
      <c r="E11168" s="120" t="s">
        <v>38</v>
      </c>
      <c r="F11168" s="121">
        <v>351403</v>
      </c>
      <c r="G11168" s="121">
        <v>84452</v>
      </c>
      <c r="H11168" s="119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19">
        <v>59861</v>
      </c>
      <c r="B11169" s="120" t="s">
        <v>201</v>
      </c>
      <c r="C11169" s="120" t="s">
        <v>202</v>
      </c>
      <c r="D11169" s="120" t="s">
        <v>101</v>
      </c>
      <c r="E11169" s="120" t="s">
        <v>92</v>
      </c>
      <c r="F11169" s="121">
        <v>33427</v>
      </c>
      <c r="G11169" s="121">
        <v>3755</v>
      </c>
      <c r="H11169" s="119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19">
        <v>59862</v>
      </c>
      <c r="B11170" s="120" t="s">
        <v>201</v>
      </c>
      <c r="C11170" s="120" t="s">
        <v>202</v>
      </c>
      <c r="D11170" s="120" t="s">
        <v>101</v>
      </c>
      <c r="E11170" s="120" t="s">
        <v>92</v>
      </c>
      <c r="F11170" s="121">
        <v>474397</v>
      </c>
      <c r="G11170" s="121">
        <v>53291</v>
      </c>
      <c r="H11170" s="119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19">
        <v>59863</v>
      </c>
      <c r="B11171" s="120" t="s">
        <v>201</v>
      </c>
      <c r="C11171" s="120" t="s">
        <v>202</v>
      </c>
      <c r="D11171" s="120" t="s">
        <v>101</v>
      </c>
      <c r="E11171" s="120" t="s">
        <v>92</v>
      </c>
      <c r="F11171" s="121">
        <v>503444</v>
      </c>
      <c r="G11171" s="121">
        <v>56554</v>
      </c>
      <c r="H11171" s="119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19">
        <v>59864</v>
      </c>
      <c r="B11172" s="120" t="s">
        <v>201</v>
      </c>
      <c r="C11172" s="120" t="s">
        <v>202</v>
      </c>
      <c r="D11172" s="120" t="s">
        <v>101</v>
      </c>
      <c r="E11172" s="120" t="s">
        <v>92</v>
      </c>
      <c r="F11172" s="121">
        <v>529045</v>
      </c>
      <c r="G11172" s="121">
        <v>59430</v>
      </c>
      <c r="H11172" s="119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19">
        <v>59865</v>
      </c>
      <c r="B11173" s="120" t="s">
        <v>201</v>
      </c>
      <c r="C11173" s="120" t="s">
        <v>202</v>
      </c>
      <c r="D11173" s="120" t="s">
        <v>101</v>
      </c>
      <c r="E11173" s="120" t="s">
        <v>92</v>
      </c>
      <c r="F11173" s="121">
        <v>483093</v>
      </c>
      <c r="G11173" s="121">
        <v>54268</v>
      </c>
      <c r="H11173" s="119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19">
        <v>59867</v>
      </c>
      <c r="B11174" s="120" t="s">
        <v>201</v>
      </c>
      <c r="C11174" s="120" t="s">
        <v>206</v>
      </c>
      <c r="D11174" s="120" t="s">
        <v>101</v>
      </c>
      <c r="E11174" s="120" t="s">
        <v>92</v>
      </c>
      <c r="F11174" s="121">
        <v>28291</v>
      </c>
      <c r="G11174" s="121">
        <v>3178</v>
      </c>
      <c r="H11174" s="119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19">
        <v>59868</v>
      </c>
      <c r="B11175" s="120" t="s">
        <v>201</v>
      </c>
      <c r="C11175" s="120" t="s">
        <v>206</v>
      </c>
      <c r="D11175" s="120" t="s">
        <v>101</v>
      </c>
      <c r="E11175" s="120" t="s">
        <v>92</v>
      </c>
      <c r="F11175" s="121">
        <v>511400</v>
      </c>
      <c r="G11175" s="121">
        <v>57448</v>
      </c>
      <c r="H11175" s="119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19">
        <v>59872</v>
      </c>
      <c r="B11176" s="120" t="s">
        <v>201</v>
      </c>
      <c r="C11176" s="120" t="s">
        <v>207</v>
      </c>
      <c r="D11176" s="120" t="s">
        <v>101</v>
      </c>
      <c r="E11176" s="120" t="s">
        <v>92</v>
      </c>
      <c r="F11176" s="121">
        <v>263306</v>
      </c>
      <c r="G11176" s="121">
        <v>29578.23</v>
      </c>
      <c r="H11176" s="119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19">
        <v>59874</v>
      </c>
      <c r="B11177" s="120" t="s">
        <v>201</v>
      </c>
      <c r="C11177" s="120" t="s">
        <v>206</v>
      </c>
      <c r="D11177" s="120" t="s">
        <v>101</v>
      </c>
      <c r="E11177" s="120" t="s">
        <v>92</v>
      </c>
      <c r="F11177" s="121">
        <v>381291</v>
      </c>
      <c r="G11177" s="121">
        <v>42832</v>
      </c>
      <c r="H11177" s="119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19">
        <v>59875</v>
      </c>
      <c r="B11178" s="120" t="s">
        <v>201</v>
      </c>
      <c r="C11178" s="120" t="s">
        <v>206</v>
      </c>
      <c r="D11178" s="120" t="s">
        <v>101</v>
      </c>
      <c r="E11178" s="120" t="s">
        <v>92</v>
      </c>
      <c r="F11178" s="121">
        <v>860237</v>
      </c>
      <c r="G11178" s="121">
        <v>96634</v>
      </c>
      <c r="H11178" s="119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19">
        <v>59876</v>
      </c>
      <c r="B11179" s="120" t="s">
        <v>201</v>
      </c>
      <c r="C11179" s="120" t="s">
        <v>202</v>
      </c>
      <c r="D11179" s="120" t="s">
        <v>101</v>
      </c>
      <c r="E11179" s="120" t="s">
        <v>92</v>
      </c>
      <c r="F11179" s="121">
        <v>521710</v>
      </c>
      <c r="G11179" s="121">
        <v>58606</v>
      </c>
      <c r="H11179" s="119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19">
        <v>59877</v>
      </c>
      <c r="B11180" s="120" t="s">
        <v>205</v>
      </c>
      <c r="C11180" s="120" t="s">
        <v>210</v>
      </c>
      <c r="D11180" s="120" t="s">
        <v>67</v>
      </c>
      <c r="E11180" s="120" t="s">
        <v>38</v>
      </c>
      <c r="F11180" s="121">
        <v>2192</v>
      </c>
      <c r="G11180" s="121">
        <v>212.187</v>
      </c>
      <c r="H11180" s="119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19">
        <v>59877</v>
      </c>
      <c r="B11181" s="120" t="s">
        <v>205</v>
      </c>
      <c r="C11181" s="120" t="s">
        <v>210</v>
      </c>
      <c r="D11181" s="120" t="s">
        <v>67</v>
      </c>
      <c r="E11181" s="120" t="s">
        <v>130</v>
      </c>
      <c r="F11181" s="121">
        <v>98075</v>
      </c>
      <c r="G11181" s="121">
        <v>9491.813</v>
      </c>
      <c r="H11181" s="119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19">
        <v>59878</v>
      </c>
      <c r="B11182" s="120" t="s">
        <v>201</v>
      </c>
      <c r="C11182" s="120" t="s">
        <v>206</v>
      </c>
      <c r="D11182" s="120" t="s">
        <v>101</v>
      </c>
      <c r="E11182" s="120" t="s">
        <v>92</v>
      </c>
      <c r="F11182" s="121">
        <v>11047</v>
      </c>
      <c r="G11182" s="121">
        <v>1241</v>
      </c>
      <c r="H11182" s="119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19">
        <v>59879</v>
      </c>
      <c r="B11183" s="120" t="s">
        <v>201</v>
      </c>
      <c r="C11183" s="120" t="s">
        <v>206</v>
      </c>
      <c r="D11183" s="120" t="s">
        <v>101</v>
      </c>
      <c r="E11183" s="120" t="s">
        <v>92</v>
      </c>
      <c r="F11183" s="121">
        <v>2084563</v>
      </c>
      <c r="G11183" s="121">
        <v>234168</v>
      </c>
      <c r="H11183" s="119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19">
        <v>59880</v>
      </c>
      <c r="B11184" s="120" t="s">
        <v>201</v>
      </c>
      <c r="C11184" s="120" t="s">
        <v>206</v>
      </c>
      <c r="D11184" s="120" t="s">
        <v>101</v>
      </c>
      <c r="E11184" s="120" t="s">
        <v>92</v>
      </c>
      <c r="F11184" s="121">
        <v>14367</v>
      </c>
      <c r="G11184" s="121">
        <v>1614</v>
      </c>
      <c r="H11184" s="119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19">
        <v>59881</v>
      </c>
      <c r="B11185" s="120" t="s">
        <v>201</v>
      </c>
      <c r="C11185" s="120" t="s">
        <v>206</v>
      </c>
      <c r="D11185" s="120" t="s">
        <v>101</v>
      </c>
      <c r="E11185" s="120" t="s">
        <v>92</v>
      </c>
      <c r="F11185" s="121">
        <v>4657</v>
      </c>
      <c r="G11185" s="121">
        <v>523</v>
      </c>
      <c r="H11185" s="119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19">
        <v>59882</v>
      </c>
      <c r="B11186" s="120" t="s">
        <v>201</v>
      </c>
      <c r="C11186" s="120" t="s">
        <v>206</v>
      </c>
      <c r="D11186" s="120" t="s">
        <v>73</v>
      </c>
      <c r="E11186" s="120" t="s">
        <v>70</v>
      </c>
      <c r="F11186" s="121">
        <v>66182</v>
      </c>
      <c r="G11186" s="121">
        <v>6418.799</v>
      </c>
      <c r="H11186" s="119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19">
        <v>59882</v>
      </c>
      <c r="B11187" s="120" t="s">
        <v>201</v>
      </c>
      <c r="C11187" s="120" t="s">
        <v>206</v>
      </c>
      <c r="D11187" s="120" t="s">
        <v>73</v>
      </c>
      <c r="E11187" s="120" t="s">
        <v>38</v>
      </c>
      <c r="F11187" s="121">
        <v>1153931</v>
      </c>
      <c r="G11187" s="121">
        <v>108218.2</v>
      </c>
      <c r="H11187" s="119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19">
        <v>59887</v>
      </c>
      <c r="B11188" s="120" t="s">
        <v>201</v>
      </c>
      <c r="C11188" s="120" t="s">
        <v>206</v>
      </c>
      <c r="D11188" s="120" t="s">
        <v>101</v>
      </c>
      <c r="E11188" s="120" t="s">
        <v>92</v>
      </c>
      <c r="F11188" s="121">
        <v>259761</v>
      </c>
      <c r="G11188" s="121">
        <v>29180</v>
      </c>
      <c r="H11188" s="119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19">
        <v>59888</v>
      </c>
      <c r="B11189" s="120" t="s">
        <v>201</v>
      </c>
      <c r="C11189" s="120" t="s">
        <v>206</v>
      </c>
      <c r="D11189" s="120" t="s">
        <v>128</v>
      </c>
      <c r="E11189" s="120" t="s">
        <v>180</v>
      </c>
      <c r="F11189" s="121">
        <v>6384032</v>
      </c>
      <c r="G11189" s="121">
        <v>717146</v>
      </c>
      <c r="H11189" s="119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19">
        <v>59891</v>
      </c>
      <c r="B11190" s="120" t="s">
        <v>201</v>
      </c>
      <c r="C11190" s="120" t="s">
        <v>206</v>
      </c>
      <c r="D11190" s="120" t="s">
        <v>101</v>
      </c>
      <c r="E11190" s="120" t="s">
        <v>92</v>
      </c>
      <c r="F11190" s="121">
        <v>360175</v>
      </c>
      <c r="G11190" s="121">
        <v>40460</v>
      </c>
      <c r="H11190" s="119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19">
        <v>59894</v>
      </c>
      <c r="B11191" s="120" t="s">
        <v>201</v>
      </c>
      <c r="C11191" s="120" t="s">
        <v>206</v>
      </c>
      <c r="D11191" s="120" t="s">
        <v>101</v>
      </c>
      <c r="E11191" s="120" t="s">
        <v>92</v>
      </c>
      <c r="F11191" s="121">
        <v>596131</v>
      </c>
      <c r="G11191" s="121">
        <v>66966</v>
      </c>
      <c r="H11191" s="119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19">
        <v>59896</v>
      </c>
      <c r="B11192" s="120" t="s">
        <v>201</v>
      </c>
      <c r="C11192" s="120" t="s">
        <v>206</v>
      </c>
      <c r="D11192" s="120" t="s">
        <v>101</v>
      </c>
      <c r="E11192" s="120" t="s">
        <v>92</v>
      </c>
      <c r="F11192" s="121">
        <v>2049300</v>
      </c>
      <c r="G11192" s="121">
        <v>230207</v>
      </c>
      <c r="H11192" s="119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19">
        <v>59897</v>
      </c>
      <c r="B11193" s="120" t="s">
        <v>201</v>
      </c>
      <c r="C11193" s="120" t="s">
        <v>206</v>
      </c>
      <c r="D11193" s="120" t="s">
        <v>101</v>
      </c>
      <c r="E11193" s="120" t="s">
        <v>92</v>
      </c>
      <c r="F11193" s="121">
        <v>2634369</v>
      </c>
      <c r="G11193" s="121">
        <v>295930</v>
      </c>
      <c r="H11193" s="119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19">
        <v>59898</v>
      </c>
      <c r="B11194" s="120" t="s">
        <v>201</v>
      </c>
      <c r="C11194" s="120" t="s">
        <v>206</v>
      </c>
      <c r="D11194" s="120" t="s">
        <v>101</v>
      </c>
      <c r="E11194" s="120" t="s">
        <v>92</v>
      </c>
      <c r="F11194" s="121">
        <v>52486</v>
      </c>
      <c r="G11194" s="121">
        <v>5896</v>
      </c>
      <c r="H11194" s="119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19">
        <v>59899</v>
      </c>
      <c r="B11195" s="120" t="s">
        <v>201</v>
      </c>
      <c r="C11195" s="120" t="s">
        <v>206</v>
      </c>
      <c r="D11195" s="120" t="s">
        <v>101</v>
      </c>
      <c r="E11195" s="120" t="s">
        <v>92</v>
      </c>
      <c r="F11195" s="121">
        <v>95608</v>
      </c>
      <c r="G11195" s="121">
        <v>10740</v>
      </c>
      <c r="H11195" s="119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19">
        <v>59900</v>
      </c>
      <c r="B11196" s="120" t="s">
        <v>201</v>
      </c>
      <c r="C11196" s="120" t="s">
        <v>206</v>
      </c>
      <c r="D11196" s="120" t="s">
        <v>101</v>
      </c>
      <c r="E11196" s="120" t="s">
        <v>92</v>
      </c>
      <c r="F11196" s="121">
        <v>442920</v>
      </c>
      <c r="G11196" s="121">
        <v>49755</v>
      </c>
      <c r="H11196" s="119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19">
        <v>59903</v>
      </c>
      <c r="B11197" s="120" t="s">
        <v>201</v>
      </c>
      <c r="C11197" s="120" t="s">
        <v>206</v>
      </c>
      <c r="D11197" s="120" t="s">
        <v>128</v>
      </c>
      <c r="E11197" s="120" t="s">
        <v>180</v>
      </c>
      <c r="F11197" s="121">
        <v>3421992</v>
      </c>
      <c r="G11197" s="121">
        <v>384407</v>
      </c>
      <c r="H11197" s="119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19">
        <v>59904</v>
      </c>
      <c r="B11198" s="120" t="s">
        <v>201</v>
      </c>
      <c r="C11198" s="120" t="s">
        <v>202</v>
      </c>
      <c r="D11198" s="120" t="s">
        <v>101</v>
      </c>
      <c r="E11198" s="120" t="s">
        <v>92</v>
      </c>
      <c r="F11198" s="121">
        <v>0</v>
      </c>
      <c r="G11198" s="121">
        <v>0</v>
      </c>
      <c r="H11198" s="119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19">
        <v>59905</v>
      </c>
      <c r="B11199" s="120" t="s">
        <v>201</v>
      </c>
      <c r="C11199" s="120" t="s">
        <v>202</v>
      </c>
      <c r="D11199" s="120" t="s">
        <v>101</v>
      </c>
      <c r="E11199" s="120" t="s">
        <v>92</v>
      </c>
      <c r="F11199" s="121">
        <v>13968</v>
      </c>
      <c r="G11199" s="121">
        <v>1569</v>
      </c>
      <c r="H11199" s="119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19">
        <v>59906</v>
      </c>
      <c r="B11200" s="120" t="s">
        <v>201</v>
      </c>
      <c r="C11200" s="120" t="s">
        <v>206</v>
      </c>
      <c r="D11200" s="120" t="s">
        <v>56</v>
      </c>
      <c r="E11200" s="120" t="s">
        <v>38</v>
      </c>
      <c r="F11200" s="121">
        <v>45221599</v>
      </c>
      <c r="G11200" s="121">
        <v>6955629</v>
      </c>
      <c r="H11200" s="119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19">
        <v>59908</v>
      </c>
      <c r="B11201" s="120" t="s">
        <v>201</v>
      </c>
      <c r="C11201" s="120" t="s">
        <v>206</v>
      </c>
      <c r="D11201" s="120" t="s">
        <v>101</v>
      </c>
      <c r="E11201" s="120" t="s">
        <v>92</v>
      </c>
      <c r="F11201" s="121">
        <v>34326</v>
      </c>
      <c r="G11201" s="121">
        <v>3856</v>
      </c>
      <c r="H11201" s="119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19">
        <v>59910</v>
      </c>
      <c r="B11202" s="120" t="s">
        <v>201</v>
      </c>
      <c r="C11202" s="120" t="s">
        <v>206</v>
      </c>
      <c r="D11202" s="120" t="s">
        <v>101</v>
      </c>
      <c r="E11202" s="120" t="s">
        <v>92</v>
      </c>
      <c r="F11202" s="121">
        <v>137901</v>
      </c>
      <c r="G11202" s="121">
        <v>15491</v>
      </c>
      <c r="H11202" s="119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19">
        <v>59911</v>
      </c>
      <c r="B11203" s="120" t="s">
        <v>201</v>
      </c>
      <c r="C11203" s="120" t="s">
        <v>202</v>
      </c>
      <c r="D11203" s="120" t="s">
        <v>101</v>
      </c>
      <c r="E11203" s="120" t="s">
        <v>92</v>
      </c>
      <c r="F11203" s="121">
        <v>15134</v>
      </c>
      <c r="G11203" s="121">
        <v>1700</v>
      </c>
      <c r="H11203" s="119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19">
        <v>59912</v>
      </c>
      <c r="B11204" s="120" t="s">
        <v>201</v>
      </c>
      <c r="C11204" s="120" t="s">
        <v>206</v>
      </c>
      <c r="D11204" s="120" t="s">
        <v>101</v>
      </c>
      <c r="E11204" s="120" t="s">
        <v>92</v>
      </c>
      <c r="F11204" s="121">
        <v>82156</v>
      </c>
      <c r="G11204" s="121">
        <v>9229</v>
      </c>
      <c r="H11204" s="119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19">
        <v>59913</v>
      </c>
      <c r="B11205" s="120" t="s">
        <v>201</v>
      </c>
      <c r="C11205" s="120" t="s">
        <v>202</v>
      </c>
      <c r="D11205" s="120" t="s">
        <v>39</v>
      </c>
      <c r="E11205" s="120" t="s">
        <v>38</v>
      </c>
      <c r="F11205" s="121">
        <v>0</v>
      </c>
      <c r="G11205" s="121">
        <v>0</v>
      </c>
      <c r="H11205" s="119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19">
        <v>59913</v>
      </c>
      <c r="B11206" s="120" t="s">
        <v>201</v>
      </c>
      <c r="C11206" s="120" t="s">
        <v>202</v>
      </c>
      <c r="D11206" s="120" t="s">
        <v>61</v>
      </c>
      <c r="E11206" s="120" t="s">
        <v>38</v>
      </c>
      <c r="F11206" s="121">
        <v>64735414</v>
      </c>
      <c r="G11206" s="121">
        <v>9859878</v>
      </c>
      <c r="H11206" s="119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19">
        <v>59914</v>
      </c>
      <c r="B11207" s="120" t="s">
        <v>201</v>
      </c>
      <c r="C11207" s="120" t="s">
        <v>206</v>
      </c>
      <c r="D11207" s="120" t="s">
        <v>101</v>
      </c>
      <c r="E11207" s="120" t="s">
        <v>92</v>
      </c>
      <c r="F11207" s="121">
        <v>81133</v>
      </c>
      <c r="G11207" s="121">
        <v>9114</v>
      </c>
      <c r="H11207" s="119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19">
        <v>59915</v>
      </c>
      <c r="B11208" s="120" t="s">
        <v>201</v>
      </c>
      <c r="C11208" s="120" t="s">
        <v>206</v>
      </c>
      <c r="D11208" s="120" t="s">
        <v>101</v>
      </c>
      <c r="E11208" s="120" t="s">
        <v>92</v>
      </c>
      <c r="F11208" s="121">
        <v>414744</v>
      </c>
      <c r="G11208" s="121">
        <v>46590</v>
      </c>
      <c r="H11208" s="119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19">
        <v>59916</v>
      </c>
      <c r="B11209" s="120" t="s">
        <v>201</v>
      </c>
      <c r="C11209" s="120" t="s">
        <v>206</v>
      </c>
      <c r="D11209" s="120" t="s">
        <v>101</v>
      </c>
      <c r="E11209" s="120" t="s">
        <v>92</v>
      </c>
      <c r="F11209" s="121">
        <v>15301</v>
      </c>
      <c r="G11209" s="121">
        <v>1719</v>
      </c>
      <c r="H11209" s="119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19">
        <v>59917</v>
      </c>
      <c r="B11210" s="120" t="s">
        <v>201</v>
      </c>
      <c r="C11210" s="120" t="s">
        <v>206</v>
      </c>
      <c r="D11210" s="120" t="s">
        <v>101</v>
      </c>
      <c r="E11210" s="120" t="s">
        <v>92</v>
      </c>
      <c r="F11210" s="121">
        <v>86944</v>
      </c>
      <c r="G11210" s="121">
        <v>9767</v>
      </c>
      <c r="H11210" s="119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19">
        <v>59919</v>
      </c>
      <c r="B11211" s="120" t="s">
        <v>201</v>
      </c>
      <c r="C11211" s="120" t="s">
        <v>202</v>
      </c>
      <c r="D11211" s="120" t="s">
        <v>101</v>
      </c>
      <c r="E11211" s="120" t="s">
        <v>92</v>
      </c>
      <c r="F11211" s="121">
        <v>351130</v>
      </c>
      <c r="G11211" s="121">
        <v>39444</v>
      </c>
      <c r="H11211" s="119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19">
        <v>59921</v>
      </c>
      <c r="B11212" s="120" t="s">
        <v>201</v>
      </c>
      <c r="C11212" s="120" t="s">
        <v>206</v>
      </c>
      <c r="D11212" s="120" t="s">
        <v>101</v>
      </c>
      <c r="E11212" s="120" t="s">
        <v>92</v>
      </c>
      <c r="F11212" s="121">
        <v>86518</v>
      </c>
      <c r="G11212" s="121">
        <v>9719</v>
      </c>
      <c r="H11212" s="119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19">
        <v>59922</v>
      </c>
      <c r="B11213" s="120" t="s">
        <v>201</v>
      </c>
      <c r="C11213" s="120" t="s">
        <v>207</v>
      </c>
      <c r="D11213" s="120" t="s">
        <v>101</v>
      </c>
      <c r="E11213" s="120" t="s">
        <v>92</v>
      </c>
      <c r="F11213" s="121">
        <v>4051</v>
      </c>
      <c r="G11213" s="121">
        <v>455</v>
      </c>
      <c r="H11213" s="119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19">
        <v>59926</v>
      </c>
      <c r="B11214" s="120" t="s">
        <v>201</v>
      </c>
      <c r="C11214" s="120" t="s">
        <v>202</v>
      </c>
      <c r="D11214" s="120" t="s">
        <v>73</v>
      </c>
      <c r="E11214" s="120" t="s">
        <v>38</v>
      </c>
      <c r="F11214" s="121">
        <v>3491904</v>
      </c>
      <c r="G11214" s="121">
        <v>311965</v>
      </c>
      <c r="H11214" s="119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19">
        <v>59927</v>
      </c>
      <c r="B11215" s="120" t="s">
        <v>201</v>
      </c>
      <c r="C11215" s="120" t="s">
        <v>206</v>
      </c>
      <c r="D11215" s="120" t="s">
        <v>101</v>
      </c>
      <c r="E11215" s="120" t="s">
        <v>92</v>
      </c>
      <c r="F11215" s="121">
        <v>67815</v>
      </c>
      <c r="G11215" s="121">
        <v>7618</v>
      </c>
      <c r="H11215" s="119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19">
        <v>59928</v>
      </c>
      <c r="B11216" s="120" t="s">
        <v>201</v>
      </c>
      <c r="C11216" s="120" t="s">
        <v>206</v>
      </c>
      <c r="D11216" s="120" t="s">
        <v>101</v>
      </c>
      <c r="E11216" s="120" t="s">
        <v>92</v>
      </c>
      <c r="F11216" s="121">
        <v>78660</v>
      </c>
      <c r="G11216" s="121">
        <v>8836</v>
      </c>
      <c r="H11216" s="119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19">
        <v>59929</v>
      </c>
      <c r="B11217" s="120" t="s">
        <v>201</v>
      </c>
      <c r="C11217" s="120" t="s">
        <v>206</v>
      </c>
      <c r="D11217" s="120" t="s">
        <v>101</v>
      </c>
      <c r="E11217" s="120" t="s">
        <v>92</v>
      </c>
      <c r="F11217" s="121">
        <v>75917</v>
      </c>
      <c r="G11217" s="121">
        <v>8528</v>
      </c>
      <c r="H11217" s="119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19">
        <v>59930</v>
      </c>
      <c r="B11218" s="120" t="s">
        <v>201</v>
      </c>
      <c r="C11218" s="120" t="s">
        <v>206</v>
      </c>
      <c r="D11218" s="120" t="s">
        <v>101</v>
      </c>
      <c r="E11218" s="120" t="s">
        <v>92</v>
      </c>
      <c r="F11218" s="121">
        <v>79673</v>
      </c>
      <c r="G11218" s="121">
        <v>8950</v>
      </c>
      <c r="H11218" s="119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19">
        <v>59931</v>
      </c>
      <c r="B11219" s="120" t="s">
        <v>205</v>
      </c>
      <c r="C11219" s="120" t="s">
        <v>208</v>
      </c>
      <c r="D11219" s="120" t="s">
        <v>79</v>
      </c>
      <c r="E11219" s="120" t="s">
        <v>130</v>
      </c>
      <c r="F11219" s="121">
        <v>24765</v>
      </c>
      <c r="G11219" s="121">
        <v>6460</v>
      </c>
      <c r="H11219" s="119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19">
        <v>59932</v>
      </c>
      <c r="B11220" s="120" t="s">
        <v>201</v>
      </c>
      <c r="C11220" s="120" t="s">
        <v>206</v>
      </c>
      <c r="D11220" s="120" t="s">
        <v>101</v>
      </c>
      <c r="E11220" s="120" t="s">
        <v>92</v>
      </c>
      <c r="F11220" s="121">
        <v>58681</v>
      </c>
      <c r="G11220" s="121">
        <v>6592</v>
      </c>
      <c r="H11220" s="119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19">
        <v>59934</v>
      </c>
      <c r="B11221" s="120" t="s">
        <v>201</v>
      </c>
      <c r="C11221" s="120" t="s">
        <v>206</v>
      </c>
      <c r="D11221" s="120" t="s">
        <v>101</v>
      </c>
      <c r="E11221" s="120" t="s">
        <v>92</v>
      </c>
      <c r="F11221" s="121">
        <v>53760</v>
      </c>
      <c r="G11221" s="121">
        <v>6039</v>
      </c>
      <c r="H11221" s="119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19">
        <v>59936</v>
      </c>
      <c r="B11222" s="120" t="s">
        <v>201</v>
      </c>
      <c r="C11222" s="120" t="s">
        <v>206</v>
      </c>
      <c r="D11222" s="120" t="s">
        <v>101</v>
      </c>
      <c r="E11222" s="120" t="s">
        <v>92</v>
      </c>
      <c r="F11222" s="121">
        <v>82291</v>
      </c>
      <c r="G11222" s="121">
        <v>9244</v>
      </c>
      <c r="H11222" s="119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19">
        <v>59937</v>
      </c>
      <c r="B11223" s="120" t="s">
        <v>201</v>
      </c>
      <c r="C11223" s="120" t="s">
        <v>206</v>
      </c>
      <c r="D11223" s="120" t="s">
        <v>101</v>
      </c>
      <c r="E11223" s="120" t="s">
        <v>92</v>
      </c>
      <c r="F11223" s="121">
        <v>87070</v>
      </c>
      <c r="G11223" s="121">
        <v>9781</v>
      </c>
      <c r="H11223" s="119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19">
        <v>59938</v>
      </c>
      <c r="B11224" s="120" t="s">
        <v>201</v>
      </c>
      <c r="C11224" s="120" t="s">
        <v>206</v>
      </c>
      <c r="D11224" s="120" t="s">
        <v>79</v>
      </c>
      <c r="E11224" s="120" t="s">
        <v>38</v>
      </c>
      <c r="F11224" s="121">
        <v>271369</v>
      </c>
      <c r="G11224" s="121">
        <v>26500</v>
      </c>
      <c r="H11224" s="119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19">
        <v>59939</v>
      </c>
      <c r="B11225" s="120" t="s">
        <v>201</v>
      </c>
      <c r="C11225" s="120" t="s">
        <v>206</v>
      </c>
      <c r="D11225" s="120" t="s">
        <v>101</v>
      </c>
      <c r="E11225" s="120" t="s">
        <v>92</v>
      </c>
      <c r="F11225" s="121">
        <v>4391936</v>
      </c>
      <c r="G11225" s="121">
        <v>493365</v>
      </c>
      <c r="H11225" s="119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19">
        <v>59940</v>
      </c>
      <c r="B11226" s="120" t="s">
        <v>201</v>
      </c>
      <c r="C11226" s="120" t="s">
        <v>206</v>
      </c>
      <c r="D11226" s="120" t="s">
        <v>101</v>
      </c>
      <c r="E11226" s="120" t="s">
        <v>92</v>
      </c>
      <c r="F11226" s="121">
        <v>4849160</v>
      </c>
      <c r="G11226" s="121">
        <v>544727</v>
      </c>
      <c r="H11226" s="119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19">
        <v>59941</v>
      </c>
      <c r="B11227" s="120" t="s">
        <v>201</v>
      </c>
      <c r="C11227" s="120" t="s">
        <v>206</v>
      </c>
      <c r="D11227" s="120" t="s">
        <v>101</v>
      </c>
      <c r="E11227" s="120" t="s">
        <v>92</v>
      </c>
      <c r="F11227" s="121">
        <v>1853608</v>
      </c>
      <c r="G11227" s="121">
        <v>208224</v>
      </c>
      <c r="H11227" s="119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19">
        <v>59942</v>
      </c>
      <c r="B11228" s="120" t="s">
        <v>201</v>
      </c>
      <c r="C11228" s="120" t="s">
        <v>206</v>
      </c>
      <c r="D11228" s="120" t="s">
        <v>101</v>
      </c>
      <c r="E11228" s="120" t="s">
        <v>92</v>
      </c>
      <c r="F11228" s="121">
        <v>26084</v>
      </c>
      <c r="G11228" s="121">
        <v>2930</v>
      </c>
      <c r="H11228" s="119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19">
        <v>59943</v>
      </c>
      <c r="B11229" s="120" t="s">
        <v>201</v>
      </c>
      <c r="C11229" s="120" t="s">
        <v>206</v>
      </c>
      <c r="D11229" s="120" t="s">
        <v>128</v>
      </c>
      <c r="E11229" s="120" t="s">
        <v>180</v>
      </c>
      <c r="F11229" s="121">
        <v>6393560</v>
      </c>
      <c r="G11229" s="121">
        <v>718216</v>
      </c>
      <c r="H11229" s="119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19">
        <v>59944</v>
      </c>
      <c r="B11230" s="120" t="s">
        <v>201</v>
      </c>
      <c r="C11230" s="120" t="s">
        <v>206</v>
      </c>
      <c r="D11230" s="120" t="s">
        <v>101</v>
      </c>
      <c r="E11230" s="120" t="s">
        <v>92</v>
      </c>
      <c r="F11230" s="121">
        <v>1394062</v>
      </c>
      <c r="G11230" s="121">
        <v>156601</v>
      </c>
      <c r="H11230" s="119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19">
        <v>59945</v>
      </c>
      <c r="B11231" s="120" t="s">
        <v>201</v>
      </c>
      <c r="C11231" s="120" t="s">
        <v>206</v>
      </c>
      <c r="D11231" s="120" t="s">
        <v>101</v>
      </c>
      <c r="E11231" s="120" t="s">
        <v>92</v>
      </c>
      <c r="F11231" s="121">
        <v>1116667</v>
      </c>
      <c r="G11231" s="121">
        <v>125440</v>
      </c>
      <c r="H11231" s="119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19">
        <v>59946</v>
      </c>
      <c r="B11232" s="120" t="s">
        <v>201</v>
      </c>
      <c r="C11232" s="120" t="s">
        <v>206</v>
      </c>
      <c r="D11232" s="120" t="s">
        <v>101</v>
      </c>
      <c r="E11232" s="120" t="s">
        <v>92</v>
      </c>
      <c r="F11232" s="121">
        <v>1816676</v>
      </c>
      <c r="G11232" s="121">
        <v>204075</v>
      </c>
      <c r="H11232" s="119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19">
        <v>59947</v>
      </c>
      <c r="B11233" s="120" t="s">
        <v>201</v>
      </c>
      <c r="C11233" s="120" t="s">
        <v>206</v>
      </c>
      <c r="D11233" s="120" t="s">
        <v>101</v>
      </c>
      <c r="E11233" s="120" t="s">
        <v>92</v>
      </c>
      <c r="F11233" s="121">
        <v>231623</v>
      </c>
      <c r="G11233" s="121">
        <v>26019</v>
      </c>
      <c r="H11233" s="119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19">
        <v>59948</v>
      </c>
      <c r="B11234" s="120" t="s">
        <v>201</v>
      </c>
      <c r="C11234" s="120" t="s">
        <v>206</v>
      </c>
      <c r="D11234" s="120" t="s">
        <v>101</v>
      </c>
      <c r="E11234" s="120" t="s">
        <v>92</v>
      </c>
      <c r="F11234" s="121">
        <v>29403</v>
      </c>
      <c r="G11234" s="121">
        <v>3303</v>
      </c>
      <c r="H11234" s="119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19">
        <v>59949</v>
      </c>
      <c r="B11235" s="120" t="s">
        <v>201</v>
      </c>
      <c r="C11235" s="120" t="s">
        <v>206</v>
      </c>
      <c r="D11235" s="120" t="s">
        <v>33</v>
      </c>
      <c r="E11235" s="120" t="s">
        <v>99</v>
      </c>
      <c r="F11235" s="121">
        <v>0</v>
      </c>
      <c r="G11235" s="121">
        <v>1054</v>
      </c>
      <c r="H11235" s="119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19">
        <v>59950</v>
      </c>
      <c r="B11236" s="120" t="s">
        <v>201</v>
      </c>
      <c r="C11236" s="120" t="s">
        <v>206</v>
      </c>
      <c r="D11236" s="120" t="s">
        <v>101</v>
      </c>
      <c r="E11236" s="120" t="s">
        <v>92</v>
      </c>
      <c r="F11236" s="121">
        <v>36436</v>
      </c>
      <c r="G11236" s="121">
        <v>4093</v>
      </c>
      <c r="H11236" s="119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19">
        <v>59951</v>
      </c>
      <c r="B11237" s="120" t="s">
        <v>201</v>
      </c>
      <c r="C11237" s="120" t="s">
        <v>206</v>
      </c>
      <c r="D11237" s="120" t="s">
        <v>101</v>
      </c>
      <c r="E11237" s="120" t="s">
        <v>92</v>
      </c>
      <c r="F11237" s="121">
        <v>2475</v>
      </c>
      <c r="G11237" s="121">
        <v>278</v>
      </c>
      <c r="H11237" s="119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19">
        <v>59952</v>
      </c>
      <c r="B11238" s="120" t="s">
        <v>201</v>
      </c>
      <c r="C11238" s="120" t="s">
        <v>206</v>
      </c>
      <c r="D11238" s="120" t="s">
        <v>79</v>
      </c>
      <c r="E11238" s="120" t="s">
        <v>90</v>
      </c>
      <c r="F11238" s="121">
        <v>652656</v>
      </c>
      <c r="G11238" s="121">
        <v>63061</v>
      </c>
      <c r="H11238" s="119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19">
        <v>59953</v>
      </c>
      <c r="B11239" s="120" t="s">
        <v>201</v>
      </c>
      <c r="C11239" s="120" t="s">
        <v>206</v>
      </c>
      <c r="D11239" s="120" t="s">
        <v>128</v>
      </c>
      <c r="E11239" s="120" t="s">
        <v>180</v>
      </c>
      <c r="F11239" s="121">
        <v>53768</v>
      </c>
      <c r="G11239" s="121">
        <v>6040</v>
      </c>
      <c r="H11239" s="119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19">
        <v>59954</v>
      </c>
      <c r="B11240" s="120" t="s">
        <v>201</v>
      </c>
      <c r="C11240" s="120" t="s">
        <v>202</v>
      </c>
      <c r="D11240" s="120" t="s">
        <v>101</v>
      </c>
      <c r="E11240" s="120" t="s">
        <v>92</v>
      </c>
      <c r="F11240" s="121">
        <v>57988</v>
      </c>
      <c r="G11240" s="121">
        <v>6514</v>
      </c>
      <c r="H11240" s="119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19">
        <v>59955</v>
      </c>
      <c r="B11241" s="120" t="s">
        <v>201</v>
      </c>
      <c r="C11241" s="120" t="s">
        <v>206</v>
      </c>
      <c r="D11241" s="120" t="s">
        <v>101</v>
      </c>
      <c r="E11241" s="120" t="s">
        <v>92</v>
      </c>
      <c r="F11241" s="121">
        <v>28858</v>
      </c>
      <c r="G11241" s="121">
        <v>3242</v>
      </c>
      <c r="H11241" s="119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19">
        <v>59956</v>
      </c>
      <c r="B11242" s="120" t="s">
        <v>201</v>
      </c>
      <c r="C11242" s="120" t="s">
        <v>206</v>
      </c>
      <c r="D11242" s="120" t="s">
        <v>101</v>
      </c>
      <c r="E11242" s="120" t="s">
        <v>92</v>
      </c>
      <c r="F11242" s="121">
        <v>25700</v>
      </c>
      <c r="G11242" s="121">
        <v>2887</v>
      </c>
      <c r="H11242" s="119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19">
        <v>59957</v>
      </c>
      <c r="B11243" s="120" t="s">
        <v>201</v>
      </c>
      <c r="C11243" s="120" t="s">
        <v>206</v>
      </c>
      <c r="D11243" s="120" t="s">
        <v>33</v>
      </c>
      <c r="E11243" s="120" t="s">
        <v>99</v>
      </c>
      <c r="F11243" s="121">
        <v>0</v>
      </c>
      <c r="G11243" s="121">
        <v>-3564</v>
      </c>
      <c r="H11243" s="119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19">
        <v>59958</v>
      </c>
      <c r="B11244" s="120" t="s">
        <v>201</v>
      </c>
      <c r="C11244" s="120" t="s">
        <v>206</v>
      </c>
      <c r="D11244" s="120" t="s">
        <v>101</v>
      </c>
      <c r="E11244" s="120" t="s">
        <v>92</v>
      </c>
      <c r="F11244" s="121">
        <v>54320</v>
      </c>
      <c r="G11244" s="121">
        <v>6102</v>
      </c>
      <c r="H11244" s="119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19">
        <v>59959</v>
      </c>
      <c r="B11245" s="120" t="s">
        <v>201</v>
      </c>
      <c r="C11245" s="120" t="s">
        <v>206</v>
      </c>
      <c r="D11245" s="120" t="s">
        <v>33</v>
      </c>
      <c r="E11245" s="120" t="s">
        <v>99</v>
      </c>
      <c r="F11245" s="121">
        <v>0</v>
      </c>
      <c r="G11245" s="121">
        <v>-2252</v>
      </c>
      <c r="H11245" s="119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19">
        <v>59960</v>
      </c>
      <c r="B11246" s="120" t="s">
        <v>201</v>
      </c>
      <c r="C11246" s="120" t="s">
        <v>206</v>
      </c>
      <c r="D11246" s="120" t="s">
        <v>33</v>
      </c>
      <c r="E11246" s="120" t="s">
        <v>99</v>
      </c>
      <c r="F11246" s="121">
        <v>0</v>
      </c>
      <c r="G11246" s="121">
        <v>-1709</v>
      </c>
      <c r="H11246" s="119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19">
        <v>59961</v>
      </c>
      <c r="B11247" s="120" t="s">
        <v>201</v>
      </c>
      <c r="C11247" s="120" t="s">
        <v>206</v>
      </c>
      <c r="D11247" s="120" t="s">
        <v>101</v>
      </c>
      <c r="E11247" s="120" t="s">
        <v>92</v>
      </c>
      <c r="F11247" s="121">
        <v>489200</v>
      </c>
      <c r="G11247" s="121">
        <v>54954</v>
      </c>
      <c r="H11247" s="119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19">
        <v>59962</v>
      </c>
      <c r="B11248" s="120" t="s">
        <v>201</v>
      </c>
      <c r="C11248" s="120" t="s">
        <v>206</v>
      </c>
      <c r="D11248" s="120" t="s">
        <v>101</v>
      </c>
      <c r="E11248" s="120" t="s">
        <v>92</v>
      </c>
      <c r="F11248" s="121">
        <v>346092</v>
      </c>
      <c r="G11248" s="121">
        <v>38878</v>
      </c>
      <c r="H11248" s="119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19">
        <v>59963</v>
      </c>
      <c r="B11249" s="120" t="s">
        <v>201</v>
      </c>
      <c r="C11249" s="120" t="s">
        <v>206</v>
      </c>
      <c r="D11249" s="120" t="s">
        <v>101</v>
      </c>
      <c r="E11249" s="120" t="s">
        <v>92</v>
      </c>
      <c r="F11249" s="121">
        <v>341230</v>
      </c>
      <c r="G11249" s="121">
        <v>38332</v>
      </c>
      <c r="H11249" s="119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19">
        <v>59964</v>
      </c>
      <c r="B11250" s="120" t="s">
        <v>201</v>
      </c>
      <c r="C11250" s="120" t="s">
        <v>206</v>
      </c>
      <c r="D11250" s="120" t="s">
        <v>101</v>
      </c>
      <c r="E11250" s="120" t="s">
        <v>92</v>
      </c>
      <c r="F11250" s="121">
        <v>985709</v>
      </c>
      <c r="G11250" s="121">
        <v>110729</v>
      </c>
      <c r="H11250" s="119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19">
        <v>59965</v>
      </c>
      <c r="B11251" s="120" t="s">
        <v>201</v>
      </c>
      <c r="C11251" s="120" t="s">
        <v>206</v>
      </c>
      <c r="D11251" s="120" t="s">
        <v>128</v>
      </c>
      <c r="E11251" s="120" t="s">
        <v>180</v>
      </c>
      <c r="F11251" s="121">
        <v>1470620</v>
      </c>
      <c r="G11251" s="121">
        <v>165201</v>
      </c>
      <c r="H11251" s="119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19">
        <v>59966</v>
      </c>
      <c r="B11252" s="120" t="s">
        <v>201</v>
      </c>
      <c r="C11252" s="120" t="s">
        <v>202</v>
      </c>
      <c r="D11252" s="120" t="s">
        <v>101</v>
      </c>
      <c r="E11252" s="120" t="s">
        <v>92</v>
      </c>
      <c r="F11252" s="121">
        <v>193546</v>
      </c>
      <c r="G11252" s="121">
        <v>21742</v>
      </c>
      <c r="H11252" s="119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19">
        <v>59968</v>
      </c>
      <c r="B11253" s="120" t="s">
        <v>201</v>
      </c>
      <c r="C11253" s="120" t="s">
        <v>206</v>
      </c>
      <c r="D11253" s="120" t="s">
        <v>128</v>
      </c>
      <c r="E11253" s="120" t="s">
        <v>180</v>
      </c>
      <c r="F11253" s="121">
        <v>4656983</v>
      </c>
      <c r="G11253" s="121">
        <v>523139</v>
      </c>
      <c r="H11253" s="119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19">
        <v>59972</v>
      </c>
      <c r="B11254" s="120" t="s">
        <v>201</v>
      </c>
      <c r="C11254" s="120" t="s">
        <v>206</v>
      </c>
      <c r="D11254" s="120" t="s">
        <v>128</v>
      </c>
      <c r="E11254" s="120" t="s">
        <v>180</v>
      </c>
      <c r="F11254" s="121">
        <v>6710052</v>
      </c>
      <c r="G11254" s="121">
        <v>753769</v>
      </c>
      <c r="H11254" s="119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19">
        <v>59973</v>
      </c>
      <c r="B11255" s="120" t="s">
        <v>201</v>
      </c>
      <c r="C11255" s="120" t="s">
        <v>202</v>
      </c>
      <c r="D11255" s="120" t="s">
        <v>101</v>
      </c>
      <c r="E11255" s="120" t="s">
        <v>92</v>
      </c>
      <c r="F11255" s="121">
        <v>59922</v>
      </c>
      <c r="G11255" s="121">
        <v>6731</v>
      </c>
      <c r="H11255" s="119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19">
        <v>59974</v>
      </c>
      <c r="B11256" s="120" t="s">
        <v>201</v>
      </c>
      <c r="C11256" s="120" t="s">
        <v>206</v>
      </c>
      <c r="D11256" s="120" t="s">
        <v>128</v>
      </c>
      <c r="E11256" s="120" t="s">
        <v>180</v>
      </c>
      <c r="F11256" s="121">
        <v>6759368</v>
      </c>
      <c r="G11256" s="121">
        <v>759309</v>
      </c>
      <c r="H11256" s="119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19">
        <v>59975</v>
      </c>
      <c r="B11257" s="120" t="s">
        <v>201</v>
      </c>
      <c r="C11257" s="120" t="s">
        <v>206</v>
      </c>
      <c r="D11257" s="120" t="s">
        <v>128</v>
      </c>
      <c r="E11257" s="120" t="s">
        <v>180</v>
      </c>
      <c r="F11257" s="121">
        <v>5436103</v>
      </c>
      <c r="G11257" s="121">
        <v>610661</v>
      </c>
      <c r="H11257" s="119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19">
        <v>59976</v>
      </c>
      <c r="B11258" s="120" t="s">
        <v>201</v>
      </c>
      <c r="C11258" s="120" t="s">
        <v>206</v>
      </c>
      <c r="D11258" s="120" t="s">
        <v>101</v>
      </c>
      <c r="E11258" s="120" t="s">
        <v>92</v>
      </c>
      <c r="F11258" s="121">
        <v>2515769</v>
      </c>
      <c r="G11258" s="121">
        <v>282607</v>
      </c>
      <c r="H11258" s="119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19">
        <v>59977</v>
      </c>
      <c r="B11259" s="120" t="s">
        <v>201</v>
      </c>
      <c r="C11259" s="120" t="s">
        <v>206</v>
      </c>
      <c r="D11259" s="120" t="s">
        <v>101</v>
      </c>
      <c r="E11259" s="120" t="s">
        <v>92</v>
      </c>
      <c r="F11259" s="121">
        <v>1916467</v>
      </c>
      <c r="G11259" s="121">
        <v>215285</v>
      </c>
      <c r="H11259" s="119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19">
        <v>59978</v>
      </c>
      <c r="B11260" s="120" t="s">
        <v>201</v>
      </c>
      <c r="C11260" s="120" t="s">
        <v>206</v>
      </c>
      <c r="D11260" s="120" t="s">
        <v>101</v>
      </c>
      <c r="E11260" s="120" t="s">
        <v>92</v>
      </c>
      <c r="F11260" s="121">
        <v>31513</v>
      </c>
      <c r="G11260" s="121">
        <v>3540</v>
      </c>
      <c r="H11260" s="119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19">
        <v>59979</v>
      </c>
      <c r="B11261" s="120" t="s">
        <v>201</v>
      </c>
      <c r="C11261" s="120" t="s">
        <v>206</v>
      </c>
      <c r="D11261" s="120" t="s">
        <v>101</v>
      </c>
      <c r="E11261" s="120" t="s">
        <v>92</v>
      </c>
      <c r="F11261" s="121">
        <v>341508</v>
      </c>
      <c r="G11261" s="121">
        <v>38363</v>
      </c>
      <c r="H11261" s="119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19">
        <v>59981</v>
      </c>
      <c r="B11262" s="120" t="s">
        <v>201</v>
      </c>
      <c r="C11262" s="120" t="s">
        <v>202</v>
      </c>
      <c r="D11262" s="120" t="s">
        <v>101</v>
      </c>
      <c r="E11262" s="120" t="s">
        <v>92</v>
      </c>
      <c r="F11262" s="121">
        <v>14501</v>
      </c>
      <c r="G11262" s="121">
        <v>1629</v>
      </c>
      <c r="H11262" s="119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19">
        <v>59982</v>
      </c>
      <c r="B11263" s="120" t="s">
        <v>201</v>
      </c>
      <c r="C11263" s="120" t="s">
        <v>202</v>
      </c>
      <c r="D11263" s="120" t="s">
        <v>101</v>
      </c>
      <c r="E11263" s="120" t="s">
        <v>92</v>
      </c>
      <c r="F11263" s="121">
        <v>15419</v>
      </c>
      <c r="G11263" s="121">
        <v>1732</v>
      </c>
      <c r="H11263" s="119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19">
        <v>59983</v>
      </c>
      <c r="B11264" s="120" t="s">
        <v>201</v>
      </c>
      <c r="C11264" s="120" t="s">
        <v>202</v>
      </c>
      <c r="D11264" s="120" t="s">
        <v>101</v>
      </c>
      <c r="E11264" s="120" t="s">
        <v>92</v>
      </c>
      <c r="F11264" s="121">
        <v>16932</v>
      </c>
      <c r="G11264" s="121">
        <v>1902</v>
      </c>
      <c r="H11264" s="119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19">
        <v>59984</v>
      </c>
      <c r="B11265" s="120" t="s">
        <v>201</v>
      </c>
      <c r="C11265" s="120" t="s">
        <v>202</v>
      </c>
      <c r="D11265" s="120" t="s">
        <v>101</v>
      </c>
      <c r="E11265" s="120" t="s">
        <v>92</v>
      </c>
      <c r="F11265" s="121">
        <v>16353</v>
      </c>
      <c r="G11265" s="121">
        <v>1837</v>
      </c>
      <c r="H11265" s="119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19">
        <v>59985</v>
      </c>
      <c r="B11266" s="120" t="s">
        <v>201</v>
      </c>
      <c r="C11266" s="120" t="s">
        <v>202</v>
      </c>
      <c r="D11266" s="120" t="s">
        <v>101</v>
      </c>
      <c r="E11266" s="120" t="s">
        <v>92</v>
      </c>
      <c r="F11266" s="121">
        <v>15366</v>
      </c>
      <c r="G11266" s="121">
        <v>1726</v>
      </c>
      <c r="H11266" s="119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19">
        <v>59986</v>
      </c>
      <c r="B11267" s="120" t="s">
        <v>201</v>
      </c>
      <c r="C11267" s="120" t="s">
        <v>202</v>
      </c>
      <c r="D11267" s="120" t="s">
        <v>101</v>
      </c>
      <c r="E11267" s="120" t="s">
        <v>92</v>
      </c>
      <c r="F11267" s="121">
        <v>16174</v>
      </c>
      <c r="G11267" s="121">
        <v>1817</v>
      </c>
      <c r="H11267" s="119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19">
        <v>59987</v>
      </c>
      <c r="B11268" s="120" t="s">
        <v>201</v>
      </c>
      <c r="C11268" s="120" t="s">
        <v>202</v>
      </c>
      <c r="D11268" s="120" t="s">
        <v>101</v>
      </c>
      <c r="E11268" s="120" t="s">
        <v>92</v>
      </c>
      <c r="F11268" s="121">
        <v>14733</v>
      </c>
      <c r="G11268" s="121">
        <v>1655</v>
      </c>
      <c r="H11268" s="119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19">
        <v>59988</v>
      </c>
      <c r="B11269" s="120" t="s">
        <v>201</v>
      </c>
      <c r="C11269" s="120" t="s">
        <v>202</v>
      </c>
      <c r="D11269" s="120" t="s">
        <v>101</v>
      </c>
      <c r="E11269" s="120" t="s">
        <v>92</v>
      </c>
      <c r="F11269" s="121">
        <v>16808</v>
      </c>
      <c r="G11269" s="121">
        <v>1888</v>
      </c>
      <c r="H11269" s="119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19">
        <v>59989</v>
      </c>
      <c r="B11270" s="120" t="s">
        <v>201</v>
      </c>
      <c r="C11270" s="120" t="s">
        <v>202</v>
      </c>
      <c r="D11270" s="120" t="s">
        <v>101</v>
      </c>
      <c r="E11270" s="120" t="s">
        <v>92</v>
      </c>
      <c r="F11270" s="121">
        <v>16443</v>
      </c>
      <c r="G11270" s="121">
        <v>1847</v>
      </c>
      <c r="H11270" s="119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19">
        <v>59990</v>
      </c>
      <c r="B11271" s="120" t="s">
        <v>201</v>
      </c>
      <c r="C11271" s="120" t="s">
        <v>202</v>
      </c>
      <c r="D11271" s="120" t="s">
        <v>101</v>
      </c>
      <c r="E11271" s="120" t="s">
        <v>92</v>
      </c>
      <c r="F11271" s="121">
        <v>16815</v>
      </c>
      <c r="G11271" s="121">
        <v>1889</v>
      </c>
      <c r="H11271" s="119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19">
        <v>59993</v>
      </c>
      <c r="B11272" s="120" t="s">
        <v>201</v>
      </c>
      <c r="C11272" s="120" t="s">
        <v>202</v>
      </c>
      <c r="D11272" s="120" t="s">
        <v>33</v>
      </c>
      <c r="E11272" s="120" t="s">
        <v>99</v>
      </c>
      <c r="F11272" s="121">
        <v>0</v>
      </c>
      <c r="G11272" s="121">
        <v>-1537</v>
      </c>
      <c r="H11272" s="119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19">
        <v>59993</v>
      </c>
      <c r="B11273" s="120" t="s">
        <v>201</v>
      </c>
      <c r="C11273" s="120" t="s">
        <v>202</v>
      </c>
      <c r="D11273" s="120" t="s">
        <v>101</v>
      </c>
      <c r="E11273" s="120" t="s">
        <v>92</v>
      </c>
      <c r="F11273" s="121">
        <v>1433757</v>
      </c>
      <c r="G11273" s="121">
        <v>161060</v>
      </c>
      <c r="H11273" s="119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19">
        <v>59994</v>
      </c>
      <c r="B11274" s="120" t="s">
        <v>201</v>
      </c>
      <c r="C11274" s="120" t="s">
        <v>206</v>
      </c>
      <c r="D11274" s="120" t="s">
        <v>101</v>
      </c>
      <c r="E11274" s="120" t="s">
        <v>92</v>
      </c>
      <c r="F11274" s="121">
        <v>3426824</v>
      </c>
      <c r="G11274" s="121">
        <v>384950</v>
      </c>
      <c r="H11274" s="119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19">
        <v>59995</v>
      </c>
      <c r="B11275" s="120" t="s">
        <v>201</v>
      </c>
      <c r="C11275" s="120" t="s">
        <v>202</v>
      </c>
      <c r="D11275" s="120" t="s">
        <v>33</v>
      </c>
      <c r="E11275" s="120" t="s">
        <v>99</v>
      </c>
      <c r="F11275" s="121">
        <v>0</v>
      </c>
      <c r="G11275" s="121">
        <v>-379</v>
      </c>
      <c r="H11275" s="119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19">
        <v>59999</v>
      </c>
      <c r="B11276" s="120" t="s">
        <v>201</v>
      </c>
      <c r="C11276" s="120" t="s">
        <v>206</v>
      </c>
      <c r="D11276" s="120" t="s">
        <v>101</v>
      </c>
      <c r="E11276" s="120" t="s">
        <v>92</v>
      </c>
      <c r="F11276" s="121">
        <v>46299</v>
      </c>
      <c r="G11276" s="121">
        <v>5201</v>
      </c>
      <c r="H11276" s="119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19">
        <v>60000</v>
      </c>
      <c r="B11277" s="120" t="s">
        <v>201</v>
      </c>
      <c r="C11277" s="120" t="s">
        <v>206</v>
      </c>
      <c r="D11277" s="120" t="s">
        <v>101</v>
      </c>
      <c r="E11277" s="120" t="s">
        <v>92</v>
      </c>
      <c r="F11277" s="121">
        <v>218874</v>
      </c>
      <c r="G11277" s="121">
        <v>24587</v>
      </c>
      <c r="H11277" s="119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19">
        <v>60001</v>
      </c>
      <c r="B11278" s="120" t="s">
        <v>201</v>
      </c>
      <c r="C11278" s="120" t="s">
        <v>206</v>
      </c>
      <c r="D11278" s="120" t="s">
        <v>101</v>
      </c>
      <c r="E11278" s="120" t="s">
        <v>92</v>
      </c>
      <c r="F11278" s="121">
        <v>376493</v>
      </c>
      <c r="G11278" s="121">
        <v>42293</v>
      </c>
      <c r="H11278" s="119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19">
        <v>60004</v>
      </c>
      <c r="B11279" s="120" t="s">
        <v>201</v>
      </c>
      <c r="C11279" s="120" t="s">
        <v>206</v>
      </c>
      <c r="D11279" s="120" t="s">
        <v>101</v>
      </c>
      <c r="E11279" s="120" t="s">
        <v>92</v>
      </c>
      <c r="F11279" s="121">
        <v>22567</v>
      </c>
      <c r="G11279" s="121">
        <v>2535</v>
      </c>
      <c r="H11279" s="119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19">
        <v>60005</v>
      </c>
      <c r="B11280" s="120" t="s">
        <v>201</v>
      </c>
      <c r="C11280" s="120" t="s">
        <v>202</v>
      </c>
      <c r="D11280" s="120" t="s">
        <v>101</v>
      </c>
      <c r="E11280" s="120" t="s">
        <v>92</v>
      </c>
      <c r="F11280" s="121">
        <v>18436</v>
      </c>
      <c r="G11280" s="121">
        <v>2071</v>
      </c>
      <c r="H11280" s="119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19">
        <v>60006</v>
      </c>
      <c r="B11281" s="120" t="s">
        <v>201</v>
      </c>
      <c r="C11281" s="120" t="s">
        <v>202</v>
      </c>
      <c r="D11281" s="120" t="s">
        <v>101</v>
      </c>
      <c r="E11281" s="120" t="s">
        <v>92</v>
      </c>
      <c r="F11281" s="121">
        <v>9435</v>
      </c>
      <c r="G11281" s="121">
        <v>1060</v>
      </c>
      <c r="H11281" s="119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19">
        <v>60007</v>
      </c>
      <c r="B11282" s="120" t="s">
        <v>201</v>
      </c>
      <c r="C11282" s="120" t="s">
        <v>206</v>
      </c>
      <c r="D11282" s="120" t="s">
        <v>101</v>
      </c>
      <c r="E11282" s="120" t="s">
        <v>92</v>
      </c>
      <c r="F11282" s="121">
        <v>320055</v>
      </c>
      <c r="G11282" s="121">
        <v>35953</v>
      </c>
      <c r="H11282" s="119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19">
        <v>60009</v>
      </c>
      <c r="B11283" s="120" t="s">
        <v>201</v>
      </c>
      <c r="C11283" s="120" t="s">
        <v>206</v>
      </c>
      <c r="D11283" s="120" t="s">
        <v>101</v>
      </c>
      <c r="E11283" s="120" t="s">
        <v>92</v>
      </c>
      <c r="F11283" s="121">
        <v>413426</v>
      </c>
      <c r="G11283" s="121">
        <v>46442</v>
      </c>
      <c r="H11283" s="119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19">
        <v>60010</v>
      </c>
      <c r="B11284" s="120" t="s">
        <v>201</v>
      </c>
      <c r="C11284" s="120" t="s">
        <v>206</v>
      </c>
      <c r="D11284" s="120" t="s">
        <v>101</v>
      </c>
      <c r="E11284" s="120" t="s">
        <v>92</v>
      </c>
      <c r="F11284" s="121">
        <v>431197</v>
      </c>
      <c r="G11284" s="121">
        <v>48438</v>
      </c>
      <c r="H11284" s="119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19">
        <v>60011</v>
      </c>
      <c r="B11285" s="120" t="s">
        <v>201</v>
      </c>
      <c r="C11285" s="120" t="s">
        <v>206</v>
      </c>
      <c r="D11285" s="120" t="s">
        <v>101</v>
      </c>
      <c r="E11285" s="120" t="s">
        <v>92</v>
      </c>
      <c r="F11285" s="121">
        <v>389812</v>
      </c>
      <c r="G11285" s="121">
        <v>43789</v>
      </c>
      <c r="H11285" s="119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19">
        <v>60012</v>
      </c>
      <c r="B11286" s="120" t="s">
        <v>201</v>
      </c>
      <c r="C11286" s="120" t="s">
        <v>206</v>
      </c>
      <c r="D11286" s="120" t="s">
        <v>101</v>
      </c>
      <c r="E11286" s="120" t="s">
        <v>92</v>
      </c>
      <c r="F11286" s="121">
        <v>392383</v>
      </c>
      <c r="G11286" s="121">
        <v>44078</v>
      </c>
      <c r="H11286" s="119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19">
        <v>60013</v>
      </c>
      <c r="B11287" s="120" t="s">
        <v>201</v>
      </c>
      <c r="C11287" s="120" t="s">
        <v>206</v>
      </c>
      <c r="D11287" s="120" t="s">
        <v>128</v>
      </c>
      <c r="E11287" s="120" t="s">
        <v>180</v>
      </c>
      <c r="F11287" s="121">
        <v>5167665</v>
      </c>
      <c r="G11287" s="121">
        <v>580506</v>
      </c>
      <c r="H11287" s="119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19">
        <v>60014</v>
      </c>
      <c r="B11288" s="120" t="s">
        <v>201</v>
      </c>
      <c r="C11288" s="120" t="s">
        <v>202</v>
      </c>
      <c r="D11288" s="120" t="s">
        <v>101</v>
      </c>
      <c r="E11288" s="120" t="s">
        <v>92</v>
      </c>
      <c r="F11288" s="121">
        <v>1462597</v>
      </c>
      <c r="G11288" s="121">
        <v>164300</v>
      </c>
      <c r="H11288" s="119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19">
        <v>60015</v>
      </c>
      <c r="B11289" s="120" t="s">
        <v>201</v>
      </c>
      <c r="C11289" s="120" t="s">
        <v>211</v>
      </c>
      <c r="D11289" s="120" t="s">
        <v>128</v>
      </c>
      <c r="E11289" s="120" t="s">
        <v>180</v>
      </c>
      <c r="F11289" s="121">
        <v>69997</v>
      </c>
      <c r="G11289" s="121">
        <v>7863</v>
      </c>
      <c r="H11289" s="119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19">
        <v>60016</v>
      </c>
      <c r="B11290" s="120" t="s">
        <v>201</v>
      </c>
      <c r="C11290" s="120" t="s">
        <v>202</v>
      </c>
      <c r="D11290" s="120" t="s">
        <v>33</v>
      </c>
      <c r="E11290" s="120" t="s">
        <v>99</v>
      </c>
      <c r="F11290" s="121">
        <v>0</v>
      </c>
      <c r="G11290" s="121">
        <v>-65</v>
      </c>
      <c r="H11290" s="119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19">
        <v>60017</v>
      </c>
      <c r="B11291" s="120" t="s">
        <v>201</v>
      </c>
      <c r="C11291" s="120" t="s">
        <v>202</v>
      </c>
      <c r="D11291" s="120" t="s">
        <v>101</v>
      </c>
      <c r="E11291" s="120" t="s">
        <v>92</v>
      </c>
      <c r="F11291" s="121">
        <v>12285</v>
      </c>
      <c r="G11291" s="121">
        <v>1380</v>
      </c>
      <c r="H11291" s="119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19">
        <v>60018</v>
      </c>
      <c r="B11292" s="120" t="s">
        <v>201</v>
      </c>
      <c r="C11292" s="120" t="s">
        <v>202</v>
      </c>
      <c r="D11292" s="120" t="s">
        <v>101</v>
      </c>
      <c r="E11292" s="120" t="s">
        <v>92</v>
      </c>
      <c r="F11292" s="121">
        <v>7229</v>
      </c>
      <c r="G11292" s="121">
        <v>812</v>
      </c>
      <c r="H11292" s="119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19">
        <v>60019</v>
      </c>
      <c r="B11293" s="120" t="s">
        <v>201</v>
      </c>
      <c r="C11293" s="120" t="s">
        <v>202</v>
      </c>
      <c r="D11293" s="120" t="s">
        <v>101</v>
      </c>
      <c r="E11293" s="120" t="s">
        <v>92</v>
      </c>
      <c r="F11293" s="121">
        <v>19958</v>
      </c>
      <c r="G11293" s="121">
        <v>2242</v>
      </c>
      <c r="H11293" s="119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19">
        <v>60021</v>
      </c>
      <c r="B11294" s="120" t="s">
        <v>201</v>
      </c>
      <c r="C11294" s="120" t="s">
        <v>202</v>
      </c>
      <c r="D11294" s="120" t="s">
        <v>33</v>
      </c>
      <c r="E11294" s="120" t="s">
        <v>99</v>
      </c>
      <c r="F11294" s="121">
        <v>0</v>
      </c>
      <c r="G11294" s="121">
        <v>-49</v>
      </c>
      <c r="H11294" s="119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19">
        <v>60022</v>
      </c>
      <c r="B11295" s="120" t="s">
        <v>201</v>
      </c>
      <c r="C11295" s="120" t="s">
        <v>206</v>
      </c>
      <c r="D11295" s="120" t="s">
        <v>101</v>
      </c>
      <c r="E11295" s="120" t="s">
        <v>92</v>
      </c>
      <c r="F11295" s="121">
        <v>32359</v>
      </c>
      <c r="G11295" s="121">
        <v>3635</v>
      </c>
      <c r="H11295" s="119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19">
        <v>60023</v>
      </c>
      <c r="B11296" s="120" t="s">
        <v>201</v>
      </c>
      <c r="C11296" s="120" t="s">
        <v>206</v>
      </c>
      <c r="D11296" s="120" t="s">
        <v>101</v>
      </c>
      <c r="E11296" s="120" t="s">
        <v>92</v>
      </c>
      <c r="F11296" s="121">
        <v>274920</v>
      </c>
      <c r="G11296" s="121">
        <v>30883</v>
      </c>
      <c r="H11296" s="119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19">
        <v>60024</v>
      </c>
      <c r="B11297" s="120" t="s">
        <v>201</v>
      </c>
      <c r="C11297" s="120" t="s">
        <v>206</v>
      </c>
      <c r="D11297" s="120" t="s">
        <v>101</v>
      </c>
      <c r="E11297" s="120" t="s">
        <v>92</v>
      </c>
      <c r="F11297" s="121">
        <v>145583</v>
      </c>
      <c r="G11297" s="121">
        <v>16354</v>
      </c>
      <c r="H11297" s="119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19">
        <v>60025</v>
      </c>
      <c r="B11298" s="120" t="s">
        <v>205</v>
      </c>
      <c r="C11298" s="120" t="s">
        <v>208</v>
      </c>
      <c r="D11298" s="120" t="s">
        <v>73</v>
      </c>
      <c r="E11298" s="120" t="s">
        <v>38</v>
      </c>
      <c r="F11298" s="121">
        <v>1785055</v>
      </c>
      <c r="G11298" s="121">
        <v>180604</v>
      </c>
      <c r="H11298" s="119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19">
        <v>60026</v>
      </c>
      <c r="B11299" s="120" t="s">
        <v>201</v>
      </c>
      <c r="C11299" s="120" t="s">
        <v>206</v>
      </c>
      <c r="D11299" s="120" t="s">
        <v>101</v>
      </c>
      <c r="E11299" s="120" t="s">
        <v>92</v>
      </c>
      <c r="F11299" s="121">
        <v>69098</v>
      </c>
      <c r="G11299" s="121">
        <v>7762</v>
      </c>
      <c r="H11299" s="119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19">
        <v>60027</v>
      </c>
      <c r="B11300" s="120" t="s">
        <v>201</v>
      </c>
      <c r="C11300" s="120" t="s">
        <v>206</v>
      </c>
      <c r="D11300" s="120" t="s">
        <v>101</v>
      </c>
      <c r="E11300" s="120" t="s">
        <v>92</v>
      </c>
      <c r="F11300" s="121">
        <v>376874</v>
      </c>
      <c r="G11300" s="121">
        <v>42336</v>
      </c>
      <c r="H11300" s="119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19">
        <v>60029</v>
      </c>
      <c r="B11301" s="120" t="s">
        <v>201</v>
      </c>
      <c r="C11301" s="120" t="s">
        <v>206</v>
      </c>
      <c r="D11301" s="120" t="s">
        <v>101</v>
      </c>
      <c r="E11301" s="120" t="s">
        <v>92</v>
      </c>
      <c r="F11301" s="121">
        <v>13701</v>
      </c>
      <c r="G11301" s="121">
        <v>1539</v>
      </c>
      <c r="H11301" s="119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19">
        <v>60030</v>
      </c>
      <c r="B11302" s="120" t="s">
        <v>201</v>
      </c>
      <c r="C11302" s="120" t="s">
        <v>206</v>
      </c>
      <c r="D11302" s="120" t="s">
        <v>101</v>
      </c>
      <c r="E11302" s="120" t="s">
        <v>92</v>
      </c>
      <c r="F11302" s="121">
        <v>1268331</v>
      </c>
      <c r="G11302" s="121">
        <v>142477</v>
      </c>
      <c r="H11302" s="119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19">
        <v>60032</v>
      </c>
      <c r="B11303" s="120" t="s">
        <v>201</v>
      </c>
      <c r="C11303" s="120" t="s">
        <v>206</v>
      </c>
      <c r="D11303" s="120" t="s">
        <v>101</v>
      </c>
      <c r="E11303" s="120" t="s">
        <v>92</v>
      </c>
      <c r="F11303" s="121">
        <v>13976</v>
      </c>
      <c r="G11303" s="121">
        <v>1570</v>
      </c>
      <c r="H11303" s="119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19">
        <v>60033</v>
      </c>
      <c r="B11304" s="120" t="s">
        <v>201</v>
      </c>
      <c r="C11304" s="120" t="s">
        <v>206</v>
      </c>
      <c r="D11304" s="120" t="s">
        <v>101</v>
      </c>
      <c r="E11304" s="120" t="s">
        <v>92</v>
      </c>
      <c r="F11304" s="121">
        <v>2999975</v>
      </c>
      <c r="G11304" s="121">
        <v>337000</v>
      </c>
      <c r="H11304" s="119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19">
        <v>60034</v>
      </c>
      <c r="B11305" s="120" t="s">
        <v>201</v>
      </c>
      <c r="C11305" s="120" t="s">
        <v>206</v>
      </c>
      <c r="D11305" s="120" t="s">
        <v>101</v>
      </c>
      <c r="E11305" s="120" t="s">
        <v>92</v>
      </c>
      <c r="F11305" s="121">
        <v>2856546</v>
      </c>
      <c r="G11305" s="121">
        <v>320888</v>
      </c>
      <c r="H11305" s="119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19">
        <v>60035</v>
      </c>
      <c r="B11306" s="120" t="s">
        <v>201</v>
      </c>
      <c r="C11306" s="120" t="s">
        <v>206</v>
      </c>
      <c r="D11306" s="120" t="s">
        <v>101</v>
      </c>
      <c r="E11306" s="120" t="s">
        <v>92</v>
      </c>
      <c r="F11306" s="121">
        <v>128963</v>
      </c>
      <c r="G11306" s="121">
        <v>14487</v>
      </c>
      <c r="H11306" s="119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19">
        <v>60036</v>
      </c>
      <c r="B11307" s="120" t="s">
        <v>201</v>
      </c>
      <c r="C11307" s="120" t="s">
        <v>206</v>
      </c>
      <c r="D11307" s="120" t="s">
        <v>101</v>
      </c>
      <c r="E11307" s="120" t="s">
        <v>92</v>
      </c>
      <c r="F11307" s="121">
        <v>24810</v>
      </c>
      <c r="G11307" s="121">
        <v>2787</v>
      </c>
      <c r="H11307" s="119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19">
        <v>60038</v>
      </c>
      <c r="B11308" s="120" t="s">
        <v>201</v>
      </c>
      <c r="C11308" s="120" t="s">
        <v>206</v>
      </c>
      <c r="D11308" s="120" t="s">
        <v>101</v>
      </c>
      <c r="E11308" s="120" t="s">
        <v>92</v>
      </c>
      <c r="F11308" s="121">
        <v>17312</v>
      </c>
      <c r="G11308" s="121">
        <v>1945</v>
      </c>
      <c r="H11308" s="119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19">
        <v>60039</v>
      </c>
      <c r="B11309" s="120" t="s">
        <v>201</v>
      </c>
      <c r="C11309" s="120" t="s">
        <v>206</v>
      </c>
      <c r="D11309" s="120" t="s">
        <v>101</v>
      </c>
      <c r="E11309" s="120" t="s">
        <v>92</v>
      </c>
      <c r="F11309" s="121">
        <v>463723</v>
      </c>
      <c r="G11309" s="121">
        <v>52092</v>
      </c>
      <c r="H11309" s="119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19">
        <v>60040</v>
      </c>
      <c r="B11310" s="120" t="s">
        <v>201</v>
      </c>
      <c r="C11310" s="120" t="s">
        <v>202</v>
      </c>
      <c r="D11310" s="120" t="s">
        <v>67</v>
      </c>
      <c r="E11310" s="120" t="s">
        <v>38</v>
      </c>
      <c r="F11310" s="121">
        <v>178006</v>
      </c>
      <c r="G11310" s="121">
        <v>18045</v>
      </c>
      <c r="H11310" s="119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19">
        <v>60043</v>
      </c>
      <c r="B11311" s="120" t="s">
        <v>201</v>
      </c>
      <c r="C11311" s="120" t="s">
        <v>206</v>
      </c>
      <c r="D11311" s="120" t="s">
        <v>101</v>
      </c>
      <c r="E11311" s="120" t="s">
        <v>92</v>
      </c>
      <c r="F11311" s="121">
        <v>918988</v>
      </c>
      <c r="G11311" s="121">
        <v>103234</v>
      </c>
      <c r="H11311" s="119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19">
        <v>60044</v>
      </c>
      <c r="B11312" s="120" t="s">
        <v>201</v>
      </c>
      <c r="C11312" s="120" t="s">
        <v>206</v>
      </c>
      <c r="D11312" s="120" t="s">
        <v>101</v>
      </c>
      <c r="E11312" s="120" t="s">
        <v>92</v>
      </c>
      <c r="F11312" s="121">
        <v>2357161</v>
      </c>
      <c r="G11312" s="121">
        <v>264790</v>
      </c>
      <c r="H11312" s="119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19">
        <v>60045</v>
      </c>
      <c r="B11313" s="120" t="s">
        <v>201</v>
      </c>
      <c r="C11313" s="120" t="s">
        <v>206</v>
      </c>
      <c r="D11313" s="120" t="s">
        <v>101</v>
      </c>
      <c r="E11313" s="120" t="s">
        <v>92</v>
      </c>
      <c r="F11313" s="121">
        <v>414486</v>
      </c>
      <c r="G11313" s="121">
        <v>46561</v>
      </c>
      <c r="H11313" s="119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19">
        <v>60046</v>
      </c>
      <c r="B11314" s="120" t="s">
        <v>201</v>
      </c>
      <c r="C11314" s="120" t="s">
        <v>206</v>
      </c>
      <c r="D11314" s="120" t="s">
        <v>101</v>
      </c>
      <c r="E11314" s="120" t="s">
        <v>92</v>
      </c>
      <c r="F11314" s="121">
        <v>20394</v>
      </c>
      <c r="G11314" s="121">
        <v>2291</v>
      </c>
      <c r="H11314" s="119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19">
        <v>60047</v>
      </c>
      <c r="B11315" s="120" t="s">
        <v>201</v>
      </c>
      <c r="C11315" s="120" t="s">
        <v>206</v>
      </c>
      <c r="D11315" s="120" t="s">
        <v>101</v>
      </c>
      <c r="E11315" s="120" t="s">
        <v>92</v>
      </c>
      <c r="F11315" s="121">
        <v>17410</v>
      </c>
      <c r="G11315" s="121">
        <v>1956</v>
      </c>
      <c r="H11315" s="119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19">
        <v>60048</v>
      </c>
      <c r="B11316" s="120" t="s">
        <v>201</v>
      </c>
      <c r="C11316" s="120" t="s">
        <v>206</v>
      </c>
      <c r="D11316" s="120" t="s">
        <v>101</v>
      </c>
      <c r="E11316" s="120" t="s">
        <v>92</v>
      </c>
      <c r="F11316" s="121">
        <v>61939</v>
      </c>
      <c r="G11316" s="121">
        <v>6958</v>
      </c>
      <c r="H11316" s="119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19">
        <v>60049</v>
      </c>
      <c r="B11317" s="120" t="s">
        <v>201</v>
      </c>
      <c r="C11317" s="120" t="s">
        <v>206</v>
      </c>
      <c r="D11317" s="120" t="s">
        <v>128</v>
      </c>
      <c r="E11317" s="120" t="s">
        <v>180</v>
      </c>
      <c r="F11317" s="121">
        <v>2560706</v>
      </c>
      <c r="G11317" s="121">
        <v>287655</v>
      </c>
      <c r="H11317" s="119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19">
        <v>60050</v>
      </c>
      <c r="B11318" s="120" t="s">
        <v>201</v>
      </c>
      <c r="C11318" s="120" t="s">
        <v>206</v>
      </c>
      <c r="D11318" s="120" t="s">
        <v>101</v>
      </c>
      <c r="E11318" s="120" t="s">
        <v>92</v>
      </c>
      <c r="F11318" s="121">
        <v>23287</v>
      </c>
      <c r="G11318" s="121">
        <v>2616</v>
      </c>
      <c r="H11318" s="119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19">
        <v>60051</v>
      </c>
      <c r="B11319" s="120" t="s">
        <v>201</v>
      </c>
      <c r="C11319" s="120" t="s">
        <v>206</v>
      </c>
      <c r="D11319" s="120" t="s">
        <v>101</v>
      </c>
      <c r="E11319" s="120" t="s">
        <v>92</v>
      </c>
      <c r="F11319" s="121">
        <v>34398</v>
      </c>
      <c r="G11319" s="121">
        <v>3864</v>
      </c>
      <c r="H11319" s="119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19">
        <v>60052</v>
      </c>
      <c r="B11320" s="120" t="s">
        <v>201</v>
      </c>
      <c r="C11320" s="120" t="s">
        <v>206</v>
      </c>
      <c r="D11320" s="120" t="s">
        <v>101</v>
      </c>
      <c r="E11320" s="120" t="s">
        <v>92</v>
      </c>
      <c r="F11320" s="121">
        <v>32305</v>
      </c>
      <c r="G11320" s="121">
        <v>3629</v>
      </c>
      <c r="H11320" s="119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19">
        <v>60053</v>
      </c>
      <c r="B11321" s="120" t="s">
        <v>201</v>
      </c>
      <c r="C11321" s="120" t="s">
        <v>206</v>
      </c>
      <c r="D11321" s="120" t="s">
        <v>101</v>
      </c>
      <c r="E11321" s="120" t="s">
        <v>92</v>
      </c>
      <c r="F11321" s="121">
        <v>80217</v>
      </c>
      <c r="G11321" s="121">
        <v>9011</v>
      </c>
      <c r="H11321" s="119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19">
        <v>60054</v>
      </c>
      <c r="B11322" s="120" t="s">
        <v>201</v>
      </c>
      <c r="C11322" s="120" t="s">
        <v>202</v>
      </c>
      <c r="D11322" s="120" t="s">
        <v>67</v>
      </c>
      <c r="E11322" s="120" t="s">
        <v>38</v>
      </c>
      <c r="F11322" s="121">
        <v>150784</v>
      </c>
      <c r="G11322" s="121">
        <v>15451</v>
      </c>
      <c r="H11322" s="119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19">
        <v>60054</v>
      </c>
      <c r="B11323" s="120" t="s">
        <v>201</v>
      </c>
      <c r="C11323" s="120" t="s">
        <v>202</v>
      </c>
      <c r="D11323" s="120" t="s">
        <v>101</v>
      </c>
      <c r="E11323" s="120" t="s">
        <v>92</v>
      </c>
      <c r="F11323" s="121">
        <v>27838</v>
      </c>
      <c r="G11323" s="121">
        <v>3127</v>
      </c>
      <c r="H11323" s="119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19">
        <v>60055</v>
      </c>
      <c r="B11324" s="120" t="s">
        <v>201</v>
      </c>
      <c r="C11324" s="120" t="s">
        <v>206</v>
      </c>
      <c r="D11324" s="120" t="s">
        <v>101</v>
      </c>
      <c r="E11324" s="120" t="s">
        <v>92</v>
      </c>
      <c r="F11324" s="121">
        <v>31951</v>
      </c>
      <c r="G11324" s="121">
        <v>3589</v>
      </c>
      <c r="H11324" s="119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19">
        <v>60056</v>
      </c>
      <c r="B11325" s="120" t="s">
        <v>201</v>
      </c>
      <c r="C11325" s="120" t="s">
        <v>206</v>
      </c>
      <c r="D11325" s="120" t="s">
        <v>101</v>
      </c>
      <c r="E11325" s="120" t="s">
        <v>92</v>
      </c>
      <c r="F11325" s="121">
        <v>67443</v>
      </c>
      <c r="G11325" s="121">
        <v>7576</v>
      </c>
      <c r="H11325" s="119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19">
        <v>60057</v>
      </c>
      <c r="B11326" s="120" t="s">
        <v>201</v>
      </c>
      <c r="C11326" s="120" t="s">
        <v>206</v>
      </c>
      <c r="D11326" s="120" t="s">
        <v>101</v>
      </c>
      <c r="E11326" s="120" t="s">
        <v>92</v>
      </c>
      <c r="F11326" s="121">
        <v>27855</v>
      </c>
      <c r="G11326" s="121">
        <v>3129</v>
      </c>
      <c r="H11326" s="119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19">
        <v>60058</v>
      </c>
      <c r="B11327" s="120" t="s">
        <v>201</v>
      </c>
      <c r="C11327" s="120" t="s">
        <v>206</v>
      </c>
      <c r="D11327" s="120" t="s">
        <v>101</v>
      </c>
      <c r="E11327" s="120" t="s">
        <v>92</v>
      </c>
      <c r="F11327" s="121">
        <v>1330741</v>
      </c>
      <c r="G11327" s="121">
        <v>149488</v>
      </c>
      <c r="H11327" s="119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19">
        <v>60059</v>
      </c>
      <c r="B11328" s="120" t="s">
        <v>201</v>
      </c>
      <c r="C11328" s="120" t="s">
        <v>206</v>
      </c>
      <c r="D11328" s="120" t="s">
        <v>128</v>
      </c>
      <c r="E11328" s="120" t="s">
        <v>180</v>
      </c>
      <c r="F11328" s="121">
        <v>4160769</v>
      </c>
      <c r="G11328" s="121">
        <v>467397</v>
      </c>
      <c r="H11328" s="119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19">
        <v>60060</v>
      </c>
      <c r="B11329" s="120" t="s">
        <v>201</v>
      </c>
      <c r="C11329" s="120" t="s">
        <v>206</v>
      </c>
      <c r="D11329" s="120" t="s">
        <v>101</v>
      </c>
      <c r="E11329" s="120" t="s">
        <v>92</v>
      </c>
      <c r="F11329" s="121">
        <v>43869</v>
      </c>
      <c r="G11329" s="121">
        <v>4928</v>
      </c>
      <c r="H11329" s="119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19">
        <v>60061</v>
      </c>
      <c r="B11330" s="120" t="s">
        <v>201</v>
      </c>
      <c r="C11330" s="120" t="s">
        <v>202</v>
      </c>
      <c r="D11330" s="120" t="s">
        <v>33</v>
      </c>
      <c r="E11330" s="120" t="s">
        <v>99</v>
      </c>
      <c r="F11330" s="121">
        <v>0</v>
      </c>
      <c r="G11330" s="121">
        <v>-204</v>
      </c>
      <c r="H11330" s="119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19">
        <v>60061</v>
      </c>
      <c r="B11331" s="120" t="s">
        <v>201</v>
      </c>
      <c r="C11331" s="120" t="s">
        <v>202</v>
      </c>
      <c r="D11331" s="120" t="s">
        <v>101</v>
      </c>
      <c r="E11331" s="120" t="s">
        <v>92</v>
      </c>
      <c r="F11331" s="121">
        <v>1458485</v>
      </c>
      <c r="G11331" s="121">
        <v>163838</v>
      </c>
      <c r="H11331" s="119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19">
        <v>60062</v>
      </c>
      <c r="B11332" s="120" t="s">
        <v>201</v>
      </c>
      <c r="C11332" s="120" t="s">
        <v>206</v>
      </c>
      <c r="D11332" s="120" t="s">
        <v>101</v>
      </c>
      <c r="E11332" s="120" t="s">
        <v>92</v>
      </c>
      <c r="F11332" s="121">
        <v>380979</v>
      </c>
      <c r="G11332" s="121">
        <v>42797</v>
      </c>
      <c r="H11332" s="119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19">
        <v>60063</v>
      </c>
      <c r="B11333" s="120" t="s">
        <v>201</v>
      </c>
      <c r="C11333" s="120" t="s">
        <v>206</v>
      </c>
      <c r="D11333" s="120" t="s">
        <v>101</v>
      </c>
      <c r="E11333" s="120" t="s">
        <v>92</v>
      </c>
      <c r="F11333" s="121">
        <v>909527</v>
      </c>
      <c r="G11333" s="121">
        <v>102171</v>
      </c>
      <c r="H11333" s="119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19">
        <v>60064</v>
      </c>
      <c r="B11334" s="120" t="s">
        <v>201</v>
      </c>
      <c r="C11334" s="120" t="s">
        <v>206</v>
      </c>
      <c r="D11334" s="120" t="s">
        <v>101</v>
      </c>
      <c r="E11334" s="120" t="s">
        <v>92</v>
      </c>
      <c r="F11334" s="121">
        <v>1785926</v>
      </c>
      <c r="G11334" s="121">
        <v>200621</v>
      </c>
      <c r="H11334" s="119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19">
        <v>60065</v>
      </c>
      <c r="B11335" s="120" t="s">
        <v>201</v>
      </c>
      <c r="C11335" s="120" t="s">
        <v>206</v>
      </c>
      <c r="D11335" s="120" t="s">
        <v>101</v>
      </c>
      <c r="E11335" s="120" t="s">
        <v>92</v>
      </c>
      <c r="F11335" s="121">
        <v>65287</v>
      </c>
      <c r="G11335" s="121">
        <v>7334</v>
      </c>
      <c r="H11335" s="119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19">
        <v>60067</v>
      </c>
      <c r="B11336" s="120" t="s">
        <v>201</v>
      </c>
      <c r="C11336" s="120" t="s">
        <v>206</v>
      </c>
      <c r="D11336" s="120" t="s">
        <v>101</v>
      </c>
      <c r="E11336" s="120" t="s">
        <v>92</v>
      </c>
      <c r="F11336" s="121">
        <v>25985</v>
      </c>
      <c r="G11336" s="121">
        <v>2919</v>
      </c>
      <c r="H11336" s="119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19">
        <v>60068</v>
      </c>
      <c r="B11337" s="120" t="s">
        <v>201</v>
      </c>
      <c r="C11337" s="120" t="s">
        <v>206</v>
      </c>
      <c r="D11337" s="120" t="s">
        <v>101</v>
      </c>
      <c r="E11337" s="120" t="s">
        <v>92</v>
      </c>
      <c r="F11337" s="121">
        <v>1603858</v>
      </c>
      <c r="G11337" s="121">
        <v>180168</v>
      </c>
      <c r="H11337" s="119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19">
        <v>60069</v>
      </c>
      <c r="B11338" s="120" t="s">
        <v>201</v>
      </c>
      <c r="C11338" s="120" t="s">
        <v>206</v>
      </c>
      <c r="D11338" s="120" t="s">
        <v>128</v>
      </c>
      <c r="E11338" s="120" t="s">
        <v>180</v>
      </c>
      <c r="F11338" s="121">
        <v>7356259</v>
      </c>
      <c r="G11338" s="121">
        <v>826360</v>
      </c>
      <c r="H11338" s="119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19">
        <v>60071</v>
      </c>
      <c r="B11339" s="120" t="s">
        <v>201</v>
      </c>
      <c r="C11339" s="120" t="s">
        <v>202</v>
      </c>
      <c r="D11339" s="120" t="s">
        <v>101</v>
      </c>
      <c r="E11339" s="120" t="s">
        <v>92</v>
      </c>
      <c r="F11339" s="121">
        <v>77482</v>
      </c>
      <c r="G11339" s="121">
        <v>8704</v>
      </c>
      <c r="H11339" s="119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19">
        <v>60072</v>
      </c>
      <c r="B11340" s="120" t="s">
        <v>201</v>
      </c>
      <c r="C11340" s="120" t="s">
        <v>206</v>
      </c>
      <c r="D11340" s="120" t="s">
        <v>101</v>
      </c>
      <c r="E11340" s="120" t="s">
        <v>92</v>
      </c>
      <c r="F11340" s="121">
        <v>33730</v>
      </c>
      <c r="G11340" s="121">
        <v>3789</v>
      </c>
      <c r="H11340" s="119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19">
        <v>60073</v>
      </c>
      <c r="B11341" s="120" t="s">
        <v>201</v>
      </c>
      <c r="C11341" s="120" t="s">
        <v>206</v>
      </c>
      <c r="D11341" s="120" t="s">
        <v>101</v>
      </c>
      <c r="E11341" s="120" t="s">
        <v>92</v>
      </c>
      <c r="F11341" s="121">
        <v>27607</v>
      </c>
      <c r="G11341" s="121">
        <v>3101</v>
      </c>
      <c r="H11341" s="119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19">
        <v>60074</v>
      </c>
      <c r="B11342" s="120" t="s">
        <v>201</v>
      </c>
      <c r="C11342" s="120" t="s">
        <v>206</v>
      </c>
      <c r="D11342" s="120" t="s">
        <v>101</v>
      </c>
      <c r="E11342" s="120" t="s">
        <v>92</v>
      </c>
      <c r="F11342" s="121">
        <v>31485</v>
      </c>
      <c r="G11342" s="121">
        <v>3537</v>
      </c>
      <c r="H11342" s="119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19">
        <v>60075</v>
      </c>
      <c r="B11343" s="120" t="s">
        <v>201</v>
      </c>
      <c r="C11343" s="120" t="s">
        <v>206</v>
      </c>
      <c r="D11343" s="120" t="s">
        <v>101</v>
      </c>
      <c r="E11343" s="120" t="s">
        <v>92</v>
      </c>
      <c r="F11343" s="121">
        <v>71315</v>
      </c>
      <c r="G11343" s="121">
        <v>8011</v>
      </c>
      <c r="H11343" s="119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19">
        <v>60076</v>
      </c>
      <c r="B11344" s="120" t="s">
        <v>201</v>
      </c>
      <c r="C11344" s="120" t="s">
        <v>206</v>
      </c>
      <c r="D11344" s="120" t="s">
        <v>101</v>
      </c>
      <c r="E11344" s="120" t="s">
        <v>92</v>
      </c>
      <c r="F11344" s="121">
        <v>54799</v>
      </c>
      <c r="G11344" s="121">
        <v>6156</v>
      </c>
      <c r="H11344" s="119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19">
        <v>60077</v>
      </c>
      <c r="B11345" s="120" t="s">
        <v>201</v>
      </c>
      <c r="C11345" s="120" t="s">
        <v>206</v>
      </c>
      <c r="D11345" s="120" t="s">
        <v>101</v>
      </c>
      <c r="E11345" s="120" t="s">
        <v>92</v>
      </c>
      <c r="F11345" s="121">
        <v>265707</v>
      </c>
      <c r="G11345" s="121">
        <v>29848</v>
      </c>
      <c r="H11345" s="119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19">
        <v>60078</v>
      </c>
      <c r="B11346" s="120" t="s">
        <v>201</v>
      </c>
      <c r="C11346" s="120" t="s">
        <v>206</v>
      </c>
      <c r="D11346" s="120" t="s">
        <v>101</v>
      </c>
      <c r="E11346" s="120" t="s">
        <v>92</v>
      </c>
      <c r="F11346" s="121">
        <v>416044</v>
      </c>
      <c r="G11346" s="121">
        <v>46736</v>
      </c>
      <c r="H11346" s="119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19">
        <v>60079</v>
      </c>
      <c r="B11347" s="120" t="s">
        <v>201</v>
      </c>
      <c r="C11347" s="120" t="s">
        <v>206</v>
      </c>
      <c r="D11347" s="120" t="s">
        <v>101</v>
      </c>
      <c r="E11347" s="120" t="s">
        <v>92</v>
      </c>
      <c r="F11347" s="121">
        <v>412795</v>
      </c>
      <c r="G11347" s="121">
        <v>46371</v>
      </c>
      <c r="H11347" s="119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19">
        <v>60080</v>
      </c>
      <c r="B11348" s="120" t="s">
        <v>201</v>
      </c>
      <c r="C11348" s="120" t="s">
        <v>206</v>
      </c>
      <c r="D11348" s="120" t="s">
        <v>101</v>
      </c>
      <c r="E11348" s="120" t="s">
        <v>92</v>
      </c>
      <c r="F11348" s="121">
        <v>313521</v>
      </c>
      <c r="G11348" s="121">
        <v>35219</v>
      </c>
      <c r="H11348" s="119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19">
        <v>60081</v>
      </c>
      <c r="B11349" s="120" t="s">
        <v>201</v>
      </c>
      <c r="C11349" s="120" t="s">
        <v>206</v>
      </c>
      <c r="D11349" s="120" t="s">
        <v>101</v>
      </c>
      <c r="E11349" s="120" t="s">
        <v>92</v>
      </c>
      <c r="F11349" s="121">
        <v>413988</v>
      </c>
      <c r="G11349" s="121">
        <v>46505</v>
      </c>
      <c r="H11349" s="119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19">
        <v>60082</v>
      </c>
      <c r="B11350" s="120" t="s">
        <v>201</v>
      </c>
      <c r="C11350" s="120" t="s">
        <v>206</v>
      </c>
      <c r="D11350" s="120" t="s">
        <v>101</v>
      </c>
      <c r="E11350" s="120" t="s">
        <v>92</v>
      </c>
      <c r="F11350" s="121">
        <v>1358588</v>
      </c>
      <c r="G11350" s="121">
        <v>152616</v>
      </c>
      <c r="H11350" s="119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19">
        <v>60083</v>
      </c>
      <c r="B11351" s="120" t="s">
        <v>201</v>
      </c>
      <c r="C11351" s="120" t="s">
        <v>206</v>
      </c>
      <c r="D11351" s="120" t="s">
        <v>101</v>
      </c>
      <c r="E11351" s="120" t="s">
        <v>92</v>
      </c>
      <c r="F11351" s="121">
        <v>55399</v>
      </c>
      <c r="G11351" s="121">
        <v>6223</v>
      </c>
      <c r="H11351" s="119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19">
        <v>60085</v>
      </c>
      <c r="B11352" s="120" t="s">
        <v>201</v>
      </c>
      <c r="C11352" s="120" t="s">
        <v>206</v>
      </c>
      <c r="D11352" s="120" t="s">
        <v>101</v>
      </c>
      <c r="E11352" s="120" t="s">
        <v>92</v>
      </c>
      <c r="F11352" s="121">
        <v>72258</v>
      </c>
      <c r="G11352" s="121">
        <v>8117</v>
      </c>
      <c r="H11352" s="119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19">
        <v>60086</v>
      </c>
      <c r="B11353" s="120" t="s">
        <v>201</v>
      </c>
      <c r="C11353" s="120" t="s">
        <v>206</v>
      </c>
      <c r="D11353" s="120" t="s">
        <v>101</v>
      </c>
      <c r="E11353" s="120" t="s">
        <v>92</v>
      </c>
      <c r="F11353" s="121">
        <v>58790</v>
      </c>
      <c r="G11353" s="121">
        <v>6604</v>
      </c>
      <c r="H11353" s="119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19">
        <v>60087</v>
      </c>
      <c r="B11354" s="120" t="s">
        <v>201</v>
      </c>
      <c r="C11354" s="120" t="s">
        <v>206</v>
      </c>
      <c r="D11354" s="120" t="s">
        <v>128</v>
      </c>
      <c r="E11354" s="120" t="s">
        <v>180</v>
      </c>
      <c r="F11354" s="121">
        <v>9843056</v>
      </c>
      <c r="G11354" s="121">
        <v>1105713</v>
      </c>
      <c r="H11354" s="119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19">
        <v>60088</v>
      </c>
      <c r="B11355" s="120" t="s">
        <v>201</v>
      </c>
      <c r="C11355" s="120" t="s">
        <v>206</v>
      </c>
      <c r="D11355" s="120" t="s">
        <v>128</v>
      </c>
      <c r="E11355" s="120" t="s">
        <v>180</v>
      </c>
      <c r="F11355" s="121">
        <v>3901311</v>
      </c>
      <c r="G11355" s="121">
        <v>438251</v>
      </c>
      <c r="H11355" s="119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19">
        <v>60089</v>
      </c>
      <c r="B11356" s="120" t="s">
        <v>201</v>
      </c>
      <c r="C11356" s="120" t="s">
        <v>206</v>
      </c>
      <c r="D11356" s="120" t="s">
        <v>101</v>
      </c>
      <c r="E11356" s="120" t="s">
        <v>92</v>
      </c>
      <c r="F11356" s="121">
        <v>24862</v>
      </c>
      <c r="G11356" s="121">
        <v>2793</v>
      </c>
      <c r="H11356" s="119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19">
        <v>60091</v>
      </c>
      <c r="B11357" s="120" t="s">
        <v>201</v>
      </c>
      <c r="C11357" s="120" t="s">
        <v>206</v>
      </c>
      <c r="D11357" s="120" t="s">
        <v>101</v>
      </c>
      <c r="E11357" s="120" t="s">
        <v>92</v>
      </c>
      <c r="F11357" s="121">
        <v>487349</v>
      </c>
      <c r="G11357" s="121">
        <v>54746</v>
      </c>
      <c r="H11357" s="119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19">
        <v>60092</v>
      </c>
      <c r="B11358" s="120" t="s">
        <v>201</v>
      </c>
      <c r="C11358" s="120" t="s">
        <v>206</v>
      </c>
      <c r="D11358" s="120" t="s">
        <v>101</v>
      </c>
      <c r="E11358" s="120" t="s">
        <v>92</v>
      </c>
      <c r="F11358" s="121">
        <v>2423854</v>
      </c>
      <c r="G11358" s="121">
        <v>272282</v>
      </c>
      <c r="H11358" s="119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19">
        <v>60093</v>
      </c>
      <c r="B11359" s="120" t="s">
        <v>201</v>
      </c>
      <c r="C11359" s="120" t="s">
        <v>206</v>
      </c>
      <c r="D11359" s="120" t="s">
        <v>101</v>
      </c>
      <c r="E11359" s="120" t="s">
        <v>92</v>
      </c>
      <c r="F11359" s="121">
        <v>2583209</v>
      </c>
      <c r="G11359" s="121">
        <v>290183</v>
      </c>
      <c r="H11359" s="119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19">
        <v>60096</v>
      </c>
      <c r="B11360" s="120" t="s">
        <v>201</v>
      </c>
      <c r="C11360" s="120" t="s">
        <v>206</v>
      </c>
      <c r="D11360" s="120" t="s">
        <v>101</v>
      </c>
      <c r="E11360" s="120" t="s">
        <v>92</v>
      </c>
      <c r="F11360" s="121">
        <v>15936</v>
      </c>
      <c r="G11360" s="121">
        <v>1790</v>
      </c>
      <c r="H11360" s="119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19">
        <v>60097</v>
      </c>
      <c r="B11361" s="120" t="s">
        <v>201</v>
      </c>
      <c r="C11361" s="120" t="s">
        <v>206</v>
      </c>
      <c r="D11361" s="120" t="s">
        <v>101</v>
      </c>
      <c r="E11361" s="120" t="s">
        <v>92</v>
      </c>
      <c r="F11361" s="121">
        <v>8055</v>
      </c>
      <c r="G11361" s="121">
        <v>905</v>
      </c>
      <c r="H11361" s="119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19">
        <v>60098</v>
      </c>
      <c r="B11362" s="120" t="s">
        <v>201</v>
      </c>
      <c r="C11362" s="120" t="s">
        <v>206</v>
      </c>
      <c r="D11362" s="120" t="s">
        <v>101</v>
      </c>
      <c r="E11362" s="120" t="s">
        <v>92</v>
      </c>
      <c r="F11362" s="121">
        <v>21632</v>
      </c>
      <c r="G11362" s="121">
        <v>2430</v>
      </c>
      <c r="H11362" s="119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19">
        <v>60099</v>
      </c>
      <c r="B11363" s="120" t="s">
        <v>201</v>
      </c>
      <c r="C11363" s="120" t="s">
        <v>206</v>
      </c>
      <c r="D11363" s="120" t="s">
        <v>101</v>
      </c>
      <c r="E11363" s="120" t="s">
        <v>92</v>
      </c>
      <c r="F11363" s="121">
        <v>20170</v>
      </c>
      <c r="G11363" s="121">
        <v>2266</v>
      </c>
      <c r="H11363" s="119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19">
        <v>60100</v>
      </c>
      <c r="B11364" s="120" t="s">
        <v>201</v>
      </c>
      <c r="C11364" s="120" t="s">
        <v>206</v>
      </c>
      <c r="D11364" s="120" t="s">
        <v>68</v>
      </c>
      <c r="E11364" s="120" t="s">
        <v>35</v>
      </c>
      <c r="F11364" s="121">
        <v>0</v>
      </c>
      <c r="G11364" s="121">
        <v>0</v>
      </c>
      <c r="H11364" s="119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19">
        <v>60100</v>
      </c>
      <c r="B11365" s="120" t="s">
        <v>201</v>
      </c>
      <c r="C11365" s="120" t="s">
        <v>206</v>
      </c>
      <c r="D11365" s="120" t="s">
        <v>68</v>
      </c>
      <c r="E11365" s="120" t="s">
        <v>38</v>
      </c>
      <c r="F11365" s="121">
        <v>0</v>
      </c>
      <c r="G11365" s="121">
        <v>0</v>
      </c>
      <c r="H11365" s="119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19">
        <v>60100</v>
      </c>
      <c r="B11366" s="120" t="s">
        <v>201</v>
      </c>
      <c r="C11366" s="120" t="s">
        <v>206</v>
      </c>
      <c r="D11366" s="120" t="s">
        <v>68</v>
      </c>
      <c r="E11366" s="120" t="s">
        <v>176</v>
      </c>
      <c r="F11366" s="121">
        <v>0</v>
      </c>
      <c r="G11366" s="121">
        <v>0</v>
      </c>
      <c r="H11366" s="119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19">
        <v>60101</v>
      </c>
      <c r="B11367" s="120" t="s">
        <v>201</v>
      </c>
      <c r="C11367" s="120" t="s">
        <v>206</v>
      </c>
      <c r="D11367" s="120" t="s">
        <v>101</v>
      </c>
      <c r="E11367" s="120" t="s">
        <v>92</v>
      </c>
      <c r="F11367" s="121">
        <v>31381</v>
      </c>
      <c r="G11367" s="121">
        <v>3525</v>
      </c>
      <c r="H11367" s="119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19">
        <v>60102</v>
      </c>
      <c r="B11368" s="120" t="s">
        <v>205</v>
      </c>
      <c r="C11368" s="120" t="s">
        <v>209</v>
      </c>
      <c r="D11368" s="120" t="s">
        <v>79</v>
      </c>
      <c r="E11368" s="120" t="s">
        <v>38</v>
      </c>
      <c r="F11368" s="121">
        <v>45402</v>
      </c>
      <c r="G11368" s="121">
        <v>8085</v>
      </c>
      <c r="H11368" s="119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19">
        <v>60104</v>
      </c>
      <c r="B11369" s="120" t="s">
        <v>201</v>
      </c>
      <c r="C11369" s="120" t="s">
        <v>206</v>
      </c>
      <c r="D11369" s="120" t="s">
        <v>128</v>
      </c>
      <c r="E11369" s="120" t="s">
        <v>180</v>
      </c>
      <c r="F11369" s="121">
        <v>8604592</v>
      </c>
      <c r="G11369" s="121">
        <v>966591</v>
      </c>
      <c r="H11369" s="119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19">
        <v>60105</v>
      </c>
      <c r="B11370" s="120" t="s">
        <v>201</v>
      </c>
      <c r="C11370" s="120" t="s">
        <v>206</v>
      </c>
      <c r="D11370" s="120" t="s">
        <v>101</v>
      </c>
      <c r="E11370" s="120" t="s">
        <v>92</v>
      </c>
      <c r="F11370" s="121">
        <v>29617</v>
      </c>
      <c r="G11370" s="121">
        <v>3327</v>
      </c>
      <c r="H11370" s="119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19">
        <v>60106</v>
      </c>
      <c r="B11371" s="120" t="s">
        <v>201</v>
      </c>
      <c r="C11371" s="120" t="s">
        <v>206</v>
      </c>
      <c r="D11371" s="120" t="s">
        <v>101</v>
      </c>
      <c r="E11371" s="120" t="s">
        <v>92</v>
      </c>
      <c r="F11371" s="121">
        <v>83722</v>
      </c>
      <c r="G11371" s="121">
        <v>9405</v>
      </c>
      <c r="H11371" s="119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19">
        <v>60107</v>
      </c>
      <c r="B11372" s="120" t="s">
        <v>201</v>
      </c>
      <c r="C11372" s="120" t="s">
        <v>206</v>
      </c>
      <c r="D11372" s="120" t="s">
        <v>101</v>
      </c>
      <c r="E11372" s="120" t="s">
        <v>92</v>
      </c>
      <c r="F11372" s="121">
        <v>32022</v>
      </c>
      <c r="G11372" s="121">
        <v>3597</v>
      </c>
      <c r="H11372" s="119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19">
        <v>60108</v>
      </c>
      <c r="B11373" s="120" t="s">
        <v>201</v>
      </c>
      <c r="C11373" s="120" t="s">
        <v>206</v>
      </c>
      <c r="D11373" s="120" t="s">
        <v>101</v>
      </c>
      <c r="E11373" s="120" t="s">
        <v>92</v>
      </c>
      <c r="F11373" s="121">
        <v>75257</v>
      </c>
      <c r="G11373" s="121">
        <v>8454</v>
      </c>
      <c r="H11373" s="119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19">
        <v>60109</v>
      </c>
      <c r="B11374" s="120" t="s">
        <v>201</v>
      </c>
      <c r="C11374" s="120" t="s">
        <v>206</v>
      </c>
      <c r="D11374" s="120" t="s">
        <v>67</v>
      </c>
      <c r="E11374" s="120" t="s">
        <v>38</v>
      </c>
      <c r="F11374" s="121">
        <v>153144</v>
      </c>
      <c r="G11374" s="121">
        <v>19474</v>
      </c>
      <c r="H11374" s="119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19">
        <v>60110</v>
      </c>
      <c r="B11375" s="120" t="s">
        <v>201</v>
      </c>
      <c r="C11375" s="120" t="s">
        <v>206</v>
      </c>
      <c r="D11375" s="120" t="s">
        <v>101</v>
      </c>
      <c r="E11375" s="120" t="s">
        <v>92</v>
      </c>
      <c r="F11375" s="121">
        <v>31711</v>
      </c>
      <c r="G11375" s="121">
        <v>3562</v>
      </c>
      <c r="H11375" s="119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19">
        <v>60111</v>
      </c>
      <c r="B11376" s="120" t="s">
        <v>201</v>
      </c>
      <c r="C11376" s="120" t="s">
        <v>206</v>
      </c>
      <c r="D11376" s="120" t="s">
        <v>101</v>
      </c>
      <c r="E11376" s="120" t="s">
        <v>92</v>
      </c>
      <c r="F11376" s="121">
        <v>22959</v>
      </c>
      <c r="G11376" s="121">
        <v>2579</v>
      </c>
      <c r="H11376" s="119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19">
        <v>60112</v>
      </c>
      <c r="B11377" s="120" t="s">
        <v>201</v>
      </c>
      <c r="C11377" s="120" t="s">
        <v>206</v>
      </c>
      <c r="D11377" s="120" t="s">
        <v>101</v>
      </c>
      <c r="E11377" s="120" t="s">
        <v>92</v>
      </c>
      <c r="F11377" s="121">
        <v>16807</v>
      </c>
      <c r="G11377" s="121">
        <v>1888</v>
      </c>
      <c r="H11377" s="119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19">
        <v>60113</v>
      </c>
      <c r="B11378" s="120" t="s">
        <v>201</v>
      </c>
      <c r="C11378" s="120" t="s">
        <v>206</v>
      </c>
      <c r="D11378" s="120" t="s">
        <v>101</v>
      </c>
      <c r="E11378" s="120" t="s">
        <v>92</v>
      </c>
      <c r="F11378" s="121">
        <v>16024</v>
      </c>
      <c r="G11378" s="121">
        <v>1800</v>
      </c>
      <c r="H11378" s="119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19">
        <v>60114</v>
      </c>
      <c r="B11379" s="120" t="s">
        <v>201</v>
      </c>
      <c r="C11379" s="120" t="s">
        <v>206</v>
      </c>
      <c r="D11379" s="120" t="s">
        <v>101</v>
      </c>
      <c r="E11379" s="120" t="s">
        <v>92</v>
      </c>
      <c r="F11379" s="121">
        <v>9105</v>
      </c>
      <c r="G11379" s="121">
        <v>1023</v>
      </c>
      <c r="H11379" s="119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19">
        <v>60115</v>
      </c>
      <c r="B11380" s="120" t="s">
        <v>201</v>
      </c>
      <c r="C11380" s="120" t="s">
        <v>206</v>
      </c>
      <c r="D11380" s="120" t="s">
        <v>101</v>
      </c>
      <c r="E11380" s="120" t="s">
        <v>92</v>
      </c>
      <c r="F11380" s="121">
        <v>9053</v>
      </c>
      <c r="G11380" s="121">
        <v>1017</v>
      </c>
      <c r="H11380" s="119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19">
        <v>60116</v>
      </c>
      <c r="B11381" s="120" t="s">
        <v>201</v>
      </c>
      <c r="C11381" s="120" t="s">
        <v>206</v>
      </c>
      <c r="D11381" s="120" t="s">
        <v>101</v>
      </c>
      <c r="E11381" s="120" t="s">
        <v>92</v>
      </c>
      <c r="F11381" s="121">
        <v>8457</v>
      </c>
      <c r="G11381" s="121">
        <v>950</v>
      </c>
      <c r="H11381" s="119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19">
        <v>60117</v>
      </c>
      <c r="B11382" s="120" t="s">
        <v>201</v>
      </c>
      <c r="C11382" s="120" t="s">
        <v>202</v>
      </c>
      <c r="D11382" s="120" t="s">
        <v>101</v>
      </c>
      <c r="E11382" s="120" t="s">
        <v>92</v>
      </c>
      <c r="F11382" s="121">
        <v>12489</v>
      </c>
      <c r="G11382" s="121">
        <v>1403</v>
      </c>
      <c r="H11382" s="119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19">
        <v>60118</v>
      </c>
      <c r="B11383" s="120" t="s">
        <v>201</v>
      </c>
      <c r="C11383" s="120" t="s">
        <v>202</v>
      </c>
      <c r="D11383" s="120" t="s">
        <v>101</v>
      </c>
      <c r="E11383" s="120" t="s">
        <v>92</v>
      </c>
      <c r="F11383" s="121">
        <v>31592</v>
      </c>
      <c r="G11383" s="121">
        <v>3549</v>
      </c>
      <c r="H11383" s="119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19">
        <v>60119</v>
      </c>
      <c r="B11384" s="120" t="s">
        <v>201</v>
      </c>
      <c r="C11384" s="120" t="s">
        <v>207</v>
      </c>
      <c r="D11384" s="120" t="s">
        <v>116</v>
      </c>
      <c r="E11384" s="120" t="s">
        <v>170</v>
      </c>
      <c r="F11384" s="121">
        <v>41465</v>
      </c>
      <c r="G11384" s="121">
        <v>4658</v>
      </c>
      <c r="H11384" s="119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19">
        <v>60120</v>
      </c>
      <c r="B11385" s="120" t="s">
        <v>205</v>
      </c>
      <c r="C11385" s="120" t="s">
        <v>208</v>
      </c>
      <c r="D11385" s="120" t="s">
        <v>67</v>
      </c>
      <c r="E11385" s="120" t="s">
        <v>38</v>
      </c>
      <c r="F11385" s="121">
        <v>50174</v>
      </c>
      <c r="G11385" s="121">
        <v>7451</v>
      </c>
      <c r="H11385" s="119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19">
        <v>60121</v>
      </c>
      <c r="B11386" s="120" t="s">
        <v>201</v>
      </c>
      <c r="C11386" s="120" t="s">
        <v>206</v>
      </c>
      <c r="D11386" s="120" t="s">
        <v>101</v>
      </c>
      <c r="E11386" s="120" t="s">
        <v>92</v>
      </c>
      <c r="F11386" s="121">
        <v>31300</v>
      </c>
      <c r="G11386" s="121">
        <v>3516</v>
      </c>
      <c r="H11386" s="119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19">
        <v>60122</v>
      </c>
      <c r="B11387" s="120" t="s">
        <v>201</v>
      </c>
      <c r="C11387" s="120" t="s">
        <v>206</v>
      </c>
      <c r="D11387" s="120" t="s">
        <v>39</v>
      </c>
      <c r="E11387" s="120" t="s">
        <v>38</v>
      </c>
      <c r="F11387" s="121">
        <v>14345981</v>
      </c>
      <c r="G11387" s="121">
        <v>2104363</v>
      </c>
      <c r="H11387" s="119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19">
        <v>60122</v>
      </c>
      <c r="B11388" s="120" t="s">
        <v>201</v>
      </c>
      <c r="C11388" s="120" t="s">
        <v>206</v>
      </c>
      <c r="D11388" s="120" t="s">
        <v>61</v>
      </c>
      <c r="E11388" s="120" t="s">
        <v>38</v>
      </c>
      <c r="F11388" s="121">
        <v>27384539</v>
      </c>
      <c r="G11388" s="121">
        <v>4000114</v>
      </c>
      <c r="H11388" s="119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19">
        <v>60123</v>
      </c>
      <c r="B11389" s="120" t="s">
        <v>201</v>
      </c>
      <c r="C11389" s="120" t="s">
        <v>206</v>
      </c>
      <c r="D11389" s="120" t="s">
        <v>33</v>
      </c>
      <c r="E11389" s="120" t="s">
        <v>99</v>
      </c>
      <c r="F11389" s="121">
        <v>0</v>
      </c>
      <c r="G11389" s="121">
        <v>-3184</v>
      </c>
      <c r="H11389" s="119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19">
        <v>60123</v>
      </c>
      <c r="B11390" s="120" t="s">
        <v>201</v>
      </c>
      <c r="C11390" s="120" t="s">
        <v>206</v>
      </c>
      <c r="D11390" s="120" t="s">
        <v>101</v>
      </c>
      <c r="E11390" s="120" t="s">
        <v>92</v>
      </c>
      <c r="F11390" s="121">
        <v>3876091</v>
      </c>
      <c r="G11390" s="121">
        <v>435418</v>
      </c>
      <c r="H11390" s="119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19">
        <v>60124</v>
      </c>
      <c r="B11391" s="120" t="s">
        <v>201</v>
      </c>
      <c r="C11391" s="120" t="s">
        <v>206</v>
      </c>
      <c r="D11391" s="120" t="s">
        <v>101</v>
      </c>
      <c r="E11391" s="120" t="s">
        <v>92</v>
      </c>
      <c r="F11391" s="121">
        <v>46424</v>
      </c>
      <c r="G11391" s="121">
        <v>5215</v>
      </c>
      <c r="H11391" s="119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19">
        <v>60125</v>
      </c>
      <c r="B11392" s="120" t="s">
        <v>201</v>
      </c>
      <c r="C11392" s="120" t="s">
        <v>206</v>
      </c>
      <c r="D11392" s="120" t="s">
        <v>101</v>
      </c>
      <c r="E11392" s="120" t="s">
        <v>92</v>
      </c>
      <c r="F11392" s="121">
        <v>53581</v>
      </c>
      <c r="G11392" s="121">
        <v>6019</v>
      </c>
      <c r="H11392" s="119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19">
        <v>60126</v>
      </c>
      <c r="B11393" s="120" t="s">
        <v>201</v>
      </c>
      <c r="C11393" s="120" t="s">
        <v>207</v>
      </c>
      <c r="D11393" s="120" t="s">
        <v>128</v>
      </c>
      <c r="E11393" s="120" t="s">
        <v>180</v>
      </c>
      <c r="F11393" s="121">
        <v>30490</v>
      </c>
      <c r="G11393" s="121">
        <v>3425</v>
      </c>
      <c r="H11393" s="119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19">
        <v>60127</v>
      </c>
      <c r="B11394" s="120" t="s">
        <v>201</v>
      </c>
      <c r="C11394" s="120" t="s">
        <v>206</v>
      </c>
      <c r="D11394" s="120" t="s">
        <v>101</v>
      </c>
      <c r="E11394" s="120" t="s">
        <v>92</v>
      </c>
      <c r="F11394" s="121">
        <v>1471803</v>
      </c>
      <c r="G11394" s="121">
        <v>165334</v>
      </c>
      <c r="H11394" s="119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19">
        <v>60128</v>
      </c>
      <c r="B11395" s="120" t="s">
        <v>201</v>
      </c>
      <c r="C11395" s="120" t="s">
        <v>211</v>
      </c>
      <c r="D11395" s="120" t="s">
        <v>128</v>
      </c>
      <c r="E11395" s="120" t="s">
        <v>180</v>
      </c>
      <c r="F11395" s="121">
        <v>98884</v>
      </c>
      <c r="G11395" s="121">
        <v>11108</v>
      </c>
      <c r="H11395" s="119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19">
        <v>60129</v>
      </c>
      <c r="B11396" s="120" t="s">
        <v>201</v>
      </c>
      <c r="C11396" s="120" t="s">
        <v>206</v>
      </c>
      <c r="D11396" s="120" t="s">
        <v>101</v>
      </c>
      <c r="E11396" s="120" t="s">
        <v>92</v>
      </c>
      <c r="F11396" s="121">
        <v>35814</v>
      </c>
      <c r="G11396" s="121">
        <v>4023</v>
      </c>
      <c r="H11396" s="119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19">
        <v>60130</v>
      </c>
      <c r="B11397" s="120" t="s">
        <v>201</v>
      </c>
      <c r="C11397" s="120" t="s">
        <v>211</v>
      </c>
      <c r="D11397" s="120" t="s">
        <v>79</v>
      </c>
      <c r="E11397" s="120" t="s">
        <v>38</v>
      </c>
      <c r="F11397" s="121">
        <v>278913</v>
      </c>
      <c r="G11397" s="121">
        <v>26685</v>
      </c>
      <c r="H11397" s="119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19">
        <v>60131</v>
      </c>
      <c r="B11398" s="120" t="s">
        <v>201</v>
      </c>
      <c r="C11398" s="120" t="s">
        <v>206</v>
      </c>
      <c r="D11398" s="120" t="s">
        <v>101</v>
      </c>
      <c r="E11398" s="120" t="s">
        <v>92</v>
      </c>
      <c r="F11398" s="121">
        <v>54062</v>
      </c>
      <c r="G11398" s="121">
        <v>6073</v>
      </c>
      <c r="H11398" s="119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19">
        <v>60132</v>
      </c>
      <c r="B11399" s="120" t="s">
        <v>201</v>
      </c>
      <c r="C11399" s="120" t="s">
        <v>206</v>
      </c>
      <c r="D11399" s="120" t="s">
        <v>128</v>
      </c>
      <c r="E11399" s="120" t="s">
        <v>180</v>
      </c>
      <c r="F11399" s="121">
        <v>2684229</v>
      </c>
      <c r="G11399" s="121">
        <v>301531</v>
      </c>
      <c r="H11399" s="119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19">
        <v>60133</v>
      </c>
      <c r="B11400" s="120" t="s">
        <v>201</v>
      </c>
      <c r="C11400" s="120" t="s">
        <v>206</v>
      </c>
      <c r="D11400" s="120" t="s">
        <v>101</v>
      </c>
      <c r="E11400" s="120" t="s">
        <v>92</v>
      </c>
      <c r="F11400" s="121">
        <v>83509</v>
      </c>
      <c r="G11400" s="121">
        <v>9381</v>
      </c>
      <c r="H11400" s="119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19">
        <v>60134</v>
      </c>
      <c r="B11401" s="120" t="s">
        <v>201</v>
      </c>
      <c r="C11401" s="120" t="s">
        <v>206</v>
      </c>
      <c r="D11401" s="120" t="s">
        <v>101</v>
      </c>
      <c r="E11401" s="120" t="s">
        <v>92</v>
      </c>
      <c r="F11401" s="121">
        <v>33194</v>
      </c>
      <c r="G11401" s="121">
        <v>3729</v>
      </c>
      <c r="H11401" s="119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19">
        <v>60135</v>
      </c>
      <c r="B11402" s="120" t="s">
        <v>201</v>
      </c>
      <c r="C11402" s="120" t="s">
        <v>206</v>
      </c>
      <c r="D11402" s="120" t="s">
        <v>101</v>
      </c>
      <c r="E11402" s="120" t="s">
        <v>92</v>
      </c>
      <c r="F11402" s="121">
        <v>83420</v>
      </c>
      <c r="G11402" s="121">
        <v>9371</v>
      </c>
      <c r="H11402" s="119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19">
        <v>60136</v>
      </c>
      <c r="B11403" s="120" t="s">
        <v>201</v>
      </c>
      <c r="C11403" s="120" t="s">
        <v>206</v>
      </c>
      <c r="D11403" s="120" t="s">
        <v>101</v>
      </c>
      <c r="E11403" s="120" t="s">
        <v>92</v>
      </c>
      <c r="F11403" s="121">
        <v>80608</v>
      </c>
      <c r="G11403" s="121">
        <v>9055</v>
      </c>
      <c r="H11403" s="119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19">
        <v>60137</v>
      </c>
      <c r="B11404" s="120" t="s">
        <v>201</v>
      </c>
      <c r="C11404" s="120" t="s">
        <v>202</v>
      </c>
      <c r="D11404" s="120" t="s">
        <v>79</v>
      </c>
      <c r="E11404" s="120" t="s">
        <v>90</v>
      </c>
      <c r="F11404" s="121">
        <v>70003</v>
      </c>
      <c r="G11404" s="121">
        <v>5632</v>
      </c>
      <c r="H11404" s="119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19">
        <v>60142</v>
      </c>
      <c r="B11405" s="120" t="s">
        <v>201</v>
      </c>
      <c r="C11405" s="120" t="s">
        <v>206</v>
      </c>
      <c r="D11405" s="120" t="s">
        <v>101</v>
      </c>
      <c r="E11405" s="120" t="s">
        <v>92</v>
      </c>
      <c r="F11405" s="121">
        <v>12293</v>
      </c>
      <c r="G11405" s="121">
        <v>1381</v>
      </c>
      <c r="H11405" s="119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19">
        <v>60143</v>
      </c>
      <c r="B11406" s="120" t="s">
        <v>201</v>
      </c>
      <c r="C11406" s="120" t="s">
        <v>202</v>
      </c>
      <c r="D11406" s="120" t="s">
        <v>128</v>
      </c>
      <c r="E11406" s="120" t="s">
        <v>180</v>
      </c>
      <c r="F11406" s="121">
        <v>1839466</v>
      </c>
      <c r="G11406" s="121">
        <v>206635</v>
      </c>
      <c r="H11406" s="119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19">
        <v>60144</v>
      </c>
      <c r="B11407" s="120" t="s">
        <v>201</v>
      </c>
      <c r="C11407" s="120" t="s">
        <v>206</v>
      </c>
      <c r="D11407" s="120" t="s">
        <v>101</v>
      </c>
      <c r="E11407" s="120" t="s">
        <v>92</v>
      </c>
      <c r="F11407" s="121">
        <v>70095</v>
      </c>
      <c r="G11407" s="121">
        <v>7874</v>
      </c>
      <c r="H11407" s="119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19">
        <v>60145</v>
      </c>
      <c r="B11408" s="120" t="s">
        <v>201</v>
      </c>
      <c r="C11408" s="120" t="s">
        <v>206</v>
      </c>
      <c r="D11408" s="120" t="s">
        <v>128</v>
      </c>
      <c r="E11408" s="120" t="s">
        <v>180</v>
      </c>
      <c r="F11408" s="121">
        <v>6151077</v>
      </c>
      <c r="G11408" s="121">
        <v>690977</v>
      </c>
      <c r="H11408" s="119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19">
        <v>60146</v>
      </c>
      <c r="B11409" s="120" t="s">
        <v>201</v>
      </c>
      <c r="C11409" s="120" t="s">
        <v>206</v>
      </c>
      <c r="D11409" s="120" t="s">
        <v>101</v>
      </c>
      <c r="E11409" s="120" t="s">
        <v>92</v>
      </c>
      <c r="F11409" s="121">
        <v>85469</v>
      </c>
      <c r="G11409" s="121">
        <v>9601</v>
      </c>
      <c r="H11409" s="119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19">
        <v>60147</v>
      </c>
      <c r="B11410" s="120" t="s">
        <v>201</v>
      </c>
      <c r="C11410" s="120" t="s">
        <v>206</v>
      </c>
      <c r="D11410" s="120" t="s">
        <v>101</v>
      </c>
      <c r="E11410" s="120" t="s">
        <v>92</v>
      </c>
      <c r="F11410" s="121">
        <v>84276</v>
      </c>
      <c r="G11410" s="121">
        <v>9467</v>
      </c>
      <c r="H11410" s="119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19">
        <v>60149</v>
      </c>
      <c r="B11411" s="120" t="s">
        <v>201</v>
      </c>
      <c r="C11411" s="120" t="s">
        <v>206</v>
      </c>
      <c r="D11411" s="120" t="s">
        <v>101</v>
      </c>
      <c r="E11411" s="120" t="s">
        <v>92</v>
      </c>
      <c r="F11411" s="121">
        <v>676579</v>
      </c>
      <c r="G11411" s="121">
        <v>76003</v>
      </c>
      <c r="H11411" s="119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19">
        <v>60150</v>
      </c>
      <c r="B11412" s="120" t="s">
        <v>201</v>
      </c>
      <c r="C11412" s="120" t="s">
        <v>206</v>
      </c>
      <c r="D11412" s="120" t="s">
        <v>101</v>
      </c>
      <c r="E11412" s="120" t="s">
        <v>92</v>
      </c>
      <c r="F11412" s="121">
        <v>27436</v>
      </c>
      <c r="G11412" s="121">
        <v>3082</v>
      </c>
      <c r="H11412" s="119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19">
        <v>60151</v>
      </c>
      <c r="B11413" s="120" t="s">
        <v>201</v>
      </c>
      <c r="C11413" s="120" t="s">
        <v>206</v>
      </c>
      <c r="D11413" s="120" t="s">
        <v>101</v>
      </c>
      <c r="E11413" s="120" t="s">
        <v>92</v>
      </c>
      <c r="F11413" s="121">
        <v>20893</v>
      </c>
      <c r="G11413" s="121">
        <v>2347</v>
      </c>
      <c r="H11413" s="119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19">
        <v>60152</v>
      </c>
      <c r="B11414" s="120" t="s">
        <v>201</v>
      </c>
      <c r="C11414" s="120" t="s">
        <v>206</v>
      </c>
      <c r="D11414" s="120" t="s">
        <v>128</v>
      </c>
      <c r="E11414" s="120" t="s">
        <v>180</v>
      </c>
      <c r="F11414" s="121">
        <v>4917056</v>
      </c>
      <c r="G11414" s="121">
        <v>552354</v>
      </c>
      <c r="H11414" s="119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19">
        <v>60153</v>
      </c>
      <c r="B11415" s="120" t="s">
        <v>201</v>
      </c>
      <c r="C11415" s="120" t="s">
        <v>206</v>
      </c>
      <c r="D11415" s="120" t="s">
        <v>101</v>
      </c>
      <c r="E11415" s="120" t="s">
        <v>92</v>
      </c>
      <c r="F11415" s="121">
        <v>19612</v>
      </c>
      <c r="G11415" s="121">
        <v>2203</v>
      </c>
      <c r="H11415" s="119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19">
        <v>60154</v>
      </c>
      <c r="B11416" s="120" t="s">
        <v>201</v>
      </c>
      <c r="C11416" s="120" t="s">
        <v>206</v>
      </c>
      <c r="D11416" s="120" t="s">
        <v>101</v>
      </c>
      <c r="E11416" s="120" t="s">
        <v>92</v>
      </c>
      <c r="F11416" s="121">
        <v>14028</v>
      </c>
      <c r="G11416" s="121">
        <v>1576</v>
      </c>
      <c r="H11416" s="119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19">
        <v>60156</v>
      </c>
      <c r="B11417" s="120" t="s">
        <v>201</v>
      </c>
      <c r="C11417" s="120" t="s">
        <v>206</v>
      </c>
      <c r="D11417" s="120" t="s">
        <v>101</v>
      </c>
      <c r="E11417" s="120" t="s">
        <v>92</v>
      </c>
      <c r="F11417" s="121">
        <v>81087</v>
      </c>
      <c r="G11417" s="121">
        <v>9109</v>
      </c>
      <c r="H11417" s="119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19">
        <v>60157</v>
      </c>
      <c r="B11418" s="120" t="s">
        <v>201</v>
      </c>
      <c r="C11418" s="120" t="s">
        <v>206</v>
      </c>
      <c r="D11418" s="120" t="s">
        <v>101</v>
      </c>
      <c r="E11418" s="120" t="s">
        <v>92</v>
      </c>
      <c r="F11418" s="121">
        <v>65591</v>
      </c>
      <c r="G11418" s="121">
        <v>7368</v>
      </c>
      <c r="H11418" s="119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19">
        <v>60179</v>
      </c>
      <c r="B11419" s="120" t="s">
        <v>201</v>
      </c>
      <c r="C11419" s="120" t="s">
        <v>206</v>
      </c>
      <c r="D11419" s="120" t="s">
        <v>101</v>
      </c>
      <c r="E11419" s="120" t="s">
        <v>92</v>
      </c>
      <c r="F11419" s="121">
        <v>86518</v>
      </c>
      <c r="G11419" s="121">
        <v>9719</v>
      </c>
      <c r="H11419" s="119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19">
        <v>60180</v>
      </c>
      <c r="B11420" s="120" t="s">
        <v>201</v>
      </c>
      <c r="C11420" s="120" t="s">
        <v>206</v>
      </c>
      <c r="D11420" s="120" t="s">
        <v>101</v>
      </c>
      <c r="E11420" s="120" t="s">
        <v>92</v>
      </c>
      <c r="F11420" s="121">
        <v>82957</v>
      </c>
      <c r="G11420" s="121">
        <v>9319</v>
      </c>
      <c r="H11420" s="119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19">
        <v>60181</v>
      </c>
      <c r="B11421" s="120" t="s">
        <v>201</v>
      </c>
      <c r="C11421" s="120" t="s">
        <v>206</v>
      </c>
      <c r="D11421" s="120" t="s">
        <v>101</v>
      </c>
      <c r="E11421" s="120" t="s">
        <v>92</v>
      </c>
      <c r="F11421" s="121">
        <v>119803</v>
      </c>
      <c r="G11421" s="121">
        <v>13458</v>
      </c>
      <c r="H11421" s="119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19">
        <v>60182</v>
      </c>
      <c r="B11422" s="120" t="s">
        <v>201</v>
      </c>
      <c r="C11422" s="120" t="s">
        <v>206</v>
      </c>
      <c r="D11422" s="120" t="s">
        <v>101</v>
      </c>
      <c r="E11422" s="120" t="s">
        <v>92</v>
      </c>
      <c r="F11422" s="121">
        <v>22764</v>
      </c>
      <c r="G11422" s="121">
        <v>2557</v>
      </c>
      <c r="H11422" s="119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19">
        <v>60183</v>
      </c>
      <c r="B11423" s="120" t="s">
        <v>201</v>
      </c>
      <c r="C11423" s="120" t="s">
        <v>206</v>
      </c>
      <c r="D11423" s="120" t="s">
        <v>101</v>
      </c>
      <c r="E11423" s="120" t="s">
        <v>92</v>
      </c>
      <c r="F11423" s="121">
        <v>24551</v>
      </c>
      <c r="G11423" s="121">
        <v>2758</v>
      </c>
      <c r="H11423" s="119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19">
        <v>60184</v>
      </c>
      <c r="B11424" s="120" t="s">
        <v>201</v>
      </c>
      <c r="C11424" s="120" t="s">
        <v>206</v>
      </c>
      <c r="D11424" s="120" t="s">
        <v>79</v>
      </c>
      <c r="E11424" s="120" t="s">
        <v>90</v>
      </c>
      <c r="F11424" s="121">
        <v>228492</v>
      </c>
      <c r="G11424" s="121">
        <v>21191</v>
      </c>
      <c r="H11424" s="119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19">
        <v>60185</v>
      </c>
      <c r="B11425" s="120" t="s">
        <v>201</v>
      </c>
      <c r="C11425" s="120" t="s">
        <v>206</v>
      </c>
      <c r="D11425" s="120" t="s">
        <v>101</v>
      </c>
      <c r="E11425" s="120" t="s">
        <v>92</v>
      </c>
      <c r="F11425" s="121">
        <v>1948222</v>
      </c>
      <c r="G11425" s="121">
        <v>218852</v>
      </c>
      <c r="H11425" s="119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19">
        <v>60186</v>
      </c>
      <c r="B11426" s="120" t="s">
        <v>201</v>
      </c>
      <c r="C11426" s="120" t="s">
        <v>206</v>
      </c>
      <c r="D11426" s="120" t="s">
        <v>101</v>
      </c>
      <c r="E11426" s="120" t="s">
        <v>92</v>
      </c>
      <c r="F11426" s="121">
        <v>1140169</v>
      </c>
      <c r="G11426" s="121">
        <v>128080</v>
      </c>
      <c r="H11426" s="119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19">
        <v>60187</v>
      </c>
      <c r="B11427" s="120" t="s">
        <v>201</v>
      </c>
      <c r="C11427" s="120" t="s">
        <v>206</v>
      </c>
      <c r="D11427" s="120" t="s">
        <v>101</v>
      </c>
      <c r="E11427" s="120" t="s">
        <v>92</v>
      </c>
      <c r="F11427" s="121">
        <v>98918</v>
      </c>
      <c r="G11427" s="121">
        <v>11112</v>
      </c>
      <c r="H11427" s="119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19">
        <v>60188</v>
      </c>
      <c r="B11428" s="120" t="s">
        <v>201</v>
      </c>
      <c r="C11428" s="120" t="s">
        <v>206</v>
      </c>
      <c r="D11428" s="120" t="s">
        <v>101</v>
      </c>
      <c r="E11428" s="120" t="s">
        <v>92</v>
      </c>
      <c r="F11428" s="121">
        <v>89429</v>
      </c>
      <c r="G11428" s="121">
        <v>10046</v>
      </c>
      <c r="H11428" s="119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19">
        <v>60189</v>
      </c>
      <c r="B11429" s="120" t="s">
        <v>201</v>
      </c>
      <c r="C11429" s="120" t="s">
        <v>206</v>
      </c>
      <c r="D11429" s="120" t="s">
        <v>101</v>
      </c>
      <c r="E11429" s="120" t="s">
        <v>92</v>
      </c>
      <c r="F11429" s="121">
        <v>91922</v>
      </c>
      <c r="G11429" s="121">
        <v>10326</v>
      </c>
      <c r="H11429" s="119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19">
        <v>60190</v>
      </c>
      <c r="B11430" s="120" t="s">
        <v>201</v>
      </c>
      <c r="C11430" s="120" t="s">
        <v>206</v>
      </c>
      <c r="D11430" s="120" t="s">
        <v>101</v>
      </c>
      <c r="E11430" s="120" t="s">
        <v>92</v>
      </c>
      <c r="F11430" s="121">
        <v>42320</v>
      </c>
      <c r="G11430" s="121">
        <v>4754</v>
      </c>
      <c r="H11430" s="119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19">
        <v>60191</v>
      </c>
      <c r="B11431" s="120" t="s">
        <v>201</v>
      </c>
      <c r="C11431" s="120" t="s">
        <v>206</v>
      </c>
      <c r="D11431" s="120" t="s">
        <v>101</v>
      </c>
      <c r="E11431" s="120" t="s">
        <v>92</v>
      </c>
      <c r="F11431" s="121">
        <v>54781</v>
      </c>
      <c r="G11431" s="121">
        <v>6154</v>
      </c>
      <c r="H11431" s="119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19">
        <v>60193</v>
      </c>
      <c r="B11432" s="120" t="s">
        <v>201</v>
      </c>
      <c r="C11432" s="120" t="s">
        <v>206</v>
      </c>
      <c r="D11432" s="120" t="s">
        <v>101</v>
      </c>
      <c r="E11432" s="120" t="s">
        <v>92</v>
      </c>
      <c r="F11432" s="121">
        <v>50653</v>
      </c>
      <c r="G11432" s="121">
        <v>5690</v>
      </c>
      <c r="H11432" s="119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19">
        <v>60195</v>
      </c>
      <c r="B11433" s="120" t="s">
        <v>201</v>
      </c>
      <c r="C11433" s="120" t="s">
        <v>202</v>
      </c>
      <c r="D11433" s="120" t="s">
        <v>101</v>
      </c>
      <c r="E11433" s="120" t="s">
        <v>92</v>
      </c>
      <c r="F11433" s="121">
        <v>215161</v>
      </c>
      <c r="G11433" s="121">
        <v>24170</v>
      </c>
      <c r="H11433" s="119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19">
        <v>60196</v>
      </c>
      <c r="B11434" s="120" t="s">
        <v>201</v>
      </c>
      <c r="C11434" s="120" t="s">
        <v>202</v>
      </c>
      <c r="D11434" s="120" t="s">
        <v>101</v>
      </c>
      <c r="E11434" s="120" t="s">
        <v>92</v>
      </c>
      <c r="F11434" s="121">
        <v>212597</v>
      </c>
      <c r="G11434" s="121">
        <v>23882</v>
      </c>
      <c r="H11434" s="119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19">
        <v>60197</v>
      </c>
      <c r="B11435" s="120" t="s">
        <v>201</v>
      </c>
      <c r="C11435" s="120" t="s">
        <v>202</v>
      </c>
      <c r="D11435" s="120" t="s">
        <v>101</v>
      </c>
      <c r="E11435" s="120" t="s">
        <v>92</v>
      </c>
      <c r="F11435" s="121">
        <v>219932</v>
      </c>
      <c r="G11435" s="121">
        <v>24706</v>
      </c>
      <c r="H11435" s="119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19">
        <v>60198</v>
      </c>
      <c r="B11436" s="120" t="s">
        <v>201</v>
      </c>
      <c r="C11436" s="120" t="s">
        <v>202</v>
      </c>
      <c r="D11436" s="120" t="s">
        <v>101</v>
      </c>
      <c r="E11436" s="120" t="s">
        <v>92</v>
      </c>
      <c r="F11436" s="121">
        <v>214876</v>
      </c>
      <c r="G11436" s="121">
        <v>24138</v>
      </c>
      <c r="H11436" s="119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19">
        <v>60199</v>
      </c>
      <c r="B11437" s="120" t="s">
        <v>201</v>
      </c>
      <c r="C11437" s="120" t="s">
        <v>206</v>
      </c>
      <c r="D11437" s="120" t="s">
        <v>101</v>
      </c>
      <c r="E11437" s="120" t="s">
        <v>92</v>
      </c>
      <c r="F11437" s="121">
        <v>31862</v>
      </c>
      <c r="G11437" s="121">
        <v>3579</v>
      </c>
      <c r="H11437" s="119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19">
        <v>60200</v>
      </c>
      <c r="B11438" s="120" t="s">
        <v>201</v>
      </c>
      <c r="C11438" s="120" t="s">
        <v>206</v>
      </c>
      <c r="D11438" s="120" t="s">
        <v>101</v>
      </c>
      <c r="E11438" s="120" t="s">
        <v>92</v>
      </c>
      <c r="F11438" s="121">
        <v>34959</v>
      </c>
      <c r="G11438" s="121">
        <v>3927</v>
      </c>
      <c r="H11438" s="119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19">
        <v>60207</v>
      </c>
      <c r="B11439" s="120" t="s">
        <v>201</v>
      </c>
      <c r="C11439" s="120" t="s">
        <v>206</v>
      </c>
      <c r="D11439" s="120" t="s">
        <v>101</v>
      </c>
      <c r="E11439" s="120" t="s">
        <v>92</v>
      </c>
      <c r="F11439" s="121">
        <v>91539</v>
      </c>
      <c r="G11439" s="121">
        <v>10283</v>
      </c>
      <c r="H11439" s="119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19">
        <v>60208</v>
      </c>
      <c r="B11440" s="120" t="s">
        <v>201</v>
      </c>
      <c r="C11440" s="120" t="s">
        <v>206</v>
      </c>
      <c r="D11440" s="120" t="s">
        <v>101</v>
      </c>
      <c r="E11440" s="120" t="s">
        <v>92</v>
      </c>
      <c r="F11440" s="121">
        <v>78765</v>
      </c>
      <c r="G11440" s="121">
        <v>8848</v>
      </c>
      <c r="H11440" s="119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19">
        <v>60209</v>
      </c>
      <c r="B11441" s="120" t="s">
        <v>201</v>
      </c>
      <c r="C11441" s="120" t="s">
        <v>206</v>
      </c>
      <c r="D11441" s="120" t="s">
        <v>101</v>
      </c>
      <c r="E11441" s="120" t="s">
        <v>92</v>
      </c>
      <c r="F11441" s="121">
        <v>81400</v>
      </c>
      <c r="G11441" s="121">
        <v>9144</v>
      </c>
      <c r="H11441" s="119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19">
        <v>60210</v>
      </c>
      <c r="B11442" s="120" t="s">
        <v>201</v>
      </c>
      <c r="C11442" s="120" t="s">
        <v>206</v>
      </c>
      <c r="D11442" s="120" t="s">
        <v>128</v>
      </c>
      <c r="E11442" s="120" t="s">
        <v>180</v>
      </c>
      <c r="F11442" s="121">
        <v>1762774</v>
      </c>
      <c r="G11442" s="121">
        <v>198020</v>
      </c>
      <c r="H11442" s="119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19">
        <v>60213</v>
      </c>
      <c r="B11443" s="120" t="s">
        <v>201</v>
      </c>
      <c r="C11443" s="120" t="s">
        <v>206</v>
      </c>
      <c r="D11443" s="120" t="s">
        <v>33</v>
      </c>
      <c r="E11443" s="120" t="s">
        <v>99</v>
      </c>
      <c r="F11443" s="121">
        <v>0</v>
      </c>
      <c r="G11443" s="121">
        <v>-229</v>
      </c>
      <c r="H11443" s="119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19">
        <v>60217</v>
      </c>
      <c r="B11444" s="120" t="s">
        <v>201</v>
      </c>
      <c r="C11444" s="120" t="s">
        <v>206</v>
      </c>
      <c r="D11444" s="120" t="s">
        <v>128</v>
      </c>
      <c r="E11444" s="120" t="s">
        <v>180</v>
      </c>
      <c r="F11444" s="121">
        <v>4567662</v>
      </c>
      <c r="G11444" s="121">
        <v>513105</v>
      </c>
      <c r="H11444" s="119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19">
        <v>60218</v>
      </c>
      <c r="B11445" s="120" t="s">
        <v>201</v>
      </c>
      <c r="C11445" s="120" t="s">
        <v>206</v>
      </c>
      <c r="D11445" s="120" t="s">
        <v>128</v>
      </c>
      <c r="E11445" s="120" t="s">
        <v>180</v>
      </c>
      <c r="F11445" s="121">
        <v>5677651</v>
      </c>
      <c r="G11445" s="121">
        <v>637795</v>
      </c>
      <c r="H11445" s="119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19">
        <v>60219</v>
      </c>
      <c r="B11446" s="120" t="s">
        <v>201</v>
      </c>
      <c r="C11446" s="120" t="s">
        <v>206</v>
      </c>
      <c r="D11446" s="120" t="s">
        <v>101</v>
      </c>
      <c r="E11446" s="120" t="s">
        <v>92</v>
      </c>
      <c r="F11446" s="121">
        <v>13672</v>
      </c>
      <c r="G11446" s="121">
        <v>1536</v>
      </c>
      <c r="H11446" s="119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19">
        <v>60222</v>
      </c>
      <c r="B11447" s="120" t="s">
        <v>201</v>
      </c>
      <c r="C11447" s="120" t="s">
        <v>206</v>
      </c>
      <c r="D11447" s="120" t="s">
        <v>79</v>
      </c>
      <c r="E11447" s="120" t="s">
        <v>70</v>
      </c>
      <c r="F11447" s="121">
        <v>3246</v>
      </c>
      <c r="G11447" s="121">
        <v>249.922</v>
      </c>
      <c r="H11447" s="119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19">
        <v>60222</v>
      </c>
      <c r="B11448" s="120" t="s">
        <v>201</v>
      </c>
      <c r="C11448" s="120" t="s">
        <v>206</v>
      </c>
      <c r="D11448" s="120" t="s">
        <v>79</v>
      </c>
      <c r="E11448" s="120" t="s">
        <v>90</v>
      </c>
      <c r="F11448" s="121">
        <v>74139</v>
      </c>
      <c r="G11448" s="121">
        <v>5709.078</v>
      </c>
      <c r="H11448" s="119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19">
        <v>60223</v>
      </c>
      <c r="B11449" s="120" t="s">
        <v>201</v>
      </c>
      <c r="C11449" s="120" t="s">
        <v>206</v>
      </c>
      <c r="D11449" s="120" t="s">
        <v>67</v>
      </c>
      <c r="E11449" s="120" t="s">
        <v>38</v>
      </c>
      <c r="F11449" s="121">
        <v>61500</v>
      </c>
      <c r="G11449" s="121">
        <v>7358</v>
      </c>
      <c r="H11449" s="119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19">
        <v>60224</v>
      </c>
      <c r="B11450" s="120" t="s">
        <v>201</v>
      </c>
      <c r="C11450" s="120" t="s">
        <v>206</v>
      </c>
      <c r="D11450" s="120" t="s">
        <v>67</v>
      </c>
      <c r="E11450" s="120" t="s">
        <v>38</v>
      </c>
      <c r="F11450" s="121">
        <v>61177</v>
      </c>
      <c r="G11450" s="121">
        <v>7458</v>
      </c>
      <c r="H11450" s="119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19">
        <v>60225</v>
      </c>
      <c r="B11451" s="120" t="s">
        <v>201</v>
      </c>
      <c r="C11451" s="120" t="s">
        <v>206</v>
      </c>
      <c r="D11451" s="120" t="s">
        <v>101</v>
      </c>
      <c r="E11451" s="120" t="s">
        <v>92</v>
      </c>
      <c r="F11451" s="121">
        <v>21251</v>
      </c>
      <c r="G11451" s="121">
        <v>2387</v>
      </c>
      <c r="H11451" s="119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19">
        <v>60226</v>
      </c>
      <c r="B11452" s="120" t="s">
        <v>201</v>
      </c>
      <c r="C11452" s="120" t="s">
        <v>206</v>
      </c>
      <c r="D11452" s="120" t="s">
        <v>101</v>
      </c>
      <c r="E11452" s="120" t="s">
        <v>92</v>
      </c>
      <c r="F11452" s="121">
        <v>202297</v>
      </c>
      <c r="G11452" s="121">
        <v>22725</v>
      </c>
      <c r="H11452" s="119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19">
        <v>60227</v>
      </c>
      <c r="B11453" s="120" t="s">
        <v>201</v>
      </c>
      <c r="C11453" s="120" t="s">
        <v>206</v>
      </c>
      <c r="D11453" s="120" t="s">
        <v>101</v>
      </c>
      <c r="E11453" s="120" t="s">
        <v>92</v>
      </c>
      <c r="F11453" s="121">
        <v>9916</v>
      </c>
      <c r="G11453" s="121">
        <v>1114</v>
      </c>
      <c r="H11453" s="119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19">
        <v>60228</v>
      </c>
      <c r="B11454" s="120" t="s">
        <v>201</v>
      </c>
      <c r="C11454" s="120" t="s">
        <v>206</v>
      </c>
      <c r="D11454" s="120" t="s">
        <v>101</v>
      </c>
      <c r="E11454" s="120" t="s">
        <v>92</v>
      </c>
      <c r="F11454" s="121">
        <v>9739</v>
      </c>
      <c r="G11454" s="121">
        <v>1094</v>
      </c>
      <c r="H11454" s="119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19">
        <v>60229</v>
      </c>
      <c r="B11455" s="120" t="s">
        <v>201</v>
      </c>
      <c r="C11455" s="120" t="s">
        <v>206</v>
      </c>
      <c r="D11455" s="120" t="s">
        <v>101</v>
      </c>
      <c r="E11455" s="120" t="s">
        <v>92</v>
      </c>
      <c r="F11455" s="121">
        <v>19673</v>
      </c>
      <c r="G11455" s="121">
        <v>2210</v>
      </c>
      <c r="H11455" s="119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19">
        <v>60230</v>
      </c>
      <c r="B11456" s="120" t="s">
        <v>201</v>
      </c>
      <c r="C11456" s="120" t="s">
        <v>206</v>
      </c>
      <c r="D11456" s="120" t="s">
        <v>101</v>
      </c>
      <c r="E11456" s="120" t="s">
        <v>92</v>
      </c>
      <c r="F11456" s="121">
        <v>33134</v>
      </c>
      <c r="G11456" s="121">
        <v>3722</v>
      </c>
      <c r="H11456" s="119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19">
        <v>60231</v>
      </c>
      <c r="B11457" s="120" t="s">
        <v>201</v>
      </c>
      <c r="C11457" s="120" t="s">
        <v>206</v>
      </c>
      <c r="D11457" s="120" t="s">
        <v>33</v>
      </c>
      <c r="E11457" s="120" t="s">
        <v>99</v>
      </c>
      <c r="F11457" s="121">
        <v>0</v>
      </c>
      <c r="G11457" s="121">
        <v>0</v>
      </c>
      <c r="H11457" s="119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19">
        <v>60231</v>
      </c>
      <c r="B11458" s="120" t="s">
        <v>201</v>
      </c>
      <c r="C11458" s="120" t="s">
        <v>206</v>
      </c>
      <c r="D11458" s="120" t="s">
        <v>101</v>
      </c>
      <c r="E11458" s="120" t="s">
        <v>92</v>
      </c>
      <c r="F11458" s="121">
        <v>59119</v>
      </c>
      <c r="G11458" s="121">
        <v>6641</v>
      </c>
      <c r="H11458" s="119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19">
        <v>60232</v>
      </c>
      <c r="B11459" s="120" t="s">
        <v>201</v>
      </c>
      <c r="C11459" s="120" t="s">
        <v>206</v>
      </c>
      <c r="D11459" s="120" t="s">
        <v>101</v>
      </c>
      <c r="E11459" s="120" t="s">
        <v>92</v>
      </c>
      <c r="F11459" s="121">
        <v>16789</v>
      </c>
      <c r="G11459" s="121">
        <v>1886</v>
      </c>
      <c r="H11459" s="119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19">
        <v>60233</v>
      </c>
      <c r="B11460" s="120" t="s">
        <v>201</v>
      </c>
      <c r="C11460" s="120" t="s">
        <v>206</v>
      </c>
      <c r="D11460" s="120" t="s">
        <v>101</v>
      </c>
      <c r="E11460" s="120" t="s">
        <v>92</v>
      </c>
      <c r="F11460" s="121">
        <v>4232366</v>
      </c>
      <c r="G11460" s="121">
        <v>475440</v>
      </c>
      <c r="H11460" s="119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19">
        <v>60234</v>
      </c>
      <c r="B11461" s="120" t="s">
        <v>201</v>
      </c>
      <c r="C11461" s="120" t="s">
        <v>202</v>
      </c>
      <c r="D11461" s="120" t="s">
        <v>79</v>
      </c>
      <c r="E11461" s="120" t="s">
        <v>70</v>
      </c>
      <c r="F11461" s="121">
        <v>1776</v>
      </c>
      <c r="G11461" s="121">
        <v>185</v>
      </c>
      <c r="H11461" s="119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19">
        <v>60235</v>
      </c>
      <c r="B11462" s="120" t="s">
        <v>201</v>
      </c>
      <c r="C11462" s="120" t="s">
        <v>202</v>
      </c>
      <c r="D11462" s="120" t="s">
        <v>79</v>
      </c>
      <c r="E11462" s="120" t="s">
        <v>70</v>
      </c>
      <c r="F11462" s="121">
        <v>2419</v>
      </c>
      <c r="G11462" s="121">
        <v>252</v>
      </c>
      <c r="H11462" s="119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19">
        <v>60236</v>
      </c>
      <c r="B11463" s="120" t="s">
        <v>201</v>
      </c>
      <c r="C11463" s="120" t="s">
        <v>202</v>
      </c>
      <c r="D11463" s="120" t="s">
        <v>79</v>
      </c>
      <c r="E11463" s="120" t="s">
        <v>70</v>
      </c>
      <c r="F11463" s="121">
        <v>2408</v>
      </c>
      <c r="G11463" s="121">
        <v>249</v>
      </c>
      <c r="H11463" s="119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19">
        <v>60237</v>
      </c>
      <c r="B11464" s="120" t="s">
        <v>201</v>
      </c>
      <c r="C11464" s="120" t="s">
        <v>206</v>
      </c>
      <c r="D11464" s="120" t="s">
        <v>101</v>
      </c>
      <c r="E11464" s="120" t="s">
        <v>92</v>
      </c>
      <c r="F11464" s="121">
        <v>715553</v>
      </c>
      <c r="G11464" s="121">
        <v>80381</v>
      </c>
      <c r="H11464" s="119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19">
        <v>60238</v>
      </c>
      <c r="B11465" s="120" t="s">
        <v>201</v>
      </c>
      <c r="C11465" s="120" t="s">
        <v>206</v>
      </c>
      <c r="D11465" s="120" t="s">
        <v>101</v>
      </c>
      <c r="E11465" s="120" t="s">
        <v>92</v>
      </c>
      <c r="F11465" s="121">
        <v>52656</v>
      </c>
      <c r="G11465" s="121">
        <v>5915</v>
      </c>
      <c r="H11465" s="119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19">
        <v>60239</v>
      </c>
      <c r="B11466" s="120" t="s">
        <v>201</v>
      </c>
      <c r="C11466" s="120" t="s">
        <v>206</v>
      </c>
      <c r="D11466" s="120" t="s">
        <v>101</v>
      </c>
      <c r="E11466" s="120" t="s">
        <v>92</v>
      </c>
      <c r="F11466" s="121">
        <v>77688</v>
      </c>
      <c r="G11466" s="121">
        <v>8727</v>
      </c>
      <c r="H11466" s="119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19">
        <v>60240</v>
      </c>
      <c r="B11467" s="120" t="s">
        <v>201</v>
      </c>
      <c r="C11467" s="120" t="s">
        <v>206</v>
      </c>
      <c r="D11467" s="120" t="s">
        <v>101</v>
      </c>
      <c r="E11467" s="120" t="s">
        <v>92</v>
      </c>
      <c r="F11467" s="121">
        <v>77384</v>
      </c>
      <c r="G11467" s="121">
        <v>8693</v>
      </c>
      <c r="H11467" s="119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19">
        <v>60241</v>
      </c>
      <c r="B11468" s="120" t="s">
        <v>201</v>
      </c>
      <c r="C11468" s="120" t="s">
        <v>202</v>
      </c>
      <c r="D11468" s="120" t="s">
        <v>79</v>
      </c>
      <c r="E11468" s="120" t="s">
        <v>90</v>
      </c>
      <c r="F11468" s="121">
        <v>174407</v>
      </c>
      <c r="G11468" s="121">
        <v>17931</v>
      </c>
      <c r="H11468" s="119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19">
        <v>60242</v>
      </c>
      <c r="B11469" s="120" t="s">
        <v>201</v>
      </c>
      <c r="C11469" s="120" t="s">
        <v>206</v>
      </c>
      <c r="D11469" s="120" t="s">
        <v>101</v>
      </c>
      <c r="E11469" s="120" t="s">
        <v>92</v>
      </c>
      <c r="F11469" s="121">
        <v>185340</v>
      </c>
      <c r="G11469" s="121">
        <v>20820</v>
      </c>
      <c r="H11469" s="119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19">
        <v>60243</v>
      </c>
      <c r="B11470" s="120" t="s">
        <v>201</v>
      </c>
      <c r="C11470" s="120" t="s">
        <v>202</v>
      </c>
      <c r="D11470" s="120" t="s">
        <v>79</v>
      </c>
      <c r="E11470" s="120" t="s">
        <v>70</v>
      </c>
      <c r="F11470" s="121">
        <v>12851</v>
      </c>
      <c r="G11470" s="121">
        <v>1176</v>
      </c>
      <c r="H11470" s="119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19">
        <v>60244</v>
      </c>
      <c r="B11471" s="120" t="s">
        <v>201</v>
      </c>
      <c r="C11471" s="120" t="s">
        <v>202</v>
      </c>
      <c r="D11471" s="120" t="s">
        <v>79</v>
      </c>
      <c r="E11471" s="120" t="s">
        <v>70</v>
      </c>
      <c r="F11471" s="121">
        <v>15763</v>
      </c>
      <c r="G11471" s="121">
        <v>1422</v>
      </c>
      <c r="H11471" s="119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19">
        <v>60245</v>
      </c>
      <c r="B11472" s="120" t="s">
        <v>201</v>
      </c>
      <c r="C11472" s="120" t="s">
        <v>202</v>
      </c>
      <c r="D11472" s="120" t="s">
        <v>79</v>
      </c>
      <c r="E11472" s="120" t="s">
        <v>70</v>
      </c>
      <c r="F11472" s="121">
        <v>17347</v>
      </c>
      <c r="G11472" s="121">
        <v>1789</v>
      </c>
      <c r="H11472" s="119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19">
        <v>60247</v>
      </c>
      <c r="B11473" s="120" t="s">
        <v>201</v>
      </c>
      <c r="C11473" s="120" t="s">
        <v>206</v>
      </c>
      <c r="D11473" s="120" t="s">
        <v>101</v>
      </c>
      <c r="E11473" s="120" t="s">
        <v>92</v>
      </c>
      <c r="F11473" s="121">
        <v>85691</v>
      </c>
      <c r="G11473" s="121">
        <v>9626</v>
      </c>
      <c r="H11473" s="119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19">
        <v>60248</v>
      </c>
      <c r="B11474" s="120" t="s">
        <v>201</v>
      </c>
      <c r="C11474" s="120" t="s">
        <v>206</v>
      </c>
      <c r="D11474" s="120" t="s">
        <v>101</v>
      </c>
      <c r="E11474" s="120" t="s">
        <v>92</v>
      </c>
      <c r="F11474" s="121">
        <v>77875</v>
      </c>
      <c r="G11474" s="121">
        <v>8748</v>
      </c>
      <c r="H11474" s="119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19">
        <v>60249</v>
      </c>
      <c r="B11475" s="120" t="s">
        <v>205</v>
      </c>
      <c r="C11475" s="120" t="s">
        <v>208</v>
      </c>
      <c r="D11475" s="120" t="s">
        <v>79</v>
      </c>
      <c r="E11475" s="120" t="s">
        <v>38</v>
      </c>
      <c r="F11475" s="121">
        <v>2519</v>
      </c>
      <c r="G11475" s="121">
        <v>435.426</v>
      </c>
      <c r="H11475" s="119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19">
        <v>60249</v>
      </c>
      <c r="B11476" s="120" t="s">
        <v>205</v>
      </c>
      <c r="C11476" s="120" t="s">
        <v>208</v>
      </c>
      <c r="D11476" s="120" t="s">
        <v>79</v>
      </c>
      <c r="E11476" s="120" t="s">
        <v>130</v>
      </c>
      <c r="F11476" s="121">
        <v>33884</v>
      </c>
      <c r="G11476" s="121">
        <v>5856.574</v>
      </c>
      <c r="H11476" s="119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19">
        <v>60250</v>
      </c>
      <c r="B11477" s="120" t="s">
        <v>201</v>
      </c>
      <c r="C11477" s="120" t="s">
        <v>202</v>
      </c>
      <c r="D11477" s="120" t="s">
        <v>79</v>
      </c>
      <c r="E11477" s="120" t="s">
        <v>70</v>
      </c>
      <c r="F11477" s="121">
        <v>1245</v>
      </c>
      <c r="G11477" s="121">
        <v>0</v>
      </c>
      <c r="H11477" s="119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19">
        <v>60251</v>
      </c>
      <c r="B11478" s="120" t="s">
        <v>201</v>
      </c>
      <c r="C11478" s="120" t="s">
        <v>202</v>
      </c>
      <c r="D11478" s="120" t="s">
        <v>101</v>
      </c>
      <c r="E11478" s="120" t="s">
        <v>92</v>
      </c>
      <c r="F11478" s="121">
        <v>24125</v>
      </c>
      <c r="G11478" s="121">
        <v>2710</v>
      </c>
      <c r="H11478" s="119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19">
        <v>60252</v>
      </c>
      <c r="B11479" s="120" t="s">
        <v>201</v>
      </c>
      <c r="C11479" s="120" t="s">
        <v>202</v>
      </c>
      <c r="D11479" s="120" t="s">
        <v>101</v>
      </c>
      <c r="E11479" s="120" t="s">
        <v>92</v>
      </c>
      <c r="F11479" s="121">
        <v>44395</v>
      </c>
      <c r="G11479" s="121">
        <v>4987</v>
      </c>
      <c r="H11479" s="119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19">
        <v>60253</v>
      </c>
      <c r="B11480" s="120" t="s">
        <v>201</v>
      </c>
      <c r="C11480" s="120" t="s">
        <v>202</v>
      </c>
      <c r="D11480" s="120" t="s">
        <v>101</v>
      </c>
      <c r="E11480" s="120" t="s">
        <v>92</v>
      </c>
      <c r="F11480" s="121">
        <v>61254</v>
      </c>
      <c r="G11480" s="121">
        <v>6881</v>
      </c>
      <c r="H11480" s="119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19">
        <v>60254</v>
      </c>
      <c r="B11481" s="120" t="s">
        <v>201</v>
      </c>
      <c r="C11481" s="120" t="s">
        <v>202</v>
      </c>
      <c r="D11481" s="120" t="s">
        <v>79</v>
      </c>
      <c r="E11481" s="120" t="s">
        <v>38</v>
      </c>
      <c r="F11481" s="121">
        <v>252780</v>
      </c>
      <c r="G11481" s="121">
        <v>28370</v>
      </c>
      <c r="H11481" s="119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19">
        <v>60255</v>
      </c>
      <c r="B11482" s="120" t="s">
        <v>201</v>
      </c>
      <c r="C11482" s="120" t="s">
        <v>202</v>
      </c>
      <c r="D11482" s="120" t="s">
        <v>101</v>
      </c>
      <c r="E11482" s="120" t="s">
        <v>92</v>
      </c>
      <c r="F11482" s="121">
        <v>44392</v>
      </c>
      <c r="G11482" s="121">
        <v>4987</v>
      </c>
      <c r="H11482" s="119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19">
        <v>60256</v>
      </c>
      <c r="B11483" s="120" t="s">
        <v>201</v>
      </c>
      <c r="C11483" s="120" t="s">
        <v>206</v>
      </c>
      <c r="D11483" s="120" t="s">
        <v>128</v>
      </c>
      <c r="E11483" s="120" t="s">
        <v>180</v>
      </c>
      <c r="F11483" s="121">
        <v>7247884</v>
      </c>
      <c r="G11483" s="121">
        <v>814186</v>
      </c>
      <c r="H11483" s="119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19">
        <v>60257</v>
      </c>
      <c r="B11484" s="120" t="s">
        <v>201</v>
      </c>
      <c r="C11484" s="120" t="s">
        <v>206</v>
      </c>
      <c r="D11484" s="120" t="s">
        <v>101</v>
      </c>
      <c r="E11484" s="120" t="s">
        <v>92</v>
      </c>
      <c r="F11484" s="121">
        <v>86617</v>
      </c>
      <c r="G11484" s="121">
        <v>9730</v>
      </c>
      <c r="H11484" s="119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19">
        <v>60258</v>
      </c>
      <c r="B11485" s="120" t="s">
        <v>201</v>
      </c>
      <c r="C11485" s="120" t="s">
        <v>206</v>
      </c>
      <c r="D11485" s="120" t="s">
        <v>101</v>
      </c>
      <c r="E11485" s="120" t="s">
        <v>92</v>
      </c>
      <c r="F11485" s="121">
        <v>617720</v>
      </c>
      <c r="G11485" s="121">
        <v>69391</v>
      </c>
      <c r="H11485" s="119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19">
        <v>60259</v>
      </c>
      <c r="B11486" s="120" t="s">
        <v>201</v>
      </c>
      <c r="C11486" s="120" t="s">
        <v>206</v>
      </c>
      <c r="D11486" s="120" t="s">
        <v>128</v>
      </c>
      <c r="E11486" s="120" t="s">
        <v>180</v>
      </c>
      <c r="F11486" s="121">
        <v>2511584</v>
      </c>
      <c r="G11486" s="121">
        <v>282137</v>
      </c>
      <c r="H11486" s="119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19">
        <v>60260</v>
      </c>
      <c r="B11487" s="120" t="s">
        <v>201</v>
      </c>
      <c r="C11487" s="120" t="s">
        <v>202</v>
      </c>
      <c r="D11487" s="120" t="s">
        <v>79</v>
      </c>
      <c r="E11487" s="120" t="s">
        <v>70</v>
      </c>
      <c r="F11487" s="121">
        <v>11894</v>
      </c>
      <c r="G11487" s="121">
        <v>1188</v>
      </c>
      <c r="H11487" s="119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19">
        <v>60261</v>
      </c>
      <c r="B11488" s="120" t="s">
        <v>201</v>
      </c>
      <c r="C11488" s="120" t="s">
        <v>206</v>
      </c>
      <c r="D11488" s="120" t="s">
        <v>101</v>
      </c>
      <c r="E11488" s="120" t="s">
        <v>92</v>
      </c>
      <c r="F11488" s="121">
        <v>2575714</v>
      </c>
      <c r="G11488" s="121">
        <v>289341</v>
      </c>
      <c r="H11488" s="119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19">
        <v>60262</v>
      </c>
      <c r="B11489" s="120" t="s">
        <v>201</v>
      </c>
      <c r="C11489" s="120" t="s">
        <v>206</v>
      </c>
      <c r="D11489" s="120" t="s">
        <v>128</v>
      </c>
      <c r="E11489" s="120" t="s">
        <v>180</v>
      </c>
      <c r="F11489" s="121">
        <v>2427558</v>
      </c>
      <c r="G11489" s="121">
        <v>272698</v>
      </c>
      <c r="H11489" s="119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19">
        <v>60263</v>
      </c>
      <c r="B11490" s="120" t="s">
        <v>205</v>
      </c>
      <c r="C11490" s="120" t="s">
        <v>210</v>
      </c>
      <c r="D11490" s="120" t="s">
        <v>79</v>
      </c>
      <c r="E11490" s="120" t="s">
        <v>130</v>
      </c>
      <c r="F11490" s="121">
        <v>138397</v>
      </c>
      <c r="G11490" s="121">
        <v>12966</v>
      </c>
      <c r="H11490" s="119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19">
        <v>60264</v>
      </c>
      <c r="B11491" s="120" t="s">
        <v>201</v>
      </c>
      <c r="C11491" s="120" t="s">
        <v>206</v>
      </c>
      <c r="D11491" s="120" t="s">
        <v>73</v>
      </c>
      <c r="E11491" s="120" t="s">
        <v>38</v>
      </c>
      <c r="F11491" s="121">
        <v>2121097</v>
      </c>
      <c r="G11491" s="121">
        <v>160376</v>
      </c>
      <c r="H11491" s="119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19">
        <v>60265</v>
      </c>
      <c r="B11492" s="120" t="s">
        <v>201</v>
      </c>
      <c r="C11492" s="120" t="s">
        <v>206</v>
      </c>
      <c r="D11492" s="120" t="s">
        <v>101</v>
      </c>
      <c r="E11492" s="120" t="s">
        <v>92</v>
      </c>
      <c r="F11492" s="121">
        <v>65555</v>
      </c>
      <c r="G11492" s="121">
        <v>7364</v>
      </c>
      <c r="H11492" s="119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19">
        <v>60266</v>
      </c>
      <c r="B11493" s="120" t="s">
        <v>201</v>
      </c>
      <c r="C11493" s="120" t="s">
        <v>206</v>
      </c>
      <c r="D11493" s="120" t="s">
        <v>101</v>
      </c>
      <c r="E11493" s="120" t="s">
        <v>92</v>
      </c>
      <c r="F11493" s="121">
        <v>90783</v>
      </c>
      <c r="G11493" s="121">
        <v>10198</v>
      </c>
      <c r="H11493" s="119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19">
        <v>60267</v>
      </c>
      <c r="B11494" s="120" t="s">
        <v>201</v>
      </c>
      <c r="C11494" s="120" t="s">
        <v>206</v>
      </c>
      <c r="D11494" s="120" t="s">
        <v>101</v>
      </c>
      <c r="E11494" s="120" t="s">
        <v>92</v>
      </c>
      <c r="F11494" s="121">
        <v>40619</v>
      </c>
      <c r="G11494" s="121">
        <v>4563</v>
      </c>
      <c r="H11494" s="119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19">
        <v>60270</v>
      </c>
      <c r="B11495" s="120" t="s">
        <v>201</v>
      </c>
      <c r="C11495" s="120" t="s">
        <v>206</v>
      </c>
      <c r="D11495" s="120" t="s">
        <v>128</v>
      </c>
      <c r="E11495" s="120" t="s">
        <v>180</v>
      </c>
      <c r="F11495" s="121">
        <v>5336633</v>
      </c>
      <c r="G11495" s="121">
        <v>599487</v>
      </c>
      <c r="H11495" s="119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19">
        <v>60274</v>
      </c>
      <c r="B11496" s="120" t="s">
        <v>201</v>
      </c>
      <c r="C11496" s="120" t="s">
        <v>206</v>
      </c>
      <c r="D11496" s="120" t="s">
        <v>101</v>
      </c>
      <c r="E11496" s="120" t="s">
        <v>92</v>
      </c>
      <c r="F11496" s="121">
        <v>28923</v>
      </c>
      <c r="G11496" s="121">
        <v>3249</v>
      </c>
      <c r="H11496" s="119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19">
        <v>60275</v>
      </c>
      <c r="B11497" s="120" t="s">
        <v>201</v>
      </c>
      <c r="C11497" s="120" t="s">
        <v>206</v>
      </c>
      <c r="D11497" s="120" t="s">
        <v>101</v>
      </c>
      <c r="E11497" s="120" t="s">
        <v>92</v>
      </c>
      <c r="F11497" s="121">
        <v>42472</v>
      </c>
      <c r="G11497" s="121">
        <v>4771</v>
      </c>
      <c r="H11497" s="119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19">
        <v>60276</v>
      </c>
      <c r="B11498" s="120" t="s">
        <v>205</v>
      </c>
      <c r="C11498" s="120" t="s">
        <v>209</v>
      </c>
      <c r="D11498" s="120" t="s">
        <v>73</v>
      </c>
      <c r="E11498" s="120" t="s">
        <v>38</v>
      </c>
      <c r="F11498" s="121">
        <v>112732</v>
      </c>
      <c r="G11498" s="121">
        <v>21988</v>
      </c>
      <c r="H11498" s="119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19">
        <v>60277</v>
      </c>
      <c r="B11499" s="120" t="s">
        <v>201</v>
      </c>
      <c r="C11499" s="120" t="s">
        <v>206</v>
      </c>
      <c r="D11499" s="120" t="s">
        <v>101</v>
      </c>
      <c r="E11499" s="120" t="s">
        <v>92</v>
      </c>
      <c r="F11499" s="121">
        <v>18980</v>
      </c>
      <c r="G11499" s="121">
        <v>2132</v>
      </c>
      <c r="H11499" s="119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19">
        <v>60278</v>
      </c>
      <c r="B11500" s="120" t="s">
        <v>201</v>
      </c>
      <c r="C11500" s="120" t="s">
        <v>206</v>
      </c>
      <c r="D11500" s="120" t="s">
        <v>101</v>
      </c>
      <c r="E11500" s="120" t="s">
        <v>92</v>
      </c>
      <c r="F11500" s="121">
        <v>26386</v>
      </c>
      <c r="G11500" s="121">
        <v>2964</v>
      </c>
      <c r="H11500" s="119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19">
        <v>60279</v>
      </c>
      <c r="B11501" s="120" t="s">
        <v>201</v>
      </c>
      <c r="C11501" s="120" t="s">
        <v>206</v>
      </c>
      <c r="D11501" s="120" t="s">
        <v>101</v>
      </c>
      <c r="E11501" s="120" t="s">
        <v>92</v>
      </c>
      <c r="F11501" s="121">
        <v>491195</v>
      </c>
      <c r="G11501" s="121">
        <v>55178</v>
      </c>
      <c r="H11501" s="119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19">
        <v>60280</v>
      </c>
      <c r="B11502" s="120" t="s">
        <v>201</v>
      </c>
      <c r="C11502" s="120" t="s">
        <v>206</v>
      </c>
      <c r="D11502" s="120" t="s">
        <v>101</v>
      </c>
      <c r="E11502" s="120" t="s">
        <v>92</v>
      </c>
      <c r="F11502" s="121">
        <v>486174</v>
      </c>
      <c r="G11502" s="121">
        <v>54614</v>
      </c>
      <c r="H11502" s="119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19">
        <v>60281</v>
      </c>
      <c r="B11503" s="120" t="s">
        <v>201</v>
      </c>
      <c r="C11503" s="120" t="s">
        <v>206</v>
      </c>
      <c r="D11503" s="120" t="s">
        <v>101</v>
      </c>
      <c r="E11503" s="120" t="s">
        <v>92</v>
      </c>
      <c r="F11503" s="121">
        <v>74491</v>
      </c>
      <c r="G11503" s="121">
        <v>8368</v>
      </c>
      <c r="H11503" s="119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19">
        <v>60283</v>
      </c>
      <c r="B11504" s="120" t="s">
        <v>201</v>
      </c>
      <c r="C11504" s="120" t="s">
        <v>206</v>
      </c>
      <c r="D11504" s="120" t="s">
        <v>101</v>
      </c>
      <c r="E11504" s="120" t="s">
        <v>92</v>
      </c>
      <c r="F11504" s="121">
        <v>123471</v>
      </c>
      <c r="G11504" s="121">
        <v>13870</v>
      </c>
      <c r="H11504" s="119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19">
        <v>60285</v>
      </c>
      <c r="B11505" s="120" t="s">
        <v>201</v>
      </c>
      <c r="C11505" s="120" t="s">
        <v>206</v>
      </c>
      <c r="D11505" s="120" t="s">
        <v>101</v>
      </c>
      <c r="E11505" s="120" t="s">
        <v>92</v>
      </c>
      <c r="F11505" s="121">
        <v>673461</v>
      </c>
      <c r="G11505" s="121">
        <v>75653</v>
      </c>
      <c r="H11505" s="119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19">
        <v>60288</v>
      </c>
      <c r="B11506" s="120" t="s">
        <v>201</v>
      </c>
      <c r="C11506" s="120" t="s">
        <v>206</v>
      </c>
      <c r="D11506" s="120" t="s">
        <v>101</v>
      </c>
      <c r="E11506" s="120" t="s">
        <v>92</v>
      </c>
      <c r="F11506" s="121">
        <v>36248</v>
      </c>
      <c r="G11506" s="121">
        <v>4072</v>
      </c>
      <c r="H11506" s="119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19">
        <v>60291</v>
      </c>
      <c r="B11507" s="120" t="s">
        <v>201</v>
      </c>
      <c r="C11507" s="120" t="s">
        <v>206</v>
      </c>
      <c r="D11507" s="120" t="s">
        <v>101</v>
      </c>
      <c r="E11507" s="120" t="s">
        <v>92</v>
      </c>
      <c r="F11507" s="121">
        <v>21071</v>
      </c>
      <c r="G11507" s="121">
        <v>2367</v>
      </c>
      <c r="H11507" s="119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19">
        <v>60293</v>
      </c>
      <c r="B11508" s="120" t="s">
        <v>201</v>
      </c>
      <c r="C11508" s="120" t="s">
        <v>206</v>
      </c>
      <c r="D11508" s="120" t="s">
        <v>101</v>
      </c>
      <c r="E11508" s="120" t="s">
        <v>92</v>
      </c>
      <c r="F11508" s="121">
        <v>188339</v>
      </c>
      <c r="G11508" s="121">
        <v>21157</v>
      </c>
      <c r="H11508" s="119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19">
        <v>60297</v>
      </c>
      <c r="B11509" s="120" t="s">
        <v>201</v>
      </c>
      <c r="C11509" s="120" t="s">
        <v>206</v>
      </c>
      <c r="D11509" s="120" t="s">
        <v>33</v>
      </c>
      <c r="E11509" s="120" t="s">
        <v>99</v>
      </c>
      <c r="F11509" s="121">
        <v>0</v>
      </c>
      <c r="G11509" s="121">
        <v>-615</v>
      </c>
      <c r="H11509" s="119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19">
        <v>60299</v>
      </c>
      <c r="B11510" s="120" t="s">
        <v>201</v>
      </c>
      <c r="C11510" s="120" t="s">
        <v>206</v>
      </c>
      <c r="D11510" s="120" t="s">
        <v>33</v>
      </c>
      <c r="E11510" s="120" t="s">
        <v>99</v>
      </c>
      <c r="F11510" s="121">
        <v>0</v>
      </c>
      <c r="G11510" s="121">
        <v>0</v>
      </c>
      <c r="H11510" s="119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19">
        <v>60300</v>
      </c>
      <c r="B11511" s="120" t="s">
        <v>201</v>
      </c>
      <c r="C11511" s="120" t="s">
        <v>202</v>
      </c>
      <c r="D11511" s="120" t="s">
        <v>101</v>
      </c>
      <c r="E11511" s="120" t="s">
        <v>92</v>
      </c>
      <c r="F11511" s="121">
        <v>74359</v>
      </c>
      <c r="G11511" s="121">
        <v>8353</v>
      </c>
      <c r="H11511" s="119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19">
        <v>60301</v>
      </c>
      <c r="B11512" s="120" t="s">
        <v>201</v>
      </c>
      <c r="C11512" s="120" t="s">
        <v>202</v>
      </c>
      <c r="D11512" s="120" t="s">
        <v>101</v>
      </c>
      <c r="E11512" s="120" t="s">
        <v>92</v>
      </c>
      <c r="F11512" s="121">
        <v>109148</v>
      </c>
      <c r="G11512" s="121">
        <v>12261</v>
      </c>
      <c r="H11512" s="119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19">
        <v>60302</v>
      </c>
      <c r="B11513" s="120" t="s">
        <v>201</v>
      </c>
      <c r="C11513" s="120" t="s">
        <v>206</v>
      </c>
      <c r="D11513" s="120" t="s">
        <v>39</v>
      </c>
      <c r="E11513" s="120" t="s">
        <v>38</v>
      </c>
      <c r="F11513" s="121">
        <v>2740206</v>
      </c>
      <c r="G11513" s="121">
        <v>1696578</v>
      </c>
      <c r="H11513" s="119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19">
        <v>60302</v>
      </c>
      <c r="B11514" s="120" t="s">
        <v>201</v>
      </c>
      <c r="C11514" s="120" t="s">
        <v>206</v>
      </c>
      <c r="D11514" s="120" t="s">
        <v>61</v>
      </c>
      <c r="E11514" s="120" t="s">
        <v>38</v>
      </c>
      <c r="F11514" s="121">
        <v>30029919</v>
      </c>
      <c r="G11514" s="121">
        <v>2961960</v>
      </c>
      <c r="H11514" s="119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19">
        <v>60303</v>
      </c>
      <c r="B11515" s="120" t="s">
        <v>201</v>
      </c>
      <c r="C11515" s="120" t="s">
        <v>206</v>
      </c>
      <c r="D11515" s="120" t="s">
        <v>101</v>
      </c>
      <c r="E11515" s="120" t="s">
        <v>92</v>
      </c>
      <c r="F11515" s="121">
        <v>900660</v>
      </c>
      <c r="G11515" s="121">
        <v>101175</v>
      </c>
      <c r="H11515" s="119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19">
        <v>60304</v>
      </c>
      <c r="B11516" s="120" t="s">
        <v>201</v>
      </c>
      <c r="C11516" s="120" t="s">
        <v>206</v>
      </c>
      <c r="D11516" s="120" t="s">
        <v>101</v>
      </c>
      <c r="E11516" s="120" t="s">
        <v>92</v>
      </c>
      <c r="F11516" s="121">
        <v>659204</v>
      </c>
      <c r="G11516" s="121">
        <v>74051</v>
      </c>
      <c r="H11516" s="119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19">
        <v>60306</v>
      </c>
      <c r="B11517" s="120" t="s">
        <v>201</v>
      </c>
      <c r="C11517" s="120" t="s">
        <v>206</v>
      </c>
      <c r="D11517" s="120" t="s">
        <v>101</v>
      </c>
      <c r="E11517" s="120" t="s">
        <v>92</v>
      </c>
      <c r="F11517" s="121">
        <v>973445</v>
      </c>
      <c r="G11517" s="121">
        <v>109351</v>
      </c>
      <c r="H11517" s="119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19">
        <v>60307</v>
      </c>
      <c r="B11518" s="120" t="s">
        <v>201</v>
      </c>
      <c r="C11518" s="120" t="s">
        <v>206</v>
      </c>
      <c r="D11518" s="120" t="s">
        <v>101</v>
      </c>
      <c r="E11518" s="120" t="s">
        <v>92</v>
      </c>
      <c r="F11518" s="121">
        <v>2279332</v>
      </c>
      <c r="G11518" s="121">
        <v>256047</v>
      </c>
      <c r="H11518" s="119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19">
        <v>60308</v>
      </c>
      <c r="B11519" s="120" t="s">
        <v>201</v>
      </c>
      <c r="C11519" s="120" t="s">
        <v>206</v>
      </c>
      <c r="D11519" s="120" t="s">
        <v>101</v>
      </c>
      <c r="E11519" s="120" t="s">
        <v>92</v>
      </c>
      <c r="F11519" s="121">
        <v>3967061</v>
      </c>
      <c r="G11519" s="121">
        <v>445637</v>
      </c>
      <c r="H11519" s="119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19">
        <v>60310</v>
      </c>
      <c r="B11520" s="120" t="s">
        <v>201</v>
      </c>
      <c r="C11520" s="120" t="s">
        <v>206</v>
      </c>
      <c r="D11520" s="120" t="s">
        <v>101</v>
      </c>
      <c r="E11520" s="120" t="s">
        <v>92</v>
      </c>
      <c r="F11520" s="121">
        <v>477974</v>
      </c>
      <c r="G11520" s="121">
        <v>53693</v>
      </c>
      <c r="H11520" s="119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19">
        <v>60311</v>
      </c>
      <c r="B11521" s="120" t="s">
        <v>201</v>
      </c>
      <c r="C11521" s="120" t="s">
        <v>206</v>
      </c>
      <c r="D11521" s="120" t="s">
        <v>101</v>
      </c>
      <c r="E11521" s="120" t="s">
        <v>92</v>
      </c>
      <c r="F11521" s="121">
        <v>272098</v>
      </c>
      <c r="G11521" s="121">
        <v>30566</v>
      </c>
      <c r="H11521" s="119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19">
        <v>60312</v>
      </c>
      <c r="B11522" s="120" t="s">
        <v>201</v>
      </c>
      <c r="C11522" s="120" t="s">
        <v>206</v>
      </c>
      <c r="D11522" s="120" t="s">
        <v>101</v>
      </c>
      <c r="E11522" s="120" t="s">
        <v>92</v>
      </c>
      <c r="F11522" s="121">
        <v>79566</v>
      </c>
      <c r="G11522" s="121">
        <v>8938</v>
      </c>
      <c r="H11522" s="119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19">
        <v>60313</v>
      </c>
      <c r="B11523" s="120" t="s">
        <v>201</v>
      </c>
      <c r="C11523" s="120" t="s">
        <v>206</v>
      </c>
      <c r="D11523" s="120" t="s">
        <v>101</v>
      </c>
      <c r="E11523" s="120" t="s">
        <v>92</v>
      </c>
      <c r="F11523" s="121">
        <v>87220</v>
      </c>
      <c r="G11523" s="121">
        <v>9798</v>
      </c>
      <c r="H11523" s="119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19">
        <v>60314</v>
      </c>
      <c r="B11524" s="120" t="s">
        <v>201</v>
      </c>
      <c r="C11524" s="120" t="s">
        <v>206</v>
      </c>
      <c r="D11524" s="120" t="s">
        <v>128</v>
      </c>
      <c r="E11524" s="120" t="s">
        <v>180</v>
      </c>
      <c r="F11524" s="121">
        <v>1150085</v>
      </c>
      <c r="G11524" s="121">
        <v>129194</v>
      </c>
      <c r="H11524" s="119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19">
        <v>60315</v>
      </c>
      <c r="B11525" s="120" t="s">
        <v>201</v>
      </c>
      <c r="C11525" s="120" t="s">
        <v>206</v>
      </c>
      <c r="D11525" s="120" t="s">
        <v>101</v>
      </c>
      <c r="E11525" s="120" t="s">
        <v>92</v>
      </c>
      <c r="F11525" s="121">
        <v>359606</v>
      </c>
      <c r="G11525" s="121">
        <v>40396</v>
      </c>
      <c r="H11525" s="119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19">
        <v>60316</v>
      </c>
      <c r="B11526" s="120" t="s">
        <v>201</v>
      </c>
      <c r="C11526" s="120" t="s">
        <v>202</v>
      </c>
      <c r="D11526" s="120" t="s">
        <v>101</v>
      </c>
      <c r="E11526" s="120" t="s">
        <v>92</v>
      </c>
      <c r="F11526" s="121">
        <v>187930</v>
      </c>
      <c r="G11526" s="121">
        <v>21111</v>
      </c>
      <c r="H11526" s="119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19">
        <v>60317</v>
      </c>
      <c r="B11527" s="120" t="s">
        <v>201</v>
      </c>
      <c r="C11527" s="120" t="s">
        <v>206</v>
      </c>
      <c r="D11527" s="120" t="s">
        <v>128</v>
      </c>
      <c r="E11527" s="120" t="s">
        <v>180</v>
      </c>
      <c r="F11527" s="121">
        <v>3584257</v>
      </c>
      <c r="G11527" s="121">
        <v>402635</v>
      </c>
      <c r="H11527" s="119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19">
        <v>60318</v>
      </c>
      <c r="B11528" s="120" t="s">
        <v>201</v>
      </c>
      <c r="C11528" s="120" t="s">
        <v>202</v>
      </c>
      <c r="D11528" s="120" t="s">
        <v>101</v>
      </c>
      <c r="E11528" s="120" t="s">
        <v>92</v>
      </c>
      <c r="F11528" s="121">
        <v>290499</v>
      </c>
      <c r="G11528" s="121">
        <v>32633</v>
      </c>
      <c r="H11528" s="119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19">
        <v>60319</v>
      </c>
      <c r="B11529" s="120" t="s">
        <v>201</v>
      </c>
      <c r="C11529" s="120" t="s">
        <v>202</v>
      </c>
      <c r="D11529" s="120" t="s">
        <v>101</v>
      </c>
      <c r="E11529" s="120" t="s">
        <v>92</v>
      </c>
      <c r="F11529" s="121">
        <v>329649</v>
      </c>
      <c r="G11529" s="121">
        <v>37031</v>
      </c>
      <c r="H11529" s="119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19">
        <v>60320</v>
      </c>
      <c r="B11530" s="120" t="s">
        <v>201</v>
      </c>
      <c r="C11530" s="120" t="s">
        <v>206</v>
      </c>
      <c r="D11530" s="120" t="s">
        <v>101</v>
      </c>
      <c r="E11530" s="120" t="s">
        <v>92</v>
      </c>
      <c r="F11530" s="121">
        <v>21897</v>
      </c>
      <c r="G11530" s="121">
        <v>2460</v>
      </c>
      <c r="H11530" s="119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19">
        <v>60321</v>
      </c>
      <c r="B11531" s="120" t="s">
        <v>201</v>
      </c>
      <c r="C11531" s="120" t="s">
        <v>206</v>
      </c>
      <c r="D11531" s="120" t="s">
        <v>128</v>
      </c>
      <c r="E11531" s="120" t="s">
        <v>180</v>
      </c>
      <c r="F11531" s="121">
        <v>221635</v>
      </c>
      <c r="G11531" s="121">
        <v>24897</v>
      </c>
      <c r="H11531" s="119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19">
        <v>60324</v>
      </c>
      <c r="B11532" s="120" t="s">
        <v>201</v>
      </c>
      <c r="C11532" s="120" t="s">
        <v>206</v>
      </c>
      <c r="D11532" s="120" t="s">
        <v>101</v>
      </c>
      <c r="E11532" s="120" t="s">
        <v>92</v>
      </c>
      <c r="F11532" s="121">
        <v>2564801</v>
      </c>
      <c r="G11532" s="121">
        <v>288115</v>
      </c>
      <c r="H11532" s="119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19">
        <v>60326</v>
      </c>
      <c r="B11533" s="120" t="s">
        <v>201</v>
      </c>
      <c r="C11533" s="120" t="s">
        <v>202</v>
      </c>
      <c r="D11533" s="120" t="s">
        <v>128</v>
      </c>
      <c r="E11533" s="120" t="s">
        <v>180</v>
      </c>
      <c r="F11533" s="121">
        <v>6681191</v>
      </c>
      <c r="G11533" s="121">
        <v>750527</v>
      </c>
      <c r="H11533" s="119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19">
        <v>60327</v>
      </c>
      <c r="B11534" s="120" t="s">
        <v>201</v>
      </c>
      <c r="C11534" s="120" t="s">
        <v>206</v>
      </c>
      <c r="D11534" s="120" t="s">
        <v>101</v>
      </c>
      <c r="E11534" s="120" t="s">
        <v>92</v>
      </c>
      <c r="F11534" s="121">
        <v>25148</v>
      </c>
      <c r="G11534" s="121">
        <v>2825</v>
      </c>
      <c r="H11534" s="119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19">
        <v>60328</v>
      </c>
      <c r="B11535" s="120" t="s">
        <v>201</v>
      </c>
      <c r="C11535" s="120" t="s">
        <v>202</v>
      </c>
      <c r="D11535" s="120" t="s">
        <v>79</v>
      </c>
      <c r="E11535" s="120" t="s">
        <v>70</v>
      </c>
      <c r="F11535" s="121">
        <v>0</v>
      </c>
      <c r="G11535" s="121">
        <v>0</v>
      </c>
      <c r="H11535" s="119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19">
        <v>60328</v>
      </c>
      <c r="B11536" s="120" t="s">
        <v>201</v>
      </c>
      <c r="C11536" s="120" t="s">
        <v>202</v>
      </c>
      <c r="D11536" s="120" t="s">
        <v>79</v>
      </c>
      <c r="E11536" s="120" t="s">
        <v>134</v>
      </c>
      <c r="F11536" s="121">
        <v>436535</v>
      </c>
      <c r="G11536" s="121">
        <v>50700</v>
      </c>
      <c r="H11536" s="119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19">
        <v>60329</v>
      </c>
      <c r="B11537" s="120" t="s">
        <v>201</v>
      </c>
      <c r="C11537" s="120" t="s">
        <v>206</v>
      </c>
      <c r="D11537" s="120" t="s">
        <v>128</v>
      </c>
      <c r="E11537" s="120" t="s">
        <v>180</v>
      </c>
      <c r="F11537" s="121">
        <v>897607</v>
      </c>
      <c r="G11537" s="121">
        <v>100832</v>
      </c>
      <c r="H11537" s="119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19">
        <v>60330</v>
      </c>
      <c r="B11538" s="120" t="s">
        <v>201</v>
      </c>
      <c r="C11538" s="120" t="s">
        <v>206</v>
      </c>
      <c r="D11538" s="120" t="s">
        <v>101</v>
      </c>
      <c r="E11538" s="120" t="s">
        <v>92</v>
      </c>
      <c r="F11538" s="121">
        <v>119802</v>
      </c>
      <c r="G11538" s="121">
        <v>13458</v>
      </c>
      <c r="H11538" s="119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19">
        <v>60331</v>
      </c>
      <c r="B11539" s="120" t="s">
        <v>201</v>
      </c>
      <c r="C11539" s="120" t="s">
        <v>206</v>
      </c>
      <c r="D11539" s="120" t="s">
        <v>101</v>
      </c>
      <c r="E11539" s="120" t="s">
        <v>92</v>
      </c>
      <c r="F11539" s="121">
        <v>180016</v>
      </c>
      <c r="G11539" s="121">
        <v>20222</v>
      </c>
      <c r="H11539" s="119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19">
        <v>60332</v>
      </c>
      <c r="B11540" s="120" t="s">
        <v>201</v>
      </c>
      <c r="C11540" s="120" t="s">
        <v>206</v>
      </c>
      <c r="D11540" s="120" t="s">
        <v>101</v>
      </c>
      <c r="E11540" s="120" t="s">
        <v>92</v>
      </c>
      <c r="F11540" s="121">
        <v>203893</v>
      </c>
      <c r="G11540" s="121">
        <v>22904</v>
      </c>
      <c r="H11540" s="119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19">
        <v>60333</v>
      </c>
      <c r="B11541" s="120" t="s">
        <v>201</v>
      </c>
      <c r="C11541" s="120" t="s">
        <v>206</v>
      </c>
      <c r="D11541" s="120" t="s">
        <v>101</v>
      </c>
      <c r="E11541" s="120" t="s">
        <v>92</v>
      </c>
      <c r="F11541" s="121">
        <v>89671</v>
      </c>
      <c r="G11541" s="121">
        <v>10073</v>
      </c>
      <c r="H11541" s="119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19">
        <v>60334</v>
      </c>
      <c r="B11542" s="120" t="s">
        <v>201</v>
      </c>
      <c r="C11542" s="120" t="s">
        <v>206</v>
      </c>
      <c r="D11542" s="120" t="s">
        <v>101</v>
      </c>
      <c r="E11542" s="120" t="s">
        <v>92</v>
      </c>
      <c r="F11542" s="121">
        <v>199798</v>
      </c>
      <c r="G11542" s="121">
        <v>22444</v>
      </c>
      <c r="H11542" s="119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19">
        <v>60335</v>
      </c>
      <c r="B11543" s="120" t="s">
        <v>201</v>
      </c>
      <c r="C11543" s="120" t="s">
        <v>206</v>
      </c>
      <c r="D11543" s="120" t="s">
        <v>101</v>
      </c>
      <c r="E11543" s="120" t="s">
        <v>92</v>
      </c>
      <c r="F11543" s="121">
        <v>195186</v>
      </c>
      <c r="G11543" s="121">
        <v>21926</v>
      </c>
      <c r="H11543" s="119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19">
        <v>60336</v>
      </c>
      <c r="B11544" s="120" t="s">
        <v>201</v>
      </c>
      <c r="C11544" s="120" t="s">
        <v>206</v>
      </c>
      <c r="D11544" s="120" t="s">
        <v>101</v>
      </c>
      <c r="E11544" s="120" t="s">
        <v>92</v>
      </c>
      <c r="F11544" s="121">
        <v>1157464</v>
      </c>
      <c r="G11544" s="121">
        <v>130023</v>
      </c>
      <c r="H11544" s="119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19">
        <v>60337</v>
      </c>
      <c r="B11545" s="120" t="s">
        <v>201</v>
      </c>
      <c r="C11545" s="120" t="s">
        <v>206</v>
      </c>
      <c r="D11545" s="120" t="s">
        <v>101</v>
      </c>
      <c r="E11545" s="120" t="s">
        <v>92</v>
      </c>
      <c r="F11545" s="121">
        <v>268172</v>
      </c>
      <c r="G11545" s="121">
        <v>30125</v>
      </c>
      <c r="H11545" s="119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19">
        <v>60338</v>
      </c>
      <c r="B11546" s="120" t="s">
        <v>201</v>
      </c>
      <c r="C11546" s="120" t="s">
        <v>206</v>
      </c>
      <c r="D11546" s="120" t="s">
        <v>128</v>
      </c>
      <c r="E11546" s="120" t="s">
        <v>180</v>
      </c>
      <c r="F11546" s="121">
        <v>8345028</v>
      </c>
      <c r="G11546" s="121">
        <v>937433</v>
      </c>
      <c r="H11546" s="119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19">
        <v>60339</v>
      </c>
      <c r="B11547" s="120" t="s">
        <v>201</v>
      </c>
      <c r="C11547" s="120" t="s">
        <v>206</v>
      </c>
      <c r="D11547" s="120" t="s">
        <v>128</v>
      </c>
      <c r="E11547" s="120" t="s">
        <v>180</v>
      </c>
      <c r="F11547" s="121">
        <v>7823843</v>
      </c>
      <c r="G11547" s="121">
        <v>878886</v>
      </c>
      <c r="H11547" s="119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19">
        <v>60340</v>
      </c>
      <c r="B11548" s="120" t="s">
        <v>205</v>
      </c>
      <c r="C11548" s="120" t="s">
        <v>208</v>
      </c>
      <c r="D11548" s="120" t="s">
        <v>68</v>
      </c>
      <c r="E11548" s="120" t="s">
        <v>38</v>
      </c>
      <c r="F11548" s="121">
        <v>44693</v>
      </c>
      <c r="G11548" s="121">
        <v>9116.907</v>
      </c>
      <c r="H11548" s="119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19">
        <v>60340</v>
      </c>
      <c r="B11549" s="120" t="s">
        <v>205</v>
      </c>
      <c r="C11549" s="120" t="s">
        <v>208</v>
      </c>
      <c r="D11549" s="120" t="s">
        <v>68</v>
      </c>
      <c r="E11549" s="120" t="s">
        <v>137</v>
      </c>
      <c r="F11549" s="121">
        <v>0</v>
      </c>
      <c r="G11549" s="121">
        <v>0</v>
      </c>
      <c r="H11549" s="119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19">
        <v>60340</v>
      </c>
      <c r="B11550" s="120" t="s">
        <v>205</v>
      </c>
      <c r="C11550" s="120" t="s">
        <v>208</v>
      </c>
      <c r="D11550" s="120" t="s">
        <v>68</v>
      </c>
      <c r="E11550" s="120" t="s">
        <v>176</v>
      </c>
      <c r="F11550" s="121">
        <v>3318235</v>
      </c>
      <c r="G11550" s="121">
        <v>299742.09</v>
      </c>
      <c r="H11550" s="119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19">
        <v>60342</v>
      </c>
      <c r="B11551" s="120" t="s">
        <v>201</v>
      </c>
      <c r="C11551" s="120" t="s">
        <v>202</v>
      </c>
      <c r="D11551" s="120" t="s">
        <v>128</v>
      </c>
      <c r="E11551" s="120" t="s">
        <v>180</v>
      </c>
      <c r="F11551" s="121">
        <v>9291853</v>
      </c>
      <c r="G11551" s="121">
        <v>1043794</v>
      </c>
      <c r="H11551" s="119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19">
        <v>60344</v>
      </c>
      <c r="B11552" s="120" t="s">
        <v>201</v>
      </c>
      <c r="C11552" s="120" t="s">
        <v>206</v>
      </c>
      <c r="D11552" s="120" t="s">
        <v>101</v>
      </c>
      <c r="E11552" s="120" t="s">
        <v>92</v>
      </c>
      <c r="F11552" s="121">
        <v>28628</v>
      </c>
      <c r="G11552" s="121">
        <v>3216</v>
      </c>
      <c r="H11552" s="119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19">
        <v>60345</v>
      </c>
      <c r="B11553" s="120" t="s">
        <v>201</v>
      </c>
      <c r="C11553" s="120" t="s">
        <v>202</v>
      </c>
      <c r="D11553" s="120" t="s">
        <v>39</v>
      </c>
      <c r="E11553" s="120" t="s">
        <v>70</v>
      </c>
      <c r="F11553" s="121">
        <v>0</v>
      </c>
      <c r="G11553" s="121">
        <v>12992.108</v>
      </c>
      <c r="H11553" s="119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19">
        <v>60345</v>
      </c>
      <c r="B11554" s="120" t="s">
        <v>201</v>
      </c>
      <c r="C11554" s="120" t="s">
        <v>202</v>
      </c>
      <c r="D11554" s="120" t="s">
        <v>39</v>
      </c>
      <c r="E11554" s="120" t="s">
        <v>38</v>
      </c>
      <c r="F11554" s="121">
        <v>0</v>
      </c>
      <c r="G11554" s="121">
        <v>2172863.9</v>
      </c>
      <c r="H11554" s="119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19">
        <v>60345</v>
      </c>
      <c r="B11555" s="120" t="s">
        <v>201</v>
      </c>
      <c r="C11555" s="120" t="s">
        <v>202</v>
      </c>
      <c r="D11555" s="120" t="s">
        <v>61</v>
      </c>
      <c r="E11555" s="120" t="s">
        <v>70</v>
      </c>
      <c r="F11555" s="121">
        <v>294198</v>
      </c>
      <c r="G11555" s="121">
        <v>30939.004</v>
      </c>
      <c r="H11555" s="119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19">
        <v>60345</v>
      </c>
      <c r="B11556" s="120" t="s">
        <v>201</v>
      </c>
      <c r="C11556" s="120" t="s">
        <v>202</v>
      </c>
      <c r="D11556" s="120" t="s">
        <v>61</v>
      </c>
      <c r="E11556" s="120" t="s">
        <v>38</v>
      </c>
      <c r="F11556" s="121">
        <v>44841377</v>
      </c>
      <c r="G11556" s="121">
        <v>4865304</v>
      </c>
      <c r="H11556" s="119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19">
        <v>60346</v>
      </c>
      <c r="B11557" s="120" t="s">
        <v>201</v>
      </c>
      <c r="C11557" s="120" t="s">
        <v>202</v>
      </c>
      <c r="D11557" s="120" t="s">
        <v>101</v>
      </c>
      <c r="E11557" s="120" t="s">
        <v>92</v>
      </c>
      <c r="F11557" s="121">
        <v>369299</v>
      </c>
      <c r="G11557" s="121">
        <v>41485</v>
      </c>
      <c r="H11557" s="119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19">
        <v>60347</v>
      </c>
      <c r="B11558" s="120" t="s">
        <v>201</v>
      </c>
      <c r="C11558" s="120" t="s">
        <v>202</v>
      </c>
      <c r="D11558" s="120" t="s">
        <v>101</v>
      </c>
      <c r="E11558" s="120" t="s">
        <v>92</v>
      </c>
      <c r="F11558" s="121">
        <v>238289</v>
      </c>
      <c r="G11558" s="121">
        <v>26768</v>
      </c>
      <c r="H11558" s="119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19">
        <v>60348</v>
      </c>
      <c r="B11559" s="120" t="s">
        <v>201</v>
      </c>
      <c r="C11559" s="120" t="s">
        <v>202</v>
      </c>
      <c r="D11559" s="120" t="s">
        <v>101</v>
      </c>
      <c r="E11559" s="120" t="s">
        <v>92</v>
      </c>
      <c r="F11559" s="121">
        <v>25299</v>
      </c>
      <c r="G11559" s="121">
        <v>2842</v>
      </c>
      <c r="H11559" s="119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19">
        <v>60349</v>
      </c>
      <c r="B11560" s="120" t="s">
        <v>201</v>
      </c>
      <c r="C11560" s="120" t="s">
        <v>207</v>
      </c>
      <c r="D11560" s="120" t="s">
        <v>79</v>
      </c>
      <c r="E11560" s="120" t="s">
        <v>90</v>
      </c>
      <c r="F11560" s="121">
        <v>88814</v>
      </c>
      <c r="G11560" s="121">
        <v>8823</v>
      </c>
      <c r="H11560" s="119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19">
        <v>60350</v>
      </c>
      <c r="B11561" s="120" t="s">
        <v>201</v>
      </c>
      <c r="C11561" s="120" t="s">
        <v>206</v>
      </c>
      <c r="D11561" s="120" t="s">
        <v>101</v>
      </c>
      <c r="E11561" s="120" t="s">
        <v>92</v>
      </c>
      <c r="F11561" s="121">
        <v>22238</v>
      </c>
      <c r="G11561" s="121">
        <v>2498</v>
      </c>
      <c r="H11561" s="119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19">
        <v>60351</v>
      </c>
      <c r="B11562" s="120" t="s">
        <v>201</v>
      </c>
      <c r="C11562" s="120" t="s">
        <v>206</v>
      </c>
      <c r="D11562" s="120" t="s">
        <v>101</v>
      </c>
      <c r="E11562" s="120" t="s">
        <v>92</v>
      </c>
      <c r="F11562" s="121">
        <v>545477</v>
      </c>
      <c r="G11562" s="121">
        <v>61276</v>
      </c>
      <c r="H11562" s="119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19">
        <v>60352</v>
      </c>
      <c r="B11563" s="120" t="s">
        <v>201</v>
      </c>
      <c r="C11563" s="120" t="s">
        <v>206</v>
      </c>
      <c r="D11563" s="120" t="s">
        <v>101</v>
      </c>
      <c r="E11563" s="120" t="s">
        <v>92</v>
      </c>
      <c r="F11563" s="121">
        <v>2386929</v>
      </c>
      <c r="G11563" s="121">
        <v>268134</v>
      </c>
      <c r="H11563" s="119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19">
        <v>60354</v>
      </c>
      <c r="B11564" s="120" t="s">
        <v>201</v>
      </c>
      <c r="C11564" s="120" t="s">
        <v>206</v>
      </c>
      <c r="D11564" s="120" t="s">
        <v>128</v>
      </c>
      <c r="E11564" s="120" t="s">
        <v>180</v>
      </c>
      <c r="F11564" s="121">
        <v>5716890</v>
      </c>
      <c r="G11564" s="121">
        <v>642203</v>
      </c>
      <c r="H11564" s="119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19">
        <v>60355</v>
      </c>
      <c r="B11565" s="120" t="s">
        <v>201</v>
      </c>
      <c r="C11565" s="120" t="s">
        <v>206</v>
      </c>
      <c r="D11565" s="120" t="s">
        <v>128</v>
      </c>
      <c r="E11565" s="120" t="s">
        <v>180</v>
      </c>
      <c r="F11565" s="121">
        <v>5796297</v>
      </c>
      <c r="G11565" s="121">
        <v>651123</v>
      </c>
      <c r="H11565" s="119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19">
        <v>60357</v>
      </c>
      <c r="B11566" s="120" t="s">
        <v>201</v>
      </c>
      <c r="C11566" s="120" t="s">
        <v>206</v>
      </c>
      <c r="D11566" s="120" t="s">
        <v>56</v>
      </c>
      <c r="E11566" s="120" t="s">
        <v>38</v>
      </c>
      <c r="F11566" s="121">
        <v>65784605</v>
      </c>
      <c r="G11566" s="121">
        <v>10163068</v>
      </c>
      <c r="H11566" s="119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19">
        <v>60359</v>
      </c>
      <c r="B11567" s="120" t="s">
        <v>201</v>
      </c>
      <c r="C11567" s="120" t="s">
        <v>206</v>
      </c>
      <c r="D11567" s="120" t="s">
        <v>101</v>
      </c>
      <c r="E11567" s="120" t="s">
        <v>92</v>
      </c>
      <c r="F11567" s="121">
        <v>39268</v>
      </c>
      <c r="G11567" s="121">
        <v>4411</v>
      </c>
      <c r="H11567" s="119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19">
        <v>60361</v>
      </c>
      <c r="B11568" s="120" t="s">
        <v>201</v>
      </c>
      <c r="C11568" s="120" t="s">
        <v>206</v>
      </c>
      <c r="D11568" s="120" t="s">
        <v>101</v>
      </c>
      <c r="E11568" s="120" t="s">
        <v>92</v>
      </c>
      <c r="F11568" s="121">
        <v>81151</v>
      </c>
      <c r="G11568" s="121">
        <v>9116</v>
      </c>
      <c r="H11568" s="119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19">
        <v>60363</v>
      </c>
      <c r="B11569" s="120" t="s">
        <v>201</v>
      </c>
      <c r="C11569" s="120" t="s">
        <v>206</v>
      </c>
      <c r="D11569" s="120" t="s">
        <v>101</v>
      </c>
      <c r="E11569" s="120" t="s">
        <v>92</v>
      </c>
      <c r="F11569" s="121">
        <v>88825</v>
      </c>
      <c r="G11569" s="121">
        <v>9978</v>
      </c>
      <c r="H11569" s="119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19">
        <v>60365</v>
      </c>
      <c r="B11570" s="120" t="s">
        <v>201</v>
      </c>
      <c r="C11570" s="120" t="s">
        <v>206</v>
      </c>
      <c r="D11570" s="120" t="s">
        <v>101</v>
      </c>
      <c r="E11570" s="120" t="s">
        <v>92</v>
      </c>
      <c r="F11570" s="121">
        <v>18783</v>
      </c>
      <c r="G11570" s="121">
        <v>2110</v>
      </c>
      <c r="H11570" s="119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19">
        <v>60366</v>
      </c>
      <c r="B11571" s="120" t="s">
        <v>201</v>
      </c>
      <c r="C11571" s="120" t="s">
        <v>206</v>
      </c>
      <c r="D11571" s="120" t="s">
        <v>128</v>
      </c>
      <c r="E11571" s="120" t="s">
        <v>180</v>
      </c>
      <c r="F11571" s="121">
        <v>5057723</v>
      </c>
      <c r="G11571" s="121">
        <v>568156</v>
      </c>
      <c r="H11571" s="119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19">
        <v>60367</v>
      </c>
      <c r="B11572" s="120" t="s">
        <v>201</v>
      </c>
      <c r="C11572" s="120" t="s">
        <v>206</v>
      </c>
      <c r="D11572" s="120" t="s">
        <v>101</v>
      </c>
      <c r="E11572" s="120" t="s">
        <v>92</v>
      </c>
      <c r="F11572" s="121">
        <v>98847</v>
      </c>
      <c r="G11572" s="121">
        <v>11104</v>
      </c>
      <c r="H11572" s="119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19">
        <v>60368</v>
      </c>
      <c r="B11573" s="120" t="s">
        <v>201</v>
      </c>
      <c r="C11573" s="120" t="s">
        <v>206</v>
      </c>
      <c r="D11573" s="120" t="s">
        <v>39</v>
      </c>
      <c r="E11573" s="120" t="s">
        <v>38</v>
      </c>
      <c r="F11573" s="121">
        <v>175311</v>
      </c>
      <c r="G11573" s="121">
        <v>1965873</v>
      </c>
      <c r="H11573" s="119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19">
        <v>60368</v>
      </c>
      <c r="B11574" s="120" t="s">
        <v>201</v>
      </c>
      <c r="C11574" s="120" t="s">
        <v>206</v>
      </c>
      <c r="D11574" s="120" t="s">
        <v>61</v>
      </c>
      <c r="E11574" s="120" t="s">
        <v>38</v>
      </c>
      <c r="F11574" s="121">
        <v>38952481</v>
      </c>
      <c r="G11574" s="121">
        <v>3659748</v>
      </c>
      <c r="H11574" s="119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19">
        <v>60369</v>
      </c>
      <c r="B11575" s="120" t="s">
        <v>201</v>
      </c>
      <c r="C11575" s="120" t="s">
        <v>206</v>
      </c>
      <c r="D11575" s="120" t="s">
        <v>101</v>
      </c>
      <c r="E11575" s="120" t="s">
        <v>92</v>
      </c>
      <c r="F11575" s="121">
        <v>78633</v>
      </c>
      <c r="G11575" s="121">
        <v>8833</v>
      </c>
      <c r="H11575" s="119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19">
        <v>60370</v>
      </c>
      <c r="B11576" s="120" t="s">
        <v>201</v>
      </c>
      <c r="C11576" s="120" t="s">
        <v>206</v>
      </c>
      <c r="D11576" s="120" t="s">
        <v>101</v>
      </c>
      <c r="E11576" s="120" t="s">
        <v>92</v>
      </c>
      <c r="F11576" s="121">
        <v>80152</v>
      </c>
      <c r="G11576" s="121">
        <v>9004</v>
      </c>
      <c r="H11576" s="119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19">
        <v>60371</v>
      </c>
      <c r="B11577" s="120" t="s">
        <v>201</v>
      </c>
      <c r="C11577" s="120" t="s">
        <v>202</v>
      </c>
      <c r="D11577" s="120" t="s">
        <v>101</v>
      </c>
      <c r="E11577" s="120" t="s">
        <v>92</v>
      </c>
      <c r="F11577" s="121">
        <v>18713</v>
      </c>
      <c r="G11577" s="121">
        <v>2102</v>
      </c>
      <c r="H11577" s="119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19">
        <v>60372</v>
      </c>
      <c r="B11578" s="120" t="s">
        <v>201</v>
      </c>
      <c r="C11578" s="120" t="s">
        <v>206</v>
      </c>
      <c r="D11578" s="120" t="s">
        <v>101</v>
      </c>
      <c r="E11578" s="120" t="s">
        <v>92</v>
      </c>
      <c r="F11578" s="121">
        <v>2122173</v>
      </c>
      <c r="G11578" s="121">
        <v>238393</v>
      </c>
      <c r="H11578" s="119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19">
        <v>60375</v>
      </c>
      <c r="B11579" s="120" t="s">
        <v>201</v>
      </c>
      <c r="C11579" s="120" t="s">
        <v>206</v>
      </c>
      <c r="D11579" s="120" t="s">
        <v>101</v>
      </c>
      <c r="E11579" s="120" t="s">
        <v>92</v>
      </c>
      <c r="F11579" s="121">
        <v>85709</v>
      </c>
      <c r="G11579" s="121">
        <v>9628</v>
      </c>
      <c r="H11579" s="119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19">
        <v>60376</v>
      </c>
      <c r="B11580" s="120" t="s">
        <v>201</v>
      </c>
      <c r="C11580" s="120" t="s">
        <v>206</v>
      </c>
      <c r="D11580" s="120" t="s">
        <v>39</v>
      </c>
      <c r="E11580" s="120" t="s">
        <v>38</v>
      </c>
      <c r="F11580" s="121">
        <v>647854</v>
      </c>
      <c r="G11580" s="121">
        <v>2090000</v>
      </c>
      <c r="H11580" s="119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19">
        <v>60376</v>
      </c>
      <c r="B11581" s="120" t="s">
        <v>201</v>
      </c>
      <c r="C11581" s="120" t="s">
        <v>206</v>
      </c>
      <c r="D11581" s="120" t="s">
        <v>61</v>
      </c>
      <c r="E11581" s="120" t="s">
        <v>38</v>
      </c>
      <c r="F11581" s="121">
        <v>39821946</v>
      </c>
      <c r="G11581" s="121">
        <v>3897495</v>
      </c>
      <c r="H11581" s="119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19">
        <v>60378</v>
      </c>
      <c r="B11582" s="120" t="s">
        <v>201</v>
      </c>
      <c r="C11582" s="120" t="s">
        <v>206</v>
      </c>
      <c r="D11582" s="120" t="s">
        <v>101</v>
      </c>
      <c r="E11582" s="120" t="s">
        <v>92</v>
      </c>
      <c r="F11582" s="121">
        <v>67228</v>
      </c>
      <c r="G11582" s="121">
        <v>7552</v>
      </c>
      <c r="H11582" s="119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19">
        <v>60380</v>
      </c>
      <c r="B11583" s="120" t="s">
        <v>201</v>
      </c>
      <c r="C11583" s="120" t="s">
        <v>206</v>
      </c>
      <c r="D11583" s="120" t="s">
        <v>101</v>
      </c>
      <c r="E11583" s="120" t="s">
        <v>92</v>
      </c>
      <c r="F11583" s="121">
        <v>1266227</v>
      </c>
      <c r="G11583" s="121">
        <v>142241</v>
      </c>
      <c r="H11583" s="119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19">
        <v>60383</v>
      </c>
      <c r="B11584" s="120" t="s">
        <v>201</v>
      </c>
      <c r="C11584" s="120" t="s">
        <v>202</v>
      </c>
      <c r="D11584" s="120" t="s">
        <v>101</v>
      </c>
      <c r="E11584" s="120" t="s">
        <v>92</v>
      </c>
      <c r="F11584" s="121">
        <v>862275</v>
      </c>
      <c r="G11584" s="121">
        <v>96863</v>
      </c>
      <c r="H11584" s="119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19">
        <v>60384</v>
      </c>
      <c r="B11585" s="120" t="s">
        <v>201</v>
      </c>
      <c r="C11585" s="120" t="s">
        <v>206</v>
      </c>
      <c r="D11585" s="120" t="s">
        <v>101</v>
      </c>
      <c r="E11585" s="120" t="s">
        <v>92</v>
      </c>
      <c r="F11585" s="121">
        <v>72383</v>
      </c>
      <c r="G11585" s="121">
        <v>8131</v>
      </c>
      <c r="H11585" s="119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19">
        <v>60385</v>
      </c>
      <c r="B11586" s="120" t="s">
        <v>205</v>
      </c>
      <c r="C11586" s="120" t="s">
        <v>208</v>
      </c>
      <c r="D11586" s="120" t="s">
        <v>67</v>
      </c>
      <c r="E11586" s="120" t="s">
        <v>38</v>
      </c>
      <c r="F11586" s="121">
        <v>87502</v>
      </c>
      <c r="G11586" s="121">
        <v>9607</v>
      </c>
      <c r="H11586" s="119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19">
        <v>60386</v>
      </c>
      <c r="B11587" s="120" t="s">
        <v>201</v>
      </c>
      <c r="C11587" s="120" t="s">
        <v>206</v>
      </c>
      <c r="D11587" s="120" t="s">
        <v>101</v>
      </c>
      <c r="E11587" s="120" t="s">
        <v>92</v>
      </c>
      <c r="F11587" s="121">
        <v>513083</v>
      </c>
      <c r="G11587" s="121">
        <v>57637</v>
      </c>
      <c r="H11587" s="119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19">
        <v>60388</v>
      </c>
      <c r="B11588" s="120" t="s">
        <v>201</v>
      </c>
      <c r="C11588" s="120" t="s">
        <v>206</v>
      </c>
      <c r="D11588" s="120" t="s">
        <v>79</v>
      </c>
      <c r="E11588" s="120" t="s">
        <v>90</v>
      </c>
      <c r="F11588" s="121">
        <v>71987</v>
      </c>
      <c r="G11588" s="121">
        <v>7617</v>
      </c>
      <c r="H11588" s="119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19">
        <v>60389</v>
      </c>
      <c r="B11589" s="120" t="s">
        <v>201</v>
      </c>
      <c r="C11589" s="120" t="s">
        <v>206</v>
      </c>
      <c r="D11589" s="120" t="s">
        <v>101</v>
      </c>
      <c r="E11589" s="120" t="s">
        <v>92</v>
      </c>
      <c r="F11589" s="121">
        <v>1454479</v>
      </c>
      <c r="G11589" s="121">
        <v>163388</v>
      </c>
      <c r="H11589" s="119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19">
        <v>60390</v>
      </c>
      <c r="B11590" s="120" t="s">
        <v>201</v>
      </c>
      <c r="C11590" s="120" t="s">
        <v>206</v>
      </c>
      <c r="D11590" s="120" t="s">
        <v>33</v>
      </c>
      <c r="E11590" s="120" t="s">
        <v>99</v>
      </c>
      <c r="F11590" s="121">
        <v>0</v>
      </c>
      <c r="G11590" s="121">
        <v>-1565</v>
      </c>
      <c r="H11590" s="119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19">
        <v>60391</v>
      </c>
      <c r="B11591" s="120" t="s">
        <v>201</v>
      </c>
      <c r="C11591" s="120" t="s">
        <v>206</v>
      </c>
      <c r="D11591" s="120" t="s">
        <v>101</v>
      </c>
      <c r="E11591" s="120" t="s">
        <v>92</v>
      </c>
      <c r="F11591" s="121">
        <v>208075</v>
      </c>
      <c r="G11591" s="121">
        <v>23374</v>
      </c>
      <c r="H11591" s="119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19">
        <v>60392</v>
      </c>
      <c r="B11592" s="120" t="s">
        <v>205</v>
      </c>
      <c r="C11592" s="120" t="s">
        <v>208</v>
      </c>
      <c r="D11592" s="120" t="s">
        <v>67</v>
      </c>
      <c r="E11592" s="120" t="s">
        <v>38</v>
      </c>
      <c r="F11592" s="121">
        <v>383248</v>
      </c>
      <c r="G11592" s="121">
        <v>41620</v>
      </c>
      <c r="H11592" s="119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19">
        <v>60394</v>
      </c>
      <c r="B11593" s="120" t="s">
        <v>201</v>
      </c>
      <c r="C11593" s="120" t="s">
        <v>206</v>
      </c>
      <c r="D11593" s="120" t="s">
        <v>101</v>
      </c>
      <c r="E11593" s="120" t="s">
        <v>92</v>
      </c>
      <c r="F11593" s="121">
        <v>104563</v>
      </c>
      <c r="G11593" s="121">
        <v>11746</v>
      </c>
      <c r="H11593" s="119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19">
        <v>60395</v>
      </c>
      <c r="B11594" s="120" t="s">
        <v>201</v>
      </c>
      <c r="C11594" s="120" t="s">
        <v>206</v>
      </c>
      <c r="D11594" s="120" t="s">
        <v>101</v>
      </c>
      <c r="E11594" s="120" t="s">
        <v>92</v>
      </c>
      <c r="F11594" s="121">
        <v>83981</v>
      </c>
      <c r="G11594" s="121">
        <v>9434</v>
      </c>
      <c r="H11594" s="119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19">
        <v>60396</v>
      </c>
      <c r="B11595" s="120" t="s">
        <v>201</v>
      </c>
      <c r="C11595" s="120" t="s">
        <v>206</v>
      </c>
      <c r="D11595" s="120" t="s">
        <v>101</v>
      </c>
      <c r="E11595" s="120" t="s">
        <v>92</v>
      </c>
      <c r="F11595" s="121">
        <v>80794</v>
      </c>
      <c r="G11595" s="121">
        <v>9076</v>
      </c>
      <c r="H11595" s="119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19">
        <v>60397</v>
      </c>
      <c r="B11596" s="120" t="s">
        <v>201</v>
      </c>
      <c r="C11596" s="120" t="s">
        <v>206</v>
      </c>
      <c r="D11596" s="120" t="s">
        <v>101</v>
      </c>
      <c r="E11596" s="120" t="s">
        <v>92</v>
      </c>
      <c r="F11596" s="121">
        <v>79184</v>
      </c>
      <c r="G11596" s="121">
        <v>8895</v>
      </c>
      <c r="H11596" s="119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19">
        <v>60398</v>
      </c>
      <c r="B11597" s="120" t="s">
        <v>201</v>
      </c>
      <c r="C11597" s="120" t="s">
        <v>206</v>
      </c>
      <c r="D11597" s="120" t="s">
        <v>101</v>
      </c>
      <c r="E11597" s="120" t="s">
        <v>92</v>
      </c>
      <c r="F11597" s="121">
        <v>78561</v>
      </c>
      <c r="G11597" s="121">
        <v>8825</v>
      </c>
      <c r="H11597" s="119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19">
        <v>60399</v>
      </c>
      <c r="B11598" s="120" t="s">
        <v>201</v>
      </c>
      <c r="C11598" s="120" t="s">
        <v>206</v>
      </c>
      <c r="D11598" s="120" t="s">
        <v>101</v>
      </c>
      <c r="E11598" s="120" t="s">
        <v>92</v>
      </c>
      <c r="F11598" s="121">
        <v>84320</v>
      </c>
      <c r="G11598" s="121">
        <v>9472</v>
      </c>
      <c r="H11598" s="119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19">
        <v>60400</v>
      </c>
      <c r="B11599" s="120" t="s">
        <v>201</v>
      </c>
      <c r="C11599" s="120" t="s">
        <v>206</v>
      </c>
      <c r="D11599" s="120" t="s">
        <v>101</v>
      </c>
      <c r="E11599" s="120" t="s">
        <v>92</v>
      </c>
      <c r="F11599" s="121">
        <v>83936</v>
      </c>
      <c r="G11599" s="121">
        <v>9429</v>
      </c>
      <c r="H11599" s="119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19">
        <v>60401</v>
      </c>
      <c r="B11600" s="120" t="s">
        <v>201</v>
      </c>
      <c r="C11600" s="120" t="s">
        <v>206</v>
      </c>
      <c r="D11600" s="120" t="s">
        <v>101</v>
      </c>
      <c r="E11600" s="120" t="s">
        <v>92</v>
      </c>
      <c r="F11600" s="121">
        <v>84675</v>
      </c>
      <c r="G11600" s="121">
        <v>9512</v>
      </c>
      <c r="H11600" s="119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19">
        <v>60402</v>
      </c>
      <c r="B11601" s="120" t="s">
        <v>201</v>
      </c>
      <c r="C11601" s="120" t="s">
        <v>206</v>
      </c>
      <c r="D11601" s="120" t="s">
        <v>101</v>
      </c>
      <c r="E11601" s="120" t="s">
        <v>92</v>
      </c>
      <c r="F11601" s="121">
        <v>83627</v>
      </c>
      <c r="G11601" s="121">
        <v>9394</v>
      </c>
      <c r="H11601" s="119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19">
        <v>60403</v>
      </c>
      <c r="B11602" s="120" t="s">
        <v>201</v>
      </c>
      <c r="C11602" s="120" t="s">
        <v>206</v>
      </c>
      <c r="D11602" s="120" t="s">
        <v>101</v>
      </c>
      <c r="E11602" s="120" t="s">
        <v>92</v>
      </c>
      <c r="F11602" s="121">
        <v>79862</v>
      </c>
      <c r="G11602" s="121">
        <v>8971</v>
      </c>
      <c r="H11602" s="119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19">
        <v>60404</v>
      </c>
      <c r="B11603" s="120" t="s">
        <v>201</v>
      </c>
      <c r="C11603" s="120" t="s">
        <v>206</v>
      </c>
      <c r="D11603" s="120" t="s">
        <v>128</v>
      </c>
      <c r="E11603" s="120" t="s">
        <v>180</v>
      </c>
      <c r="F11603" s="121">
        <v>276691</v>
      </c>
      <c r="G11603" s="121">
        <v>31082</v>
      </c>
      <c r="H11603" s="119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19">
        <v>60405</v>
      </c>
      <c r="B11604" s="120" t="s">
        <v>201</v>
      </c>
      <c r="C11604" s="120" t="s">
        <v>206</v>
      </c>
      <c r="D11604" s="120" t="s">
        <v>101</v>
      </c>
      <c r="E11604" s="120" t="s">
        <v>92</v>
      </c>
      <c r="F11604" s="121">
        <v>1476219</v>
      </c>
      <c r="G11604" s="121">
        <v>165830</v>
      </c>
      <c r="H11604" s="119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19">
        <v>60406</v>
      </c>
      <c r="B11605" s="120" t="s">
        <v>201</v>
      </c>
      <c r="C11605" s="120" t="s">
        <v>206</v>
      </c>
      <c r="D11605" s="120" t="s">
        <v>101</v>
      </c>
      <c r="E11605" s="120" t="s">
        <v>92</v>
      </c>
      <c r="F11605" s="121">
        <v>1464486</v>
      </c>
      <c r="G11605" s="121">
        <v>164512</v>
      </c>
      <c r="H11605" s="119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19">
        <v>60408</v>
      </c>
      <c r="B11606" s="120" t="s">
        <v>201</v>
      </c>
      <c r="C11606" s="120" t="s">
        <v>206</v>
      </c>
      <c r="D11606" s="120" t="s">
        <v>101</v>
      </c>
      <c r="E11606" s="120" t="s">
        <v>92</v>
      </c>
      <c r="F11606" s="121">
        <v>83456</v>
      </c>
      <c r="G11606" s="121">
        <v>9375</v>
      </c>
      <c r="H11606" s="119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19">
        <v>60409</v>
      </c>
      <c r="B11607" s="120" t="s">
        <v>201</v>
      </c>
      <c r="C11607" s="120" t="s">
        <v>206</v>
      </c>
      <c r="D11607" s="120" t="s">
        <v>101</v>
      </c>
      <c r="E11607" s="120" t="s">
        <v>92</v>
      </c>
      <c r="F11607" s="121">
        <v>82575</v>
      </c>
      <c r="G11607" s="121">
        <v>9276</v>
      </c>
      <c r="H11607" s="119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19">
        <v>60410</v>
      </c>
      <c r="B11608" s="120" t="s">
        <v>201</v>
      </c>
      <c r="C11608" s="120" t="s">
        <v>206</v>
      </c>
      <c r="D11608" s="120" t="s">
        <v>101</v>
      </c>
      <c r="E11608" s="120" t="s">
        <v>92</v>
      </c>
      <c r="F11608" s="121">
        <v>80555</v>
      </c>
      <c r="G11608" s="121">
        <v>9049</v>
      </c>
      <c r="H11608" s="119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19">
        <v>60411</v>
      </c>
      <c r="B11609" s="120" t="s">
        <v>201</v>
      </c>
      <c r="C11609" s="120" t="s">
        <v>206</v>
      </c>
      <c r="D11609" s="120" t="s">
        <v>101</v>
      </c>
      <c r="E11609" s="120" t="s">
        <v>92</v>
      </c>
      <c r="F11609" s="121">
        <v>23012</v>
      </c>
      <c r="G11609" s="121">
        <v>2585</v>
      </c>
      <c r="H11609" s="119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19">
        <v>60412</v>
      </c>
      <c r="B11610" s="120" t="s">
        <v>201</v>
      </c>
      <c r="C11610" s="120" t="s">
        <v>206</v>
      </c>
      <c r="D11610" s="120" t="s">
        <v>101</v>
      </c>
      <c r="E11610" s="120" t="s">
        <v>92</v>
      </c>
      <c r="F11610" s="121">
        <v>87694</v>
      </c>
      <c r="G11610" s="121">
        <v>9851</v>
      </c>
      <c r="H11610" s="119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19">
        <v>60413</v>
      </c>
      <c r="B11611" s="120" t="s">
        <v>201</v>
      </c>
      <c r="C11611" s="120" t="s">
        <v>206</v>
      </c>
      <c r="D11611" s="120" t="s">
        <v>101</v>
      </c>
      <c r="E11611" s="120" t="s">
        <v>92</v>
      </c>
      <c r="F11611" s="121">
        <v>1211927</v>
      </c>
      <c r="G11611" s="121">
        <v>136141</v>
      </c>
      <c r="H11611" s="119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19">
        <v>60414</v>
      </c>
      <c r="B11612" s="120" t="s">
        <v>201</v>
      </c>
      <c r="C11612" s="120" t="s">
        <v>206</v>
      </c>
      <c r="D11612" s="120" t="s">
        <v>128</v>
      </c>
      <c r="E11612" s="120" t="s">
        <v>180</v>
      </c>
      <c r="F11612" s="121">
        <v>10997826</v>
      </c>
      <c r="G11612" s="121">
        <v>1235433</v>
      </c>
      <c r="H11612" s="119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19">
        <v>60415</v>
      </c>
      <c r="B11613" s="120" t="s">
        <v>201</v>
      </c>
      <c r="C11613" s="120" t="s">
        <v>206</v>
      </c>
      <c r="D11613" s="120" t="s">
        <v>101</v>
      </c>
      <c r="E11613" s="120" t="s">
        <v>92</v>
      </c>
      <c r="F11613" s="121">
        <v>84809</v>
      </c>
      <c r="G11613" s="121">
        <v>9527</v>
      </c>
      <c r="H11613" s="119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19">
        <v>60416</v>
      </c>
      <c r="B11614" s="120" t="s">
        <v>201</v>
      </c>
      <c r="C11614" s="120" t="s">
        <v>206</v>
      </c>
      <c r="D11614" s="120" t="s">
        <v>101</v>
      </c>
      <c r="E11614" s="120" t="s">
        <v>92</v>
      </c>
      <c r="F11614" s="121">
        <v>84186</v>
      </c>
      <c r="G11614" s="121">
        <v>9457</v>
      </c>
      <c r="H11614" s="119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19">
        <v>60417</v>
      </c>
      <c r="B11615" s="120" t="s">
        <v>201</v>
      </c>
      <c r="C11615" s="120" t="s">
        <v>206</v>
      </c>
      <c r="D11615" s="120" t="s">
        <v>101</v>
      </c>
      <c r="E11615" s="120" t="s">
        <v>92</v>
      </c>
      <c r="F11615" s="121">
        <v>87755</v>
      </c>
      <c r="G11615" s="121">
        <v>9858</v>
      </c>
      <c r="H11615" s="119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19">
        <v>60418</v>
      </c>
      <c r="B11616" s="120" t="s">
        <v>201</v>
      </c>
      <c r="C11616" s="120" t="s">
        <v>202</v>
      </c>
      <c r="D11616" s="120" t="s">
        <v>116</v>
      </c>
      <c r="E11616" s="120" t="s">
        <v>170</v>
      </c>
      <c r="F11616" s="121">
        <v>97904</v>
      </c>
      <c r="G11616" s="121">
        <v>10998</v>
      </c>
      <c r="H11616" s="119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19">
        <v>60419</v>
      </c>
      <c r="B11617" s="120" t="s">
        <v>201</v>
      </c>
      <c r="C11617" s="120" t="s">
        <v>206</v>
      </c>
      <c r="D11617" s="120" t="s">
        <v>120</v>
      </c>
      <c r="E11617" s="120" t="s">
        <v>76</v>
      </c>
      <c r="F11617" s="121">
        <v>1223519</v>
      </c>
      <c r="G11617" s="121">
        <v>137443</v>
      </c>
      <c r="H11617" s="119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19">
        <v>60421</v>
      </c>
      <c r="B11618" s="120" t="s">
        <v>201</v>
      </c>
      <c r="C11618" s="120" t="s">
        <v>202</v>
      </c>
      <c r="D11618" s="120" t="s">
        <v>68</v>
      </c>
      <c r="E11618" s="120" t="s">
        <v>178</v>
      </c>
      <c r="F11618" s="121">
        <v>434997</v>
      </c>
      <c r="G11618" s="121">
        <v>48865</v>
      </c>
      <c r="H11618" s="119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19">
        <v>60422</v>
      </c>
      <c r="B11619" s="120" t="s">
        <v>201</v>
      </c>
      <c r="C11619" s="120" t="s">
        <v>202</v>
      </c>
      <c r="D11619" s="120" t="s">
        <v>101</v>
      </c>
      <c r="E11619" s="120" t="s">
        <v>92</v>
      </c>
      <c r="F11619" s="121">
        <v>262494</v>
      </c>
      <c r="G11619" s="121">
        <v>29487</v>
      </c>
      <c r="H11619" s="119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19">
        <v>60423</v>
      </c>
      <c r="B11620" s="120" t="s">
        <v>201</v>
      </c>
      <c r="C11620" s="120" t="s">
        <v>206</v>
      </c>
      <c r="D11620" s="120" t="s">
        <v>101</v>
      </c>
      <c r="E11620" s="120" t="s">
        <v>92</v>
      </c>
      <c r="F11620" s="121">
        <v>26038</v>
      </c>
      <c r="G11620" s="121">
        <v>2925</v>
      </c>
      <c r="H11620" s="119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19">
        <v>60424</v>
      </c>
      <c r="B11621" s="120" t="s">
        <v>201</v>
      </c>
      <c r="C11621" s="120" t="s">
        <v>206</v>
      </c>
      <c r="D11621" s="120" t="s">
        <v>101</v>
      </c>
      <c r="E11621" s="120" t="s">
        <v>92</v>
      </c>
      <c r="F11621" s="121">
        <v>20030</v>
      </c>
      <c r="G11621" s="121">
        <v>2250</v>
      </c>
      <c r="H11621" s="119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19">
        <v>60425</v>
      </c>
      <c r="B11622" s="120" t="s">
        <v>201</v>
      </c>
      <c r="C11622" s="120" t="s">
        <v>206</v>
      </c>
      <c r="D11622" s="120" t="s">
        <v>101</v>
      </c>
      <c r="E11622" s="120" t="s">
        <v>92</v>
      </c>
      <c r="F11622" s="121">
        <v>21365</v>
      </c>
      <c r="G11622" s="121">
        <v>2400</v>
      </c>
      <c r="H11622" s="119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19">
        <v>60427</v>
      </c>
      <c r="B11623" s="120" t="s">
        <v>201</v>
      </c>
      <c r="C11623" s="120" t="s">
        <v>206</v>
      </c>
      <c r="D11623" s="120" t="s">
        <v>101</v>
      </c>
      <c r="E11623" s="120" t="s">
        <v>92</v>
      </c>
      <c r="F11623" s="121">
        <v>33009</v>
      </c>
      <c r="G11623" s="121">
        <v>3708</v>
      </c>
      <c r="H11623" s="119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19">
        <v>60428</v>
      </c>
      <c r="B11624" s="120" t="s">
        <v>201</v>
      </c>
      <c r="C11624" s="120" t="s">
        <v>206</v>
      </c>
      <c r="D11624" s="120" t="s">
        <v>101</v>
      </c>
      <c r="E11624" s="120" t="s">
        <v>92</v>
      </c>
      <c r="F11624" s="121">
        <v>37434</v>
      </c>
      <c r="G11624" s="121">
        <v>4205</v>
      </c>
      <c r="H11624" s="119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19">
        <v>60429</v>
      </c>
      <c r="B11625" s="120" t="s">
        <v>201</v>
      </c>
      <c r="C11625" s="120" t="s">
        <v>206</v>
      </c>
      <c r="D11625" s="120" t="s">
        <v>101</v>
      </c>
      <c r="E11625" s="120" t="s">
        <v>92</v>
      </c>
      <c r="F11625" s="121">
        <v>0</v>
      </c>
      <c r="G11625" s="121">
        <v>0</v>
      </c>
      <c r="H11625" s="119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19">
        <v>60431</v>
      </c>
      <c r="B11626" s="120" t="s">
        <v>201</v>
      </c>
      <c r="C11626" s="120" t="s">
        <v>206</v>
      </c>
      <c r="D11626" s="120" t="s">
        <v>101</v>
      </c>
      <c r="E11626" s="120" t="s">
        <v>92</v>
      </c>
      <c r="F11626" s="121">
        <v>23839</v>
      </c>
      <c r="G11626" s="121">
        <v>2678</v>
      </c>
      <c r="H11626" s="119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19">
        <v>60432</v>
      </c>
      <c r="B11627" s="120" t="s">
        <v>201</v>
      </c>
      <c r="C11627" s="120" t="s">
        <v>206</v>
      </c>
      <c r="D11627" s="120" t="s">
        <v>101</v>
      </c>
      <c r="E11627" s="120" t="s">
        <v>92</v>
      </c>
      <c r="F11627" s="121">
        <v>1929224</v>
      </c>
      <c r="G11627" s="121">
        <v>216718</v>
      </c>
      <c r="H11627" s="119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19">
        <v>60435</v>
      </c>
      <c r="B11628" s="120" t="s">
        <v>201</v>
      </c>
      <c r="C11628" s="120" t="s">
        <v>202</v>
      </c>
      <c r="D11628" s="120" t="s">
        <v>101</v>
      </c>
      <c r="E11628" s="120" t="s">
        <v>92</v>
      </c>
      <c r="F11628" s="121">
        <v>246700</v>
      </c>
      <c r="G11628" s="121">
        <v>27713</v>
      </c>
      <c r="H11628" s="119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19">
        <v>60436</v>
      </c>
      <c r="B11629" s="120" t="s">
        <v>201</v>
      </c>
      <c r="C11629" s="120" t="s">
        <v>206</v>
      </c>
      <c r="D11629" s="120" t="s">
        <v>101</v>
      </c>
      <c r="E11629" s="120" t="s">
        <v>92</v>
      </c>
      <c r="F11629" s="121">
        <v>2590385</v>
      </c>
      <c r="G11629" s="121">
        <v>290989</v>
      </c>
      <c r="H11629" s="119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19">
        <v>60437</v>
      </c>
      <c r="B11630" s="120" t="s">
        <v>201</v>
      </c>
      <c r="C11630" s="120" t="s">
        <v>206</v>
      </c>
      <c r="D11630" s="120" t="s">
        <v>101</v>
      </c>
      <c r="E11630" s="120" t="s">
        <v>92</v>
      </c>
      <c r="F11630" s="121">
        <v>40976</v>
      </c>
      <c r="G11630" s="121">
        <v>4603</v>
      </c>
      <c r="H11630" s="119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19">
        <v>60438</v>
      </c>
      <c r="B11631" s="120" t="s">
        <v>201</v>
      </c>
      <c r="C11631" s="120" t="s">
        <v>206</v>
      </c>
      <c r="D11631" s="120" t="s">
        <v>101</v>
      </c>
      <c r="E11631" s="120" t="s">
        <v>92</v>
      </c>
      <c r="F11631" s="121">
        <v>54087</v>
      </c>
      <c r="G11631" s="121">
        <v>6076</v>
      </c>
      <c r="H11631" s="119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19">
        <v>60440</v>
      </c>
      <c r="B11632" s="120" t="s">
        <v>201</v>
      </c>
      <c r="C11632" s="120" t="s">
        <v>206</v>
      </c>
      <c r="D11632" s="120" t="s">
        <v>101</v>
      </c>
      <c r="E11632" s="120" t="s">
        <v>92</v>
      </c>
      <c r="F11632" s="121">
        <v>3597</v>
      </c>
      <c r="G11632" s="121">
        <v>404</v>
      </c>
      <c r="H11632" s="119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19">
        <v>60441</v>
      </c>
      <c r="B11633" s="120" t="s">
        <v>201</v>
      </c>
      <c r="C11633" s="120" t="s">
        <v>202</v>
      </c>
      <c r="D11633" s="120" t="s">
        <v>33</v>
      </c>
      <c r="E11633" s="120" t="s">
        <v>99</v>
      </c>
      <c r="F11633" s="121">
        <v>0</v>
      </c>
      <c r="G11633" s="121">
        <v>-526</v>
      </c>
      <c r="H11633" s="119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19">
        <v>60442</v>
      </c>
      <c r="B11634" s="120" t="s">
        <v>201</v>
      </c>
      <c r="C11634" s="120" t="s">
        <v>206</v>
      </c>
      <c r="D11634" s="120" t="s">
        <v>101</v>
      </c>
      <c r="E11634" s="120" t="s">
        <v>92</v>
      </c>
      <c r="F11634" s="121">
        <v>21115</v>
      </c>
      <c r="G11634" s="121">
        <v>2372</v>
      </c>
      <c r="H11634" s="119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19">
        <v>60443</v>
      </c>
      <c r="B11635" s="120" t="s">
        <v>201</v>
      </c>
      <c r="C11635" s="120" t="s">
        <v>206</v>
      </c>
      <c r="D11635" s="120" t="s">
        <v>101</v>
      </c>
      <c r="E11635" s="120" t="s">
        <v>92</v>
      </c>
      <c r="F11635" s="121">
        <v>10398</v>
      </c>
      <c r="G11635" s="121">
        <v>1168</v>
      </c>
      <c r="H11635" s="119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19">
        <v>60444</v>
      </c>
      <c r="B11636" s="120" t="s">
        <v>201</v>
      </c>
      <c r="C11636" s="120" t="s">
        <v>202</v>
      </c>
      <c r="D11636" s="120" t="s">
        <v>33</v>
      </c>
      <c r="E11636" s="120" t="s">
        <v>99</v>
      </c>
      <c r="F11636" s="121">
        <v>0</v>
      </c>
      <c r="G11636" s="121">
        <v>258</v>
      </c>
      <c r="H11636" s="119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19">
        <v>60445</v>
      </c>
      <c r="B11637" s="120" t="s">
        <v>201</v>
      </c>
      <c r="C11637" s="120" t="s">
        <v>206</v>
      </c>
      <c r="D11637" s="120" t="s">
        <v>101</v>
      </c>
      <c r="E11637" s="120" t="s">
        <v>92</v>
      </c>
      <c r="F11637" s="121">
        <v>837929</v>
      </c>
      <c r="G11637" s="121">
        <v>94128</v>
      </c>
      <c r="H11637" s="119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19">
        <v>60448</v>
      </c>
      <c r="B11638" s="120" t="s">
        <v>201</v>
      </c>
      <c r="C11638" s="120" t="s">
        <v>206</v>
      </c>
      <c r="D11638" s="120" t="s">
        <v>101</v>
      </c>
      <c r="E11638" s="120" t="s">
        <v>92</v>
      </c>
      <c r="F11638" s="121">
        <v>13548</v>
      </c>
      <c r="G11638" s="121">
        <v>1522</v>
      </c>
      <c r="H11638" s="119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19">
        <v>60449</v>
      </c>
      <c r="B11639" s="120" t="s">
        <v>201</v>
      </c>
      <c r="C11639" s="120" t="s">
        <v>206</v>
      </c>
      <c r="D11639" s="120" t="s">
        <v>101</v>
      </c>
      <c r="E11639" s="120" t="s">
        <v>92</v>
      </c>
      <c r="F11639" s="121">
        <v>1024460</v>
      </c>
      <c r="G11639" s="121">
        <v>115082</v>
      </c>
      <c r="H11639" s="119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19">
        <v>60452</v>
      </c>
      <c r="B11640" s="120" t="s">
        <v>201</v>
      </c>
      <c r="C11640" s="120" t="s">
        <v>206</v>
      </c>
      <c r="D11640" s="120" t="s">
        <v>101</v>
      </c>
      <c r="E11640" s="120" t="s">
        <v>92</v>
      </c>
      <c r="F11640" s="121">
        <v>23370</v>
      </c>
      <c r="G11640" s="121">
        <v>2625</v>
      </c>
      <c r="H11640" s="119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19">
        <v>60453</v>
      </c>
      <c r="B11641" s="120" t="s">
        <v>201</v>
      </c>
      <c r="C11641" s="120" t="s">
        <v>206</v>
      </c>
      <c r="D11641" s="120" t="s">
        <v>101</v>
      </c>
      <c r="E11641" s="120" t="s">
        <v>92</v>
      </c>
      <c r="F11641" s="121">
        <v>16449</v>
      </c>
      <c r="G11641" s="121">
        <v>1848</v>
      </c>
      <c r="H11641" s="119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19">
        <v>60454</v>
      </c>
      <c r="B11642" s="120" t="s">
        <v>201</v>
      </c>
      <c r="C11642" s="120" t="s">
        <v>206</v>
      </c>
      <c r="D11642" s="120" t="s">
        <v>101</v>
      </c>
      <c r="E11642" s="120" t="s">
        <v>92</v>
      </c>
      <c r="F11642" s="121">
        <v>25637</v>
      </c>
      <c r="G11642" s="121">
        <v>2880</v>
      </c>
      <c r="H11642" s="119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19">
        <v>60455</v>
      </c>
      <c r="B11643" s="120" t="s">
        <v>201</v>
      </c>
      <c r="C11643" s="120" t="s">
        <v>206</v>
      </c>
      <c r="D11643" s="120" t="s">
        <v>101</v>
      </c>
      <c r="E11643" s="120" t="s">
        <v>92</v>
      </c>
      <c r="F11643" s="121">
        <v>23839</v>
      </c>
      <c r="G11643" s="121">
        <v>2678</v>
      </c>
      <c r="H11643" s="119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19">
        <v>60456</v>
      </c>
      <c r="B11644" s="120" t="s">
        <v>201</v>
      </c>
      <c r="C11644" s="120" t="s">
        <v>206</v>
      </c>
      <c r="D11644" s="120" t="s">
        <v>101</v>
      </c>
      <c r="E11644" s="120" t="s">
        <v>92</v>
      </c>
      <c r="F11644" s="121">
        <v>22761</v>
      </c>
      <c r="G11644" s="121">
        <v>2557</v>
      </c>
      <c r="H11644" s="119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19">
        <v>60457</v>
      </c>
      <c r="B11645" s="120" t="s">
        <v>201</v>
      </c>
      <c r="C11645" s="120" t="s">
        <v>206</v>
      </c>
      <c r="D11645" s="120" t="s">
        <v>84</v>
      </c>
      <c r="E11645" s="120" t="s">
        <v>176</v>
      </c>
      <c r="F11645" s="121">
        <v>996085</v>
      </c>
      <c r="G11645" s="121">
        <v>58928</v>
      </c>
      <c r="H11645" s="119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19">
        <v>60458</v>
      </c>
      <c r="B11646" s="120" t="s">
        <v>201</v>
      </c>
      <c r="C11646" s="120" t="s">
        <v>206</v>
      </c>
      <c r="D11646" s="120" t="s">
        <v>101</v>
      </c>
      <c r="E11646" s="120" t="s">
        <v>92</v>
      </c>
      <c r="F11646" s="121">
        <v>22959</v>
      </c>
      <c r="G11646" s="121">
        <v>2579</v>
      </c>
      <c r="H11646" s="119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19">
        <v>60459</v>
      </c>
      <c r="B11647" s="120" t="s">
        <v>201</v>
      </c>
      <c r="C11647" s="120" t="s">
        <v>206</v>
      </c>
      <c r="D11647" s="120" t="s">
        <v>73</v>
      </c>
      <c r="E11647" s="120" t="s">
        <v>38</v>
      </c>
      <c r="F11647" s="121">
        <v>601560</v>
      </c>
      <c r="G11647" s="121">
        <v>56528</v>
      </c>
      <c r="H11647" s="119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19">
        <v>60460</v>
      </c>
      <c r="B11648" s="120" t="s">
        <v>201</v>
      </c>
      <c r="C11648" s="120" t="s">
        <v>206</v>
      </c>
      <c r="D11648" s="120" t="s">
        <v>73</v>
      </c>
      <c r="E11648" s="120" t="s">
        <v>38</v>
      </c>
      <c r="F11648" s="121">
        <v>646164</v>
      </c>
      <c r="G11648" s="121">
        <v>61604</v>
      </c>
      <c r="H11648" s="119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19">
        <v>60462</v>
      </c>
      <c r="B11649" s="120" t="s">
        <v>201</v>
      </c>
      <c r="C11649" s="120" t="s">
        <v>206</v>
      </c>
      <c r="D11649" s="120" t="s">
        <v>101</v>
      </c>
      <c r="E11649" s="120" t="s">
        <v>92</v>
      </c>
      <c r="F11649" s="121">
        <v>22903</v>
      </c>
      <c r="G11649" s="121">
        <v>2573</v>
      </c>
      <c r="H11649" s="119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19">
        <v>60463</v>
      </c>
      <c r="B11650" s="120" t="s">
        <v>201</v>
      </c>
      <c r="C11650" s="120" t="s">
        <v>206</v>
      </c>
      <c r="D11650" s="120" t="s">
        <v>101</v>
      </c>
      <c r="E11650" s="120" t="s">
        <v>92</v>
      </c>
      <c r="F11650" s="121">
        <v>3427</v>
      </c>
      <c r="G11650" s="121">
        <v>385</v>
      </c>
      <c r="H11650" s="119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19">
        <v>60464</v>
      </c>
      <c r="B11651" s="120" t="s">
        <v>201</v>
      </c>
      <c r="C11651" s="120" t="s">
        <v>206</v>
      </c>
      <c r="D11651" s="120" t="s">
        <v>39</v>
      </c>
      <c r="E11651" s="120" t="s">
        <v>38</v>
      </c>
      <c r="F11651" s="121">
        <v>892136</v>
      </c>
      <c r="G11651" s="121">
        <v>1658411</v>
      </c>
      <c r="H11651" s="119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19">
        <v>60464</v>
      </c>
      <c r="B11652" s="120" t="s">
        <v>201</v>
      </c>
      <c r="C11652" s="120" t="s">
        <v>206</v>
      </c>
      <c r="D11652" s="120" t="s">
        <v>61</v>
      </c>
      <c r="E11652" s="120" t="s">
        <v>38</v>
      </c>
      <c r="F11652" s="121">
        <v>33437747</v>
      </c>
      <c r="G11652" s="121">
        <v>3502918</v>
      </c>
      <c r="H11652" s="119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19">
        <v>60465</v>
      </c>
      <c r="B11653" s="120" t="s">
        <v>201</v>
      </c>
      <c r="C11653" s="120" t="s">
        <v>206</v>
      </c>
      <c r="D11653" s="120" t="s">
        <v>101</v>
      </c>
      <c r="E11653" s="120" t="s">
        <v>92</v>
      </c>
      <c r="F11653" s="121">
        <v>21810</v>
      </c>
      <c r="G11653" s="121">
        <v>2450</v>
      </c>
      <c r="H11653" s="119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19">
        <v>60467</v>
      </c>
      <c r="B11654" s="120" t="s">
        <v>201</v>
      </c>
      <c r="C11654" s="120" t="s">
        <v>202</v>
      </c>
      <c r="D11654" s="120" t="s">
        <v>101</v>
      </c>
      <c r="E11654" s="120" t="s">
        <v>92</v>
      </c>
      <c r="F11654" s="121">
        <v>1034138</v>
      </c>
      <c r="G11654" s="121">
        <v>116169</v>
      </c>
      <c r="H11654" s="119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19">
        <v>60468</v>
      </c>
      <c r="B11655" s="120" t="s">
        <v>201</v>
      </c>
      <c r="C11655" s="120" t="s">
        <v>206</v>
      </c>
      <c r="D11655" s="120" t="s">
        <v>73</v>
      </c>
      <c r="E11655" s="120" t="s">
        <v>38</v>
      </c>
      <c r="F11655" s="121">
        <v>896911</v>
      </c>
      <c r="G11655" s="121">
        <v>70635</v>
      </c>
      <c r="H11655" s="119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19">
        <v>60469</v>
      </c>
      <c r="B11656" s="120" t="s">
        <v>201</v>
      </c>
      <c r="C11656" s="120" t="s">
        <v>206</v>
      </c>
      <c r="D11656" s="120" t="s">
        <v>101</v>
      </c>
      <c r="E11656" s="120" t="s">
        <v>92</v>
      </c>
      <c r="F11656" s="121">
        <v>278400</v>
      </c>
      <c r="G11656" s="121">
        <v>31274</v>
      </c>
      <c r="H11656" s="119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19">
        <v>60470</v>
      </c>
      <c r="B11657" s="120" t="s">
        <v>201</v>
      </c>
      <c r="C11657" s="120" t="s">
        <v>206</v>
      </c>
      <c r="D11657" s="120" t="s">
        <v>128</v>
      </c>
      <c r="E11657" s="120" t="s">
        <v>180</v>
      </c>
      <c r="F11657" s="121">
        <v>2770518</v>
      </c>
      <c r="G11657" s="121">
        <v>311224</v>
      </c>
      <c r="H11657" s="119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19">
        <v>60471</v>
      </c>
      <c r="B11658" s="120" t="s">
        <v>201</v>
      </c>
      <c r="C11658" s="120" t="s">
        <v>206</v>
      </c>
      <c r="D11658" s="120" t="s">
        <v>128</v>
      </c>
      <c r="E11658" s="120" t="s">
        <v>180</v>
      </c>
      <c r="F11658" s="121">
        <v>623666</v>
      </c>
      <c r="G11658" s="121">
        <v>70059</v>
      </c>
      <c r="H11658" s="119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19">
        <v>60472</v>
      </c>
      <c r="B11659" s="120" t="s">
        <v>201</v>
      </c>
      <c r="C11659" s="120" t="s">
        <v>206</v>
      </c>
      <c r="D11659" s="120" t="s">
        <v>101</v>
      </c>
      <c r="E11659" s="120" t="s">
        <v>92</v>
      </c>
      <c r="F11659" s="121">
        <v>17546</v>
      </c>
      <c r="G11659" s="121">
        <v>1971</v>
      </c>
      <c r="H11659" s="119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19">
        <v>60473</v>
      </c>
      <c r="B11660" s="120" t="s">
        <v>201</v>
      </c>
      <c r="C11660" s="120" t="s">
        <v>206</v>
      </c>
      <c r="D11660" s="120" t="s">
        <v>101</v>
      </c>
      <c r="E11660" s="120" t="s">
        <v>92</v>
      </c>
      <c r="F11660" s="121">
        <v>14609</v>
      </c>
      <c r="G11660" s="121">
        <v>1641</v>
      </c>
      <c r="H11660" s="119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19">
        <v>60474</v>
      </c>
      <c r="B11661" s="120" t="s">
        <v>201</v>
      </c>
      <c r="C11661" s="120" t="s">
        <v>206</v>
      </c>
      <c r="D11661" s="120" t="s">
        <v>101</v>
      </c>
      <c r="E11661" s="120" t="s">
        <v>92</v>
      </c>
      <c r="F11661" s="121">
        <v>478447</v>
      </c>
      <c r="G11661" s="121">
        <v>53746</v>
      </c>
      <c r="H11661" s="119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19">
        <v>60475</v>
      </c>
      <c r="B11662" s="120" t="s">
        <v>201</v>
      </c>
      <c r="C11662" s="120" t="s">
        <v>206</v>
      </c>
      <c r="D11662" s="120" t="s">
        <v>101</v>
      </c>
      <c r="E11662" s="120" t="s">
        <v>92</v>
      </c>
      <c r="F11662" s="121">
        <v>476640</v>
      </c>
      <c r="G11662" s="121">
        <v>53543</v>
      </c>
      <c r="H11662" s="119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19">
        <v>60476</v>
      </c>
      <c r="B11663" s="120" t="s">
        <v>201</v>
      </c>
      <c r="C11663" s="120" t="s">
        <v>206</v>
      </c>
      <c r="D11663" s="120" t="s">
        <v>101</v>
      </c>
      <c r="E11663" s="120" t="s">
        <v>92</v>
      </c>
      <c r="F11663" s="121">
        <v>13175</v>
      </c>
      <c r="G11663" s="121">
        <v>1480</v>
      </c>
      <c r="H11663" s="119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19">
        <v>60477</v>
      </c>
      <c r="B11664" s="120" t="s">
        <v>201</v>
      </c>
      <c r="C11664" s="120" t="s">
        <v>206</v>
      </c>
      <c r="D11664" s="120" t="s">
        <v>101</v>
      </c>
      <c r="E11664" s="120" t="s">
        <v>92</v>
      </c>
      <c r="F11664" s="121">
        <v>20963</v>
      </c>
      <c r="G11664" s="121">
        <v>2355</v>
      </c>
      <c r="H11664" s="119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19">
        <v>60478</v>
      </c>
      <c r="B11665" s="120" t="s">
        <v>201</v>
      </c>
      <c r="C11665" s="120" t="s">
        <v>206</v>
      </c>
      <c r="D11665" s="120" t="s">
        <v>101</v>
      </c>
      <c r="E11665" s="120" t="s">
        <v>92</v>
      </c>
      <c r="F11665" s="121">
        <v>12586</v>
      </c>
      <c r="G11665" s="121">
        <v>1414</v>
      </c>
      <c r="H11665" s="119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19">
        <v>60480</v>
      </c>
      <c r="B11666" s="120" t="s">
        <v>201</v>
      </c>
      <c r="C11666" s="120" t="s">
        <v>206</v>
      </c>
      <c r="D11666" s="120" t="s">
        <v>101</v>
      </c>
      <c r="E11666" s="120" t="s">
        <v>92</v>
      </c>
      <c r="F11666" s="121">
        <v>26022</v>
      </c>
      <c r="G11666" s="121">
        <v>2923</v>
      </c>
      <c r="H11666" s="119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19">
        <v>60481</v>
      </c>
      <c r="B11667" s="120" t="s">
        <v>201</v>
      </c>
      <c r="C11667" s="120" t="s">
        <v>206</v>
      </c>
      <c r="D11667" s="120" t="s">
        <v>101</v>
      </c>
      <c r="E11667" s="120" t="s">
        <v>92</v>
      </c>
      <c r="F11667" s="121">
        <v>483852</v>
      </c>
      <c r="G11667" s="121">
        <v>54353</v>
      </c>
      <c r="H11667" s="119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19">
        <v>60484</v>
      </c>
      <c r="B11668" s="120" t="s">
        <v>201</v>
      </c>
      <c r="C11668" s="120" t="s">
        <v>206</v>
      </c>
      <c r="D11668" s="120" t="s">
        <v>101</v>
      </c>
      <c r="E11668" s="120" t="s">
        <v>92</v>
      </c>
      <c r="F11668" s="121">
        <v>80680</v>
      </c>
      <c r="G11668" s="121">
        <v>9063</v>
      </c>
      <c r="H11668" s="119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19">
        <v>60485</v>
      </c>
      <c r="B11669" s="120" t="s">
        <v>201</v>
      </c>
      <c r="C11669" s="120" t="s">
        <v>206</v>
      </c>
      <c r="D11669" s="120" t="s">
        <v>101</v>
      </c>
      <c r="E11669" s="120" t="s">
        <v>92</v>
      </c>
      <c r="F11669" s="121">
        <v>467194</v>
      </c>
      <c r="G11669" s="121">
        <v>52482</v>
      </c>
      <c r="H11669" s="119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19">
        <v>60486</v>
      </c>
      <c r="B11670" s="120" t="s">
        <v>201</v>
      </c>
      <c r="C11670" s="120" t="s">
        <v>206</v>
      </c>
      <c r="D11670" s="120" t="s">
        <v>128</v>
      </c>
      <c r="E11670" s="120" t="s">
        <v>180</v>
      </c>
      <c r="F11670" s="121">
        <v>734958</v>
      </c>
      <c r="G11670" s="121">
        <v>82561</v>
      </c>
      <c r="H11670" s="119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19">
        <v>60487</v>
      </c>
      <c r="B11671" s="120" t="s">
        <v>201</v>
      </c>
      <c r="C11671" s="120" t="s">
        <v>206</v>
      </c>
      <c r="D11671" s="120" t="s">
        <v>101</v>
      </c>
      <c r="E11671" s="120" t="s">
        <v>92</v>
      </c>
      <c r="F11671" s="121">
        <v>49585</v>
      </c>
      <c r="G11671" s="121">
        <v>5570</v>
      </c>
      <c r="H11671" s="119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19">
        <v>60489</v>
      </c>
      <c r="B11672" s="120" t="s">
        <v>201</v>
      </c>
      <c r="C11672" s="120" t="s">
        <v>206</v>
      </c>
      <c r="D11672" s="120" t="s">
        <v>101</v>
      </c>
      <c r="E11672" s="120" t="s">
        <v>92</v>
      </c>
      <c r="F11672" s="121">
        <v>91557</v>
      </c>
      <c r="G11672" s="121">
        <v>10285</v>
      </c>
      <c r="H11672" s="119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19">
        <v>60490</v>
      </c>
      <c r="B11673" s="120" t="s">
        <v>201</v>
      </c>
      <c r="C11673" s="120" t="s">
        <v>206</v>
      </c>
      <c r="D11673" s="120" t="s">
        <v>101</v>
      </c>
      <c r="E11673" s="120" t="s">
        <v>92</v>
      </c>
      <c r="F11673" s="121">
        <v>449275</v>
      </c>
      <c r="G11673" s="121">
        <v>50469</v>
      </c>
      <c r="H11673" s="119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19">
        <v>60491</v>
      </c>
      <c r="B11674" s="120" t="s">
        <v>201</v>
      </c>
      <c r="C11674" s="120" t="s">
        <v>206</v>
      </c>
      <c r="D11674" s="120" t="s">
        <v>33</v>
      </c>
      <c r="E11674" s="120" t="s">
        <v>99</v>
      </c>
      <c r="F11674" s="121">
        <v>0</v>
      </c>
      <c r="G11674" s="121">
        <v>0</v>
      </c>
      <c r="H11674" s="119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19">
        <v>60491</v>
      </c>
      <c r="B11675" s="120" t="s">
        <v>201</v>
      </c>
      <c r="C11675" s="120" t="s">
        <v>206</v>
      </c>
      <c r="D11675" s="120" t="s">
        <v>101</v>
      </c>
      <c r="E11675" s="120" t="s">
        <v>92</v>
      </c>
      <c r="F11675" s="121">
        <v>1002241</v>
      </c>
      <c r="G11675" s="121">
        <v>112586</v>
      </c>
      <c r="H11675" s="119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19">
        <v>60492</v>
      </c>
      <c r="B11676" s="120" t="s">
        <v>201</v>
      </c>
      <c r="C11676" s="120" t="s">
        <v>206</v>
      </c>
      <c r="D11676" s="120" t="s">
        <v>101</v>
      </c>
      <c r="E11676" s="120" t="s">
        <v>92</v>
      </c>
      <c r="F11676" s="121">
        <v>29109</v>
      </c>
      <c r="G11676" s="121">
        <v>3270</v>
      </c>
      <c r="H11676" s="119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19">
        <v>60493</v>
      </c>
      <c r="B11677" s="120" t="s">
        <v>201</v>
      </c>
      <c r="C11677" s="120" t="s">
        <v>206</v>
      </c>
      <c r="D11677" s="120" t="s">
        <v>101</v>
      </c>
      <c r="E11677" s="120" t="s">
        <v>92</v>
      </c>
      <c r="F11677" s="121">
        <v>32929</v>
      </c>
      <c r="G11677" s="121">
        <v>3699</v>
      </c>
      <c r="H11677" s="119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19">
        <v>60494</v>
      </c>
      <c r="B11678" s="120" t="s">
        <v>201</v>
      </c>
      <c r="C11678" s="120" t="s">
        <v>206</v>
      </c>
      <c r="D11678" s="120" t="s">
        <v>101</v>
      </c>
      <c r="E11678" s="120" t="s">
        <v>92</v>
      </c>
      <c r="F11678" s="121">
        <v>48097</v>
      </c>
      <c r="G11678" s="121">
        <v>5403</v>
      </c>
      <c r="H11678" s="119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19">
        <v>60495</v>
      </c>
      <c r="B11679" s="120" t="s">
        <v>201</v>
      </c>
      <c r="C11679" s="120" t="s">
        <v>206</v>
      </c>
      <c r="D11679" s="120" t="s">
        <v>101</v>
      </c>
      <c r="E11679" s="120" t="s">
        <v>92</v>
      </c>
      <c r="F11679" s="121">
        <v>14919</v>
      </c>
      <c r="G11679" s="121">
        <v>1676</v>
      </c>
      <c r="H11679" s="119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19">
        <v>60496</v>
      </c>
      <c r="B11680" s="120" t="s">
        <v>201</v>
      </c>
      <c r="C11680" s="120" t="s">
        <v>206</v>
      </c>
      <c r="D11680" s="120" t="s">
        <v>101</v>
      </c>
      <c r="E11680" s="120" t="s">
        <v>92</v>
      </c>
      <c r="F11680" s="121">
        <v>24241</v>
      </c>
      <c r="G11680" s="121">
        <v>2723</v>
      </c>
      <c r="H11680" s="119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19">
        <v>60497</v>
      </c>
      <c r="B11681" s="120" t="s">
        <v>201</v>
      </c>
      <c r="C11681" s="120" t="s">
        <v>206</v>
      </c>
      <c r="D11681" s="120" t="s">
        <v>101</v>
      </c>
      <c r="E11681" s="120" t="s">
        <v>92</v>
      </c>
      <c r="F11681" s="121">
        <v>40531</v>
      </c>
      <c r="G11681" s="121">
        <v>4553</v>
      </c>
      <c r="H11681" s="119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19">
        <v>60498</v>
      </c>
      <c r="B11682" s="120" t="s">
        <v>201</v>
      </c>
      <c r="C11682" s="120" t="s">
        <v>206</v>
      </c>
      <c r="D11682" s="120" t="s">
        <v>101</v>
      </c>
      <c r="E11682" s="120" t="s">
        <v>92</v>
      </c>
      <c r="F11682" s="121">
        <v>27444</v>
      </c>
      <c r="G11682" s="121">
        <v>3083</v>
      </c>
      <c r="H11682" s="119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19">
        <v>60499</v>
      </c>
      <c r="B11683" s="120" t="s">
        <v>201</v>
      </c>
      <c r="C11683" s="120" t="s">
        <v>207</v>
      </c>
      <c r="D11683" s="120" t="s">
        <v>101</v>
      </c>
      <c r="E11683" s="120" t="s">
        <v>92</v>
      </c>
      <c r="F11683" s="121">
        <v>18152</v>
      </c>
      <c r="G11683" s="121">
        <v>2039</v>
      </c>
      <c r="H11683" s="119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19">
        <v>60500</v>
      </c>
      <c r="B11684" s="120" t="s">
        <v>201</v>
      </c>
      <c r="C11684" s="120" t="s">
        <v>207</v>
      </c>
      <c r="D11684" s="120" t="s">
        <v>101</v>
      </c>
      <c r="E11684" s="120" t="s">
        <v>92</v>
      </c>
      <c r="F11684" s="121">
        <v>11440</v>
      </c>
      <c r="G11684" s="121">
        <v>1285</v>
      </c>
      <c r="H11684" s="119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19">
        <v>60501</v>
      </c>
      <c r="B11685" s="120" t="s">
        <v>201</v>
      </c>
      <c r="C11685" s="120" t="s">
        <v>207</v>
      </c>
      <c r="D11685" s="120" t="s">
        <v>101</v>
      </c>
      <c r="E11685" s="120" t="s">
        <v>92</v>
      </c>
      <c r="F11685" s="121">
        <v>10913</v>
      </c>
      <c r="G11685" s="121">
        <v>1226</v>
      </c>
      <c r="H11685" s="119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19">
        <v>60502</v>
      </c>
      <c r="B11686" s="120" t="s">
        <v>201</v>
      </c>
      <c r="C11686" s="120" t="s">
        <v>206</v>
      </c>
      <c r="D11686" s="120" t="s">
        <v>128</v>
      </c>
      <c r="E11686" s="120" t="s">
        <v>180</v>
      </c>
      <c r="F11686" s="121">
        <v>3648199</v>
      </c>
      <c r="G11686" s="121">
        <v>409818</v>
      </c>
      <c r="H11686" s="119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19">
        <v>60503</v>
      </c>
      <c r="B11687" s="120" t="s">
        <v>201</v>
      </c>
      <c r="C11687" s="120" t="s">
        <v>206</v>
      </c>
      <c r="D11687" s="120" t="s">
        <v>128</v>
      </c>
      <c r="E11687" s="120" t="s">
        <v>180</v>
      </c>
      <c r="F11687" s="121">
        <v>0</v>
      </c>
      <c r="G11687" s="121">
        <v>0</v>
      </c>
      <c r="H11687" s="119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19">
        <v>60505</v>
      </c>
      <c r="B11688" s="120" t="s">
        <v>201</v>
      </c>
      <c r="C11688" s="120" t="s">
        <v>206</v>
      </c>
      <c r="D11688" s="120" t="s">
        <v>128</v>
      </c>
      <c r="E11688" s="120" t="s">
        <v>180</v>
      </c>
      <c r="F11688" s="121">
        <v>899680</v>
      </c>
      <c r="G11688" s="121">
        <v>101065</v>
      </c>
      <c r="H11688" s="119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19">
        <v>60506</v>
      </c>
      <c r="B11689" s="120" t="s">
        <v>201</v>
      </c>
      <c r="C11689" s="120" t="s">
        <v>206</v>
      </c>
      <c r="D11689" s="120" t="s">
        <v>33</v>
      </c>
      <c r="E11689" s="120" t="s">
        <v>99</v>
      </c>
      <c r="F11689" s="121">
        <v>0</v>
      </c>
      <c r="G11689" s="121">
        <v>-42</v>
      </c>
      <c r="H11689" s="119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19">
        <v>60507</v>
      </c>
      <c r="B11690" s="120" t="s">
        <v>201</v>
      </c>
      <c r="C11690" s="120" t="s">
        <v>206</v>
      </c>
      <c r="D11690" s="120" t="s">
        <v>101</v>
      </c>
      <c r="E11690" s="120" t="s">
        <v>92</v>
      </c>
      <c r="F11690" s="121">
        <v>22104</v>
      </c>
      <c r="G11690" s="121">
        <v>2483</v>
      </c>
      <c r="H11690" s="119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19">
        <v>60509</v>
      </c>
      <c r="B11691" s="120" t="s">
        <v>201</v>
      </c>
      <c r="C11691" s="120" t="s">
        <v>206</v>
      </c>
      <c r="D11691" s="120" t="s">
        <v>101</v>
      </c>
      <c r="E11691" s="120" t="s">
        <v>92</v>
      </c>
      <c r="F11691" s="121">
        <v>50065</v>
      </c>
      <c r="G11691" s="121">
        <v>5624</v>
      </c>
      <c r="H11691" s="119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19">
        <v>60511</v>
      </c>
      <c r="B11692" s="120" t="s">
        <v>201</v>
      </c>
      <c r="C11692" s="120" t="s">
        <v>206</v>
      </c>
      <c r="D11692" s="120" t="s">
        <v>101</v>
      </c>
      <c r="E11692" s="120" t="s">
        <v>92</v>
      </c>
      <c r="F11692" s="121">
        <v>211466</v>
      </c>
      <c r="G11692" s="121">
        <v>23755</v>
      </c>
      <c r="H11692" s="119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19">
        <v>60514</v>
      </c>
      <c r="B11693" s="120" t="s">
        <v>201</v>
      </c>
      <c r="C11693" s="120" t="s">
        <v>206</v>
      </c>
      <c r="D11693" s="120" t="s">
        <v>101</v>
      </c>
      <c r="E11693" s="120" t="s">
        <v>92</v>
      </c>
      <c r="F11693" s="121">
        <v>11366</v>
      </c>
      <c r="G11693" s="121">
        <v>1277</v>
      </c>
      <c r="H11693" s="119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19">
        <v>60516</v>
      </c>
      <c r="B11694" s="120" t="s">
        <v>201</v>
      </c>
      <c r="C11694" s="120" t="s">
        <v>206</v>
      </c>
      <c r="D11694" s="120" t="s">
        <v>101</v>
      </c>
      <c r="E11694" s="120" t="s">
        <v>92</v>
      </c>
      <c r="F11694" s="121">
        <v>64076</v>
      </c>
      <c r="G11694" s="121">
        <v>7198</v>
      </c>
      <c r="H11694" s="119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19">
        <v>60517</v>
      </c>
      <c r="B11695" s="120" t="s">
        <v>201</v>
      </c>
      <c r="C11695" s="120" t="s">
        <v>202</v>
      </c>
      <c r="D11695" s="120" t="s">
        <v>116</v>
      </c>
      <c r="E11695" s="120" t="s">
        <v>170</v>
      </c>
      <c r="F11695" s="121">
        <v>88958</v>
      </c>
      <c r="G11695" s="121">
        <v>9993</v>
      </c>
      <c r="H11695" s="119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19">
        <v>60519</v>
      </c>
      <c r="B11696" s="120" t="s">
        <v>201</v>
      </c>
      <c r="C11696" s="120" t="s">
        <v>206</v>
      </c>
      <c r="D11696" s="120" t="s">
        <v>101</v>
      </c>
      <c r="E11696" s="120" t="s">
        <v>92</v>
      </c>
      <c r="F11696" s="121">
        <v>165960</v>
      </c>
      <c r="G11696" s="121">
        <v>18643</v>
      </c>
      <c r="H11696" s="119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19">
        <v>60520</v>
      </c>
      <c r="B11697" s="120" t="s">
        <v>201</v>
      </c>
      <c r="C11697" s="120" t="s">
        <v>206</v>
      </c>
      <c r="D11697" s="120" t="s">
        <v>101</v>
      </c>
      <c r="E11697" s="120" t="s">
        <v>92</v>
      </c>
      <c r="F11697" s="121">
        <v>94851</v>
      </c>
      <c r="G11697" s="121">
        <v>10655</v>
      </c>
      <c r="H11697" s="119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19">
        <v>60521</v>
      </c>
      <c r="B11698" s="120" t="s">
        <v>201</v>
      </c>
      <c r="C11698" s="120" t="s">
        <v>206</v>
      </c>
      <c r="D11698" s="120" t="s">
        <v>101</v>
      </c>
      <c r="E11698" s="120" t="s">
        <v>92</v>
      </c>
      <c r="F11698" s="121">
        <v>63890</v>
      </c>
      <c r="G11698" s="121">
        <v>7177</v>
      </c>
      <c r="H11698" s="119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19">
        <v>60522</v>
      </c>
      <c r="B11699" s="120" t="s">
        <v>201</v>
      </c>
      <c r="C11699" s="120" t="s">
        <v>206</v>
      </c>
      <c r="D11699" s="120" t="s">
        <v>101</v>
      </c>
      <c r="E11699" s="120" t="s">
        <v>92</v>
      </c>
      <c r="F11699" s="121">
        <v>87772</v>
      </c>
      <c r="G11699" s="121">
        <v>9860</v>
      </c>
      <c r="H11699" s="119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19">
        <v>60523</v>
      </c>
      <c r="B11700" s="120" t="s">
        <v>201</v>
      </c>
      <c r="C11700" s="120" t="s">
        <v>206</v>
      </c>
      <c r="D11700" s="120" t="s">
        <v>101</v>
      </c>
      <c r="E11700" s="120" t="s">
        <v>92</v>
      </c>
      <c r="F11700" s="121">
        <v>96782</v>
      </c>
      <c r="G11700" s="121">
        <v>10872</v>
      </c>
      <c r="H11700" s="119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19">
        <v>60524</v>
      </c>
      <c r="B11701" s="120" t="s">
        <v>201</v>
      </c>
      <c r="C11701" s="120" t="s">
        <v>206</v>
      </c>
      <c r="D11701" s="120" t="s">
        <v>101</v>
      </c>
      <c r="E11701" s="120" t="s">
        <v>92</v>
      </c>
      <c r="F11701" s="121">
        <v>82949</v>
      </c>
      <c r="G11701" s="121">
        <v>9318</v>
      </c>
      <c r="H11701" s="119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19">
        <v>60525</v>
      </c>
      <c r="B11702" s="120" t="s">
        <v>201</v>
      </c>
      <c r="C11702" s="120" t="s">
        <v>206</v>
      </c>
      <c r="D11702" s="120" t="s">
        <v>101</v>
      </c>
      <c r="E11702" s="120" t="s">
        <v>92</v>
      </c>
      <c r="F11702" s="121">
        <v>66640</v>
      </c>
      <c r="G11702" s="121">
        <v>7486</v>
      </c>
      <c r="H11702" s="119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19">
        <v>60526</v>
      </c>
      <c r="B11703" s="120" t="s">
        <v>201</v>
      </c>
      <c r="C11703" s="120" t="s">
        <v>206</v>
      </c>
      <c r="D11703" s="120" t="s">
        <v>101</v>
      </c>
      <c r="E11703" s="120" t="s">
        <v>92</v>
      </c>
      <c r="F11703" s="121">
        <v>72381</v>
      </c>
      <c r="G11703" s="121">
        <v>8131</v>
      </c>
      <c r="H11703" s="119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19">
        <v>60527</v>
      </c>
      <c r="B11704" s="120" t="s">
        <v>201</v>
      </c>
      <c r="C11704" s="120" t="s">
        <v>206</v>
      </c>
      <c r="D11704" s="120" t="s">
        <v>101</v>
      </c>
      <c r="E11704" s="120" t="s">
        <v>92</v>
      </c>
      <c r="F11704" s="121">
        <v>112593</v>
      </c>
      <c r="G11704" s="121">
        <v>12648</v>
      </c>
      <c r="H11704" s="119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19">
        <v>60528</v>
      </c>
      <c r="B11705" s="120" t="s">
        <v>201</v>
      </c>
      <c r="C11705" s="120" t="s">
        <v>206</v>
      </c>
      <c r="D11705" s="120" t="s">
        <v>101</v>
      </c>
      <c r="E11705" s="120" t="s">
        <v>92</v>
      </c>
      <c r="F11705" s="121">
        <v>48366</v>
      </c>
      <c r="G11705" s="121">
        <v>5433</v>
      </c>
      <c r="H11705" s="119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19">
        <v>60529</v>
      </c>
      <c r="B11706" s="120" t="s">
        <v>201</v>
      </c>
      <c r="C11706" s="120" t="s">
        <v>206</v>
      </c>
      <c r="D11706" s="120" t="s">
        <v>101</v>
      </c>
      <c r="E11706" s="120" t="s">
        <v>92</v>
      </c>
      <c r="F11706" s="121">
        <v>54506</v>
      </c>
      <c r="G11706" s="121">
        <v>6123</v>
      </c>
      <c r="H11706" s="119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19">
        <v>60530</v>
      </c>
      <c r="B11707" s="120" t="s">
        <v>201</v>
      </c>
      <c r="C11707" s="120" t="s">
        <v>206</v>
      </c>
      <c r="D11707" s="120" t="s">
        <v>101</v>
      </c>
      <c r="E11707" s="120" t="s">
        <v>92</v>
      </c>
      <c r="F11707" s="121">
        <v>166333</v>
      </c>
      <c r="G11707" s="121">
        <v>18685</v>
      </c>
      <c r="H11707" s="119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19">
        <v>60531</v>
      </c>
      <c r="B11708" s="120" t="s">
        <v>201</v>
      </c>
      <c r="C11708" s="120" t="s">
        <v>206</v>
      </c>
      <c r="D11708" s="120" t="s">
        <v>101</v>
      </c>
      <c r="E11708" s="120" t="s">
        <v>92</v>
      </c>
      <c r="F11708" s="121">
        <v>59438</v>
      </c>
      <c r="G11708" s="121">
        <v>6677</v>
      </c>
      <c r="H11708" s="119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19">
        <v>60532</v>
      </c>
      <c r="B11709" s="120" t="s">
        <v>201</v>
      </c>
      <c r="C11709" s="120" t="s">
        <v>206</v>
      </c>
      <c r="D11709" s="120" t="s">
        <v>101</v>
      </c>
      <c r="E11709" s="120" t="s">
        <v>92</v>
      </c>
      <c r="F11709" s="121">
        <v>157647</v>
      </c>
      <c r="G11709" s="121">
        <v>17709</v>
      </c>
      <c r="H11709" s="119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19">
        <v>60533</v>
      </c>
      <c r="B11710" s="120" t="s">
        <v>201</v>
      </c>
      <c r="C11710" s="120" t="s">
        <v>206</v>
      </c>
      <c r="D11710" s="120" t="s">
        <v>101</v>
      </c>
      <c r="E11710" s="120" t="s">
        <v>92</v>
      </c>
      <c r="F11710" s="121">
        <v>79105</v>
      </c>
      <c r="G11710" s="121">
        <v>8886</v>
      </c>
      <c r="H11710" s="119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19">
        <v>60534</v>
      </c>
      <c r="B11711" s="120" t="s">
        <v>201</v>
      </c>
      <c r="C11711" s="120" t="s">
        <v>206</v>
      </c>
      <c r="D11711" s="120" t="s">
        <v>101</v>
      </c>
      <c r="E11711" s="120" t="s">
        <v>92</v>
      </c>
      <c r="F11711" s="121">
        <v>121414</v>
      </c>
      <c r="G11711" s="121">
        <v>13639</v>
      </c>
      <c r="H11711" s="119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19">
        <v>60535</v>
      </c>
      <c r="B11712" s="120" t="s">
        <v>201</v>
      </c>
      <c r="C11712" s="120" t="s">
        <v>206</v>
      </c>
      <c r="D11712" s="120" t="s">
        <v>101</v>
      </c>
      <c r="E11712" s="120" t="s">
        <v>92</v>
      </c>
      <c r="F11712" s="121">
        <v>116430</v>
      </c>
      <c r="G11712" s="121">
        <v>13079</v>
      </c>
      <c r="H11712" s="119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19">
        <v>60536</v>
      </c>
      <c r="B11713" s="120" t="s">
        <v>205</v>
      </c>
      <c r="C11713" s="120" t="s">
        <v>210</v>
      </c>
      <c r="D11713" s="120" t="s">
        <v>73</v>
      </c>
      <c r="E11713" s="120" t="s">
        <v>38</v>
      </c>
      <c r="F11713" s="121">
        <v>478523</v>
      </c>
      <c r="G11713" s="121">
        <v>42074</v>
      </c>
      <c r="H11713" s="119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19">
        <v>60537</v>
      </c>
      <c r="B11714" s="120" t="s">
        <v>201</v>
      </c>
      <c r="C11714" s="120" t="s">
        <v>206</v>
      </c>
      <c r="D11714" s="120" t="s">
        <v>101</v>
      </c>
      <c r="E11714" s="120" t="s">
        <v>92</v>
      </c>
      <c r="F11714" s="121">
        <v>28289</v>
      </c>
      <c r="G11714" s="121">
        <v>3178</v>
      </c>
      <c r="H11714" s="119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19">
        <v>60538</v>
      </c>
      <c r="B11715" s="120" t="s">
        <v>201</v>
      </c>
      <c r="C11715" s="120" t="s">
        <v>206</v>
      </c>
      <c r="D11715" s="120" t="s">
        <v>101</v>
      </c>
      <c r="E11715" s="120" t="s">
        <v>92</v>
      </c>
      <c r="F11715" s="121">
        <v>78258</v>
      </c>
      <c r="G11715" s="121">
        <v>8791</v>
      </c>
      <c r="H11715" s="119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19">
        <v>60539</v>
      </c>
      <c r="B11716" s="120" t="s">
        <v>201</v>
      </c>
      <c r="C11716" s="120" t="s">
        <v>206</v>
      </c>
      <c r="D11716" s="120" t="s">
        <v>101</v>
      </c>
      <c r="E11716" s="120" t="s">
        <v>92</v>
      </c>
      <c r="F11716" s="121">
        <v>1172260</v>
      </c>
      <c r="G11716" s="121">
        <v>131685</v>
      </c>
      <c r="H11716" s="119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19">
        <v>60540</v>
      </c>
      <c r="B11717" s="120" t="s">
        <v>201</v>
      </c>
      <c r="C11717" s="120" t="s">
        <v>206</v>
      </c>
      <c r="D11717" s="120" t="s">
        <v>101</v>
      </c>
      <c r="E11717" s="120" t="s">
        <v>92</v>
      </c>
      <c r="F11717" s="121">
        <v>463963</v>
      </c>
      <c r="G11717" s="121">
        <v>52119</v>
      </c>
      <c r="H11717" s="119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19">
        <v>60541</v>
      </c>
      <c r="B11718" s="120" t="s">
        <v>201</v>
      </c>
      <c r="C11718" s="120" t="s">
        <v>206</v>
      </c>
      <c r="D11718" s="120" t="s">
        <v>128</v>
      </c>
      <c r="E11718" s="120" t="s">
        <v>180</v>
      </c>
      <c r="F11718" s="121">
        <v>47831</v>
      </c>
      <c r="G11718" s="121">
        <v>5373</v>
      </c>
      <c r="H11718" s="119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19">
        <v>60542</v>
      </c>
      <c r="B11719" s="120" t="s">
        <v>201</v>
      </c>
      <c r="C11719" s="120" t="s">
        <v>206</v>
      </c>
      <c r="D11719" s="120" t="s">
        <v>101</v>
      </c>
      <c r="E11719" s="120" t="s">
        <v>92</v>
      </c>
      <c r="F11719" s="121">
        <v>13530</v>
      </c>
      <c r="G11719" s="121">
        <v>1520</v>
      </c>
      <c r="H11719" s="119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19">
        <v>60544</v>
      </c>
      <c r="B11720" s="120" t="s">
        <v>201</v>
      </c>
      <c r="C11720" s="120" t="s">
        <v>202</v>
      </c>
      <c r="D11720" s="120" t="s">
        <v>101</v>
      </c>
      <c r="E11720" s="120" t="s">
        <v>92</v>
      </c>
      <c r="F11720" s="121">
        <v>16549</v>
      </c>
      <c r="G11720" s="121">
        <v>1859</v>
      </c>
      <c r="H11720" s="119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19">
        <v>60545</v>
      </c>
      <c r="B11721" s="120" t="s">
        <v>201</v>
      </c>
      <c r="C11721" s="120" t="s">
        <v>206</v>
      </c>
      <c r="D11721" s="120" t="s">
        <v>128</v>
      </c>
      <c r="E11721" s="120" t="s">
        <v>180</v>
      </c>
      <c r="F11721" s="121">
        <v>4795979</v>
      </c>
      <c r="G11721" s="121">
        <v>538753</v>
      </c>
      <c r="H11721" s="119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19">
        <v>60546</v>
      </c>
      <c r="B11722" s="120" t="s">
        <v>201</v>
      </c>
      <c r="C11722" s="120" t="s">
        <v>206</v>
      </c>
      <c r="D11722" s="120" t="s">
        <v>33</v>
      </c>
      <c r="E11722" s="120" t="s">
        <v>99</v>
      </c>
      <c r="F11722" s="121">
        <v>0</v>
      </c>
      <c r="G11722" s="121">
        <v>0</v>
      </c>
      <c r="H11722" s="119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19">
        <v>60546</v>
      </c>
      <c r="B11723" s="120" t="s">
        <v>201</v>
      </c>
      <c r="C11723" s="120" t="s">
        <v>206</v>
      </c>
      <c r="D11723" s="120" t="s">
        <v>101</v>
      </c>
      <c r="E11723" s="120" t="s">
        <v>92</v>
      </c>
      <c r="F11723" s="121">
        <v>194794</v>
      </c>
      <c r="G11723" s="121">
        <v>21882</v>
      </c>
      <c r="H11723" s="119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19">
        <v>60547</v>
      </c>
      <c r="B11724" s="120" t="s">
        <v>201</v>
      </c>
      <c r="C11724" s="120" t="s">
        <v>202</v>
      </c>
      <c r="D11724" s="120" t="s">
        <v>101</v>
      </c>
      <c r="E11724" s="120" t="s">
        <v>92</v>
      </c>
      <c r="F11724" s="121">
        <v>25673</v>
      </c>
      <c r="G11724" s="121">
        <v>2884</v>
      </c>
      <c r="H11724" s="119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19">
        <v>60548</v>
      </c>
      <c r="B11725" s="120" t="s">
        <v>201</v>
      </c>
      <c r="C11725" s="120" t="s">
        <v>206</v>
      </c>
      <c r="D11725" s="120" t="s">
        <v>101</v>
      </c>
      <c r="E11725" s="120" t="s">
        <v>92</v>
      </c>
      <c r="F11725" s="121">
        <v>184324</v>
      </c>
      <c r="G11725" s="121">
        <v>20706</v>
      </c>
      <c r="H11725" s="119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19">
        <v>60549</v>
      </c>
      <c r="B11726" s="120" t="s">
        <v>201</v>
      </c>
      <c r="C11726" s="120" t="s">
        <v>206</v>
      </c>
      <c r="D11726" s="120" t="s">
        <v>101</v>
      </c>
      <c r="E11726" s="120" t="s">
        <v>92</v>
      </c>
      <c r="F11726" s="121">
        <v>83359</v>
      </c>
      <c r="G11726" s="121">
        <v>9364</v>
      </c>
      <c r="H11726" s="119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19">
        <v>60550</v>
      </c>
      <c r="B11727" s="120" t="s">
        <v>201</v>
      </c>
      <c r="C11727" s="120" t="s">
        <v>206</v>
      </c>
      <c r="D11727" s="120" t="s">
        <v>68</v>
      </c>
      <c r="E11727" s="120" t="s">
        <v>176</v>
      </c>
      <c r="F11727" s="121">
        <v>291008</v>
      </c>
      <c r="G11727" s="121">
        <v>33557.19</v>
      </c>
      <c r="H11727" s="119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19">
        <v>60551</v>
      </c>
      <c r="B11728" s="120" t="s">
        <v>201</v>
      </c>
      <c r="C11728" s="120" t="s">
        <v>206</v>
      </c>
      <c r="D11728" s="120" t="s">
        <v>128</v>
      </c>
      <c r="E11728" s="120" t="s">
        <v>180</v>
      </c>
      <c r="F11728" s="121">
        <v>92189</v>
      </c>
      <c r="G11728" s="121">
        <v>10356</v>
      </c>
      <c r="H11728" s="119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19">
        <v>60552</v>
      </c>
      <c r="B11729" s="120" t="s">
        <v>201</v>
      </c>
      <c r="C11729" s="120" t="s">
        <v>206</v>
      </c>
      <c r="D11729" s="120" t="s">
        <v>101</v>
      </c>
      <c r="E11729" s="120" t="s">
        <v>92</v>
      </c>
      <c r="F11729" s="121">
        <v>816082</v>
      </c>
      <c r="G11729" s="121">
        <v>91674</v>
      </c>
      <c r="H11729" s="119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19">
        <v>60553</v>
      </c>
      <c r="B11730" s="120" t="s">
        <v>201</v>
      </c>
      <c r="C11730" s="120" t="s">
        <v>206</v>
      </c>
      <c r="D11730" s="120" t="s">
        <v>101</v>
      </c>
      <c r="E11730" s="120" t="s">
        <v>92</v>
      </c>
      <c r="F11730" s="121">
        <v>86144</v>
      </c>
      <c r="G11730" s="121">
        <v>9677</v>
      </c>
      <c r="H11730" s="119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19">
        <v>60554</v>
      </c>
      <c r="B11731" s="120" t="s">
        <v>201</v>
      </c>
      <c r="C11731" s="120" t="s">
        <v>206</v>
      </c>
      <c r="D11731" s="120" t="s">
        <v>101</v>
      </c>
      <c r="E11731" s="120" t="s">
        <v>92</v>
      </c>
      <c r="F11731" s="121">
        <v>966596</v>
      </c>
      <c r="G11731" s="121">
        <v>108582</v>
      </c>
      <c r="H11731" s="119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19">
        <v>60555</v>
      </c>
      <c r="B11732" s="120" t="s">
        <v>201</v>
      </c>
      <c r="C11732" s="120" t="s">
        <v>206</v>
      </c>
      <c r="D11732" s="120" t="s">
        <v>101</v>
      </c>
      <c r="E11732" s="120" t="s">
        <v>92</v>
      </c>
      <c r="F11732" s="121">
        <v>271678</v>
      </c>
      <c r="G11732" s="121">
        <v>30519</v>
      </c>
      <c r="H11732" s="119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19">
        <v>60556</v>
      </c>
      <c r="B11733" s="120" t="s">
        <v>201</v>
      </c>
      <c r="C11733" s="120" t="s">
        <v>206</v>
      </c>
      <c r="D11733" s="120" t="s">
        <v>101</v>
      </c>
      <c r="E11733" s="120" t="s">
        <v>92</v>
      </c>
      <c r="F11733" s="121">
        <v>137323</v>
      </c>
      <c r="G11733" s="121">
        <v>15426</v>
      </c>
      <c r="H11733" s="119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19">
        <v>60558</v>
      </c>
      <c r="B11734" s="120" t="s">
        <v>201</v>
      </c>
      <c r="C11734" s="120" t="s">
        <v>206</v>
      </c>
      <c r="D11734" s="120" t="s">
        <v>101</v>
      </c>
      <c r="E11734" s="120" t="s">
        <v>92</v>
      </c>
      <c r="F11734" s="121">
        <v>523054</v>
      </c>
      <c r="G11734" s="121">
        <v>58757</v>
      </c>
      <c r="H11734" s="119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19">
        <v>60559</v>
      </c>
      <c r="B11735" s="120" t="s">
        <v>201</v>
      </c>
      <c r="C11735" s="120" t="s">
        <v>202</v>
      </c>
      <c r="D11735" s="120" t="s">
        <v>79</v>
      </c>
      <c r="E11735" s="120" t="s">
        <v>70</v>
      </c>
      <c r="F11735" s="121">
        <v>16914</v>
      </c>
      <c r="G11735" s="121">
        <v>1904.319</v>
      </c>
      <c r="H11735" s="119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19">
        <v>60559</v>
      </c>
      <c r="B11736" s="120" t="s">
        <v>201</v>
      </c>
      <c r="C11736" s="120" t="s">
        <v>202</v>
      </c>
      <c r="D11736" s="120" t="s">
        <v>79</v>
      </c>
      <c r="E11736" s="120" t="s">
        <v>38</v>
      </c>
      <c r="F11736" s="121">
        <v>1260873</v>
      </c>
      <c r="G11736" s="121">
        <v>141969.68</v>
      </c>
      <c r="H11736" s="119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19">
        <v>60560</v>
      </c>
      <c r="B11737" s="120" t="s">
        <v>201</v>
      </c>
      <c r="C11737" s="120" t="s">
        <v>206</v>
      </c>
      <c r="D11737" s="120" t="s">
        <v>101</v>
      </c>
      <c r="E11737" s="120" t="s">
        <v>92</v>
      </c>
      <c r="F11737" s="121">
        <v>929992</v>
      </c>
      <c r="G11737" s="121">
        <v>104470.08</v>
      </c>
      <c r="H11737" s="119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19">
        <v>60561</v>
      </c>
      <c r="B11738" s="120" t="s">
        <v>201</v>
      </c>
      <c r="C11738" s="120" t="s">
        <v>202</v>
      </c>
      <c r="D11738" s="120" t="s">
        <v>33</v>
      </c>
      <c r="E11738" s="120" t="s">
        <v>99</v>
      </c>
      <c r="F11738" s="121">
        <v>0</v>
      </c>
      <c r="G11738" s="121">
        <v>-44</v>
      </c>
      <c r="H11738" s="119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19">
        <v>60563</v>
      </c>
      <c r="B11739" s="120" t="s">
        <v>201</v>
      </c>
      <c r="C11739" s="120" t="s">
        <v>202</v>
      </c>
      <c r="D11739" s="120" t="s">
        <v>52</v>
      </c>
      <c r="E11739" s="120" t="s">
        <v>99</v>
      </c>
      <c r="F11739" s="121">
        <v>0</v>
      </c>
      <c r="G11739" s="121">
        <v>-375</v>
      </c>
      <c r="H11739" s="119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19">
        <v>60564</v>
      </c>
      <c r="B11740" s="120" t="s">
        <v>201</v>
      </c>
      <c r="C11740" s="120" t="s">
        <v>202</v>
      </c>
      <c r="D11740" s="120" t="s">
        <v>79</v>
      </c>
      <c r="E11740" s="120" t="s">
        <v>38</v>
      </c>
      <c r="F11740" s="121">
        <v>367750</v>
      </c>
      <c r="G11740" s="121">
        <v>43647</v>
      </c>
      <c r="H11740" s="119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19">
        <v>60565</v>
      </c>
      <c r="B11741" s="120" t="s">
        <v>201</v>
      </c>
      <c r="C11741" s="120" t="s">
        <v>202</v>
      </c>
      <c r="D11741" s="120" t="s">
        <v>33</v>
      </c>
      <c r="E11741" s="120" t="s">
        <v>99</v>
      </c>
      <c r="F11741" s="121">
        <v>0</v>
      </c>
      <c r="G11741" s="121">
        <v>-4</v>
      </c>
      <c r="H11741" s="119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19">
        <v>60566</v>
      </c>
      <c r="B11742" s="120" t="s">
        <v>201</v>
      </c>
      <c r="C11742" s="120" t="s">
        <v>202</v>
      </c>
      <c r="D11742" s="120" t="s">
        <v>33</v>
      </c>
      <c r="E11742" s="120" t="s">
        <v>99</v>
      </c>
      <c r="F11742" s="121">
        <v>0</v>
      </c>
      <c r="G11742" s="121">
        <v>-5</v>
      </c>
      <c r="H11742" s="119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19">
        <v>60567</v>
      </c>
      <c r="B11743" s="120" t="s">
        <v>201</v>
      </c>
      <c r="C11743" s="120" t="s">
        <v>202</v>
      </c>
      <c r="D11743" s="120" t="s">
        <v>33</v>
      </c>
      <c r="E11743" s="120" t="s">
        <v>99</v>
      </c>
      <c r="F11743" s="121">
        <v>0</v>
      </c>
      <c r="G11743" s="121">
        <v>-3</v>
      </c>
      <c r="H11743" s="119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19">
        <v>60568</v>
      </c>
      <c r="B11744" s="120" t="s">
        <v>201</v>
      </c>
      <c r="C11744" s="120" t="s">
        <v>202</v>
      </c>
      <c r="D11744" s="120" t="s">
        <v>33</v>
      </c>
      <c r="E11744" s="120" t="s">
        <v>99</v>
      </c>
      <c r="F11744" s="121">
        <v>0</v>
      </c>
      <c r="G11744" s="121">
        <v>-38</v>
      </c>
      <c r="H11744" s="119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19">
        <v>60569</v>
      </c>
      <c r="B11745" s="120" t="s">
        <v>201</v>
      </c>
      <c r="C11745" s="120" t="s">
        <v>202</v>
      </c>
      <c r="D11745" s="120" t="s">
        <v>33</v>
      </c>
      <c r="E11745" s="120" t="s">
        <v>99</v>
      </c>
      <c r="F11745" s="121">
        <v>0</v>
      </c>
      <c r="G11745" s="121">
        <v>-923</v>
      </c>
      <c r="H11745" s="119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19">
        <v>60570</v>
      </c>
      <c r="B11746" s="120" t="s">
        <v>201</v>
      </c>
      <c r="C11746" s="120" t="s">
        <v>202</v>
      </c>
      <c r="D11746" s="120" t="s">
        <v>33</v>
      </c>
      <c r="E11746" s="120" t="s">
        <v>99</v>
      </c>
      <c r="F11746" s="121">
        <v>0</v>
      </c>
      <c r="G11746" s="121">
        <v>-6256</v>
      </c>
      <c r="H11746" s="119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19">
        <v>60573</v>
      </c>
      <c r="B11747" s="120" t="s">
        <v>201</v>
      </c>
      <c r="C11747" s="120" t="s">
        <v>206</v>
      </c>
      <c r="D11747" s="120" t="s">
        <v>101</v>
      </c>
      <c r="E11747" s="120" t="s">
        <v>92</v>
      </c>
      <c r="F11747" s="121">
        <v>27177</v>
      </c>
      <c r="G11747" s="121">
        <v>3053</v>
      </c>
      <c r="H11747" s="119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19">
        <v>60574</v>
      </c>
      <c r="B11748" s="120" t="s">
        <v>201</v>
      </c>
      <c r="C11748" s="120" t="s">
        <v>206</v>
      </c>
      <c r="D11748" s="120" t="s">
        <v>128</v>
      </c>
      <c r="E11748" s="120" t="s">
        <v>180</v>
      </c>
      <c r="F11748" s="121">
        <v>8819926</v>
      </c>
      <c r="G11748" s="121">
        <v>990780</v>
      </c>
      <c r="H11748" s="119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19">
        <v>60575</v>
      </c>
      <c r="B11749" s="120" t="s">
        <v>201</v>
      </c>
      <c r="C11749" s="120" t="s">
        <v>206</v>
      </c>
      <c r="D11749" s="120" t="s">
        <v>101</v>
      </c>
      <c r="E11749" s="120" t="s">
        <v>92</v>
      </c>
      <c r="F11749" s="121">
        <v>84793</v>
      </c>
      <c r="G11749" s="121">
        <v>9525</v>
      </c>
      <c r="H11749" s="119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19">
        <v>60576</v>
      </c>
      <c r="B11750" s="120" t="s">
        <v>201</v>
      </c>
      <c r="C11750" s="120" t="s">
        <v>206</v>
      </c>
      <c r="D11750" s="120" t="s">
        <v>101</v>
      </c>
      <c r="E11750" s="120" t="s">
        <v>92</v>
      </c>
      <c r="F11750" s="121">
        <v>85485</v>
      </c>
      <c r="G11750" s="121">
        <v>9603</v>
      </c>
      <c r="H11750" s="119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19">
        <v>60577</v>
      </c>
      <c r="B11751" s="120" t="s">
        <v>201</v>
      </c>
      <c r="C11751" s="120" t="s">
        <v>206</v>
      </c>
      <c r="D11751" s="120" t="s">
        <v>101</v>
      </c>
      <c r="E11751" s="120" t="s">
        <v>92</v>
      </c>
      <c r="F11751" s="121">
        <v>80422</v>
      </c>
      <c r="G11751" s="121">
        <v>9034</v>
      </c>
      <c r="H11751" s="119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19">
        <v>60578</v>
      </c>
      <c r="B11752" s="120" t="s">
        <v>201</v>
      </c>
      <c r="C11752" s="120" t="s">
        <v>206</v>
      </c>
      <c r="D11752" s="120" t="s">
        <v>101</v>
      </c>
      <c r="E11752" s="120" t="s">
        <v>92</v>
      </c>
      <c r="F11752" s="121">
        <v>79130</v>
      </c>
      <c r="G11752" s="121">
        <v>8889</v>
      </c>
      <c r="H11752" s="119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19">
        <v>60579</v>
      </c>
      <c r="B11753" s="120" t="s">
        <v>201</v>
      </c>
      <c r="C11753" s="120" t="s">
        <v>206</v>
      </c>
      <c r="D11753" s="120" t="s">
        <v>101</v>
      </c>
      <c r="E11753" s="120" t="s">
        <v>92</v>
      </c>
      <c r="F11753" s="121">
        <v>85094</v>
      </c>
      <c r="G11753" s="121">
        <v>9559</v>
      </c>
      <c r="H11753" s="119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19">
        <v>60580</v>
      </c>
      <c r="B11754" s="120" t="s">
        <v>201</v>
      </c>
      <c r="C11754" s="120" t="s">
        <v>206</v>
      </c>
      <c r="D11754" s="120" t="s">
        <v>101</v>
      </c>
      <c r="E11754" s="120" t="s">
        <v>92</v>
      </c>
      <c r="F11754" s="121">
        <v>85326</v>
      </c>
      <c r="G11754" s="121">
        <v>9585</v>
      </c>
      <c r="H11754" s="119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19">
        <v>60581</v>
      </c>
      <c r="B11755" s="120" t="s">
        <v>201</v>
      </c>
      <c r="C11755" s="120" t="s">
        <v>206</v>
      </c>
      <c r="D11755" s="120" t="s">
        <v>101</v>
      </c>
      <c r="E11755" s="120" t="s">
        <v>92</v>
      </c>
      <c r="F11755" s="121">
        <v>3593329</v>
      </c>
      <c r="G11755" s="121">
        <v>403654</v>
      </c>
      <c r="H11755" s="119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19">
        <v>60582</v>
      </c>
      <c r="B11756" s="120" t="s">
        <v>201</v>
      </c>
      <c r="C11756" s="120" t="s">
        <v>206</v>
      </c>
      <c r="D11756" s="120" t="s">
        <v>101</v>
      </c>
      <c r="E11756" s="120" t="s">
        <v>92</v>
      </c>
      <c r="F11756" s="121">
        <v>338898</v>
      </c>
      <c r="G11756" s="121">
        <v>38070</v>
      </c>
      <c r="H11756" s="119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19">
        <v>60583</v>
      </c>
      <c r="B11757" s="120" t="s">
        <v>201</v>
      </c>
      <c r="C11757" s="120" t="s">
        <v>206</v>
      </c>
      <c r="D11757" s="120" t="s">
        <v>101</v>
      </c>
      <c r="E11757" s="120" t="s">
        <v>92</v>
      </c>
      <c r="F11757" s="121">
        <v>1487584</v>
      </c>
      <c r="G11757" s="121">
        <v>167107</v>
      </c>
      <c r="H11757" s="119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19">
        <v>60584</v>
      </c>
      <c r="B11758" s="120" t="s">
        <v>201</v>
      </c>
      <c r="C11758" s="120" t="s">
        <v>202</v>
      </c>
      <c r="D11758" s="120" t="s">
        <v>101</v>
      </c>
      <c r="E11758" s="120" t="s">
        <v>92</v>
      </c>
      <c r="F11758" s="121">
        <v>291701</v>
      </c>
      <c r="G11758" s="121">
        <v>32768</v>
      </c>
      <c r="H11758" s="119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19">
        <v>60585</v>
      </c>
      <c r="B11759" s="120" t="s">
        <v>201</v>
      </c>
      <c r="C11759" s="120" t="s">
        <v>202</v>
      </c>
      <c r="D11759" s="120" t="s">
        <v>101</v>
      </c>
      <c r="E11759" s="120" t="s">
        <v>92</v>
      </c>
      <c r="F11759" s="121">
        <v>17074</v>
      </c>
      <c r="G11759" s="121">
        <v>1918</v>
      </c>
      <c r="H11759" s="119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19">
        <v>60586</v>
      </c>
      <c r="B11760" s="120" t="s">
        <v>201</v>
      </c>
      <c r="C11760" s="120" t="s">
        <v>202</v>
      </c>
      <c r="D11760" s="120" t="s">
        <v>101</v>
      </c>
      <c r="E11760" s="120" t="s">
        <v>92</v>
      </c>
      <c r="F11760" s="121">
        <v>41028</v>
      </c>
      <c r="G11760" s="121">
        <v>4609</v>
      </c>
      <c r="H11760" s="119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19">
        <v>60587</v>
      </c>
      <c r="B11761" s="120" t="s">
        <v>201</v>
      </c>
      <c r="C11761" s="120" t="s">
        <v>206</v>
      </c>
      <c r="D11761" s="120" t="s">
        <v>128</v>
      </c>
      <c r="E11761" s="120" t="s">
        <v>180</v>
      </c>
      <c r="F11761" s="121">
        <v>5779668</v>
      </c>
      <c r="G11761" s="121">
        <v>649255</v>
      </c>
      <c r="H11761" s="119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19">
        <v>60589</v>
      </c>
      <c r="B11762" s="120" t="s">
        <v>201</v>
      </c>
      <c r="C11762" s="120" t="s">
        <v>206</v>
      </c>
      <c r="D11762" s="120" t="s">
        <v>39</v>
      </c>
      <c r="E11762" s="120" t="s">
        <v>38</v>
      </c>
      <c r="F11762" s="121">
        <v>64800</v>
      </c>
      <c r="G11762" s="121">
        <v>119913</v>
      </c>
      <c r="H11762" s="119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19">
        <v>60589</v>
      </c>
      <c r="B11763" s="120" t="s">
        <v>201</v>
      </c>
      <c r="C11763" s="120" t="s">
        <v>206</v>
      </c>
      <c r="D11763" s="120" t="s">
        <v>39</v>
      </c>
      <c r="E11763" s="120" t="s">
        <v>140</v>
      </c>
      <c r="F11763" s="121">
        <v>0</v>
      </c>
      <c r="G11763" s="121">
        <v>0</v>
      </c>
      <c r="H11763" s="119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19">
        <v>60589</v>
      </c>
      <c r="B11764" s="120" t="s">
        <v>201</v>
      </c>
      <c r="C11764" s="120" t="s">
        <v>206</v>
      </c>
      <c r="D11764" s="120" t="s">
        <v>61</v>
      </c>
      <c r="E11764" s="120" t="s">
        <v>38</v>
      </c>
      <c r="F11764" s="121">
        <v>2435534</v>
      </c>
      <c r="G11764" s="121">
        <v>251696</v>
      </c>
      <c r="H11764" s="119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19">
        <v>60589</v>
      </c>
      <c r="B11765" s="120" t="s">
        <v>201</v>
      </c>
      <c r="C11765" s="120" t="s">
        <v>206</v>
      </c>
      <c r="D11765" s="120" t="s">
        <v>61</v>
      </c>
      <c r="E11765" s="120" t="s">
        <v>140</v>
      </c>
      <c r="F11765" s="121">
        <v>0</v>
      </c>
      <c r="G11765" s="121">
        <v>0</v>
      </c>
      <c r="H11765" s="119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19">
        <v>60590</v>
      </c>
      <c r="B11766" s="120" t="s">
        <v>201</v>
      </c>
      <c r="C11766" s="120" t="s">
        <v>206</v>
      </c>
      <c r="D11766" s="120" t="s">
        <v>101</v>
      </c>
      <c r="E11766" s="120" t="s">
        <v>92</v>
      </c>
      <c r="F11766" s="121">
        <v>1325861</v>
      </c>
      <c r="G11766" s="121">
        <v>148940</v>
      </c>
      <c r="H11766" s="119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19">
        <v>60591</v>
      </c>
      <c r="B11767" s="120" t="s">
        <v>201</v>
      </c>
      <c r="C11767" s="120" t="s">
        <v>206</v>
      </c>
      <c r="D11767" s="120" t="s">
        <v>101</v>
      </c>
      <c r="E11767" s="120" t="s">
        <v>92</v>
      </c>
      <c r="F11767" s="121">
        <v>1386298</v>
      </c>
      <c r="G11767" s="121">
        <v>155729</v>
      </c>
      <c r="H11767" s="119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19">
        <v>60592</v>
      </c>
      <c r="B11768" s="120" t="s">
        <v>201</v>
      </c>
      <c r="C11768" s="120" t="s">
        <v>206</v>
      </c>
      <c r="D11768" s="120" t="s">
        <v>128</v>
      </c>
      <c r="E11768" s="120" t="s">
        <v>180</v>
      </c>
      <c r="F11768" s="121">
        <v>8753578</v>
      </c>
      <c r="G11768" s="121">
        <v>983327</v>
      </c>
      <c r="H11768" s="119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19">
        <v>60593</v>
      </c>
      <c r="B11769" s="120" t="s">
        <v>201</v>
      </c>
      <c r="C11769" s="120" t="s">
        <v>202</v>
      </c>
      <c r="D11769" s="120" t="s">
        <v>67</v>
      </c>
      <c r="E11769" s="120" t="s">
        <v>38</v>
      </c>
      <c r="F11769" s="121">
        <v>161346</v>
      </c>
      <c r="G11769" s="121">
        <v>18697</v>
      </c>
      <c r="H11769" s="119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19">
        <v>60594</v>
      </c>
      <c r="B11770" s="120" t="s">
        <v>201</v>
      </c>
      <c r="C11770" s="120" t="s">
        <v>206</v>
      </c>
      <c r="D11770" s="120" t="s">
        <v>128</v>
      </c>
      <c r="E11770" s="120" t="s">
        <v>180</v>
      </c>
      <c r="F11770" s="121">
        <v>59893</v>
      </c>
      <c r="G11770" s="121">
        <v>6728</v>
      </c>
      <c r="H11770" s="119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19">
        <v>60597</v>
      </c>
      <c r="B11771" s="120" t="s">
        <v>201</v>
      </c>
      <c r="C11771" s="120" t="s">
        <v>206</v>
      </c>
      <c r="D11771" s="120" t="s">
        <v>101</v>
      </c>
      <c r="E11771" s="120" t="s">
        <v>92</v>
      </c>
      <c r="F11771" s="121">
        <v>75081</v>
      </c>
      <c r="G11771" s="121">
        <v>8434</v>
      </c>
      <c r="H11771" s="119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19">
        <v>60598</v>
      </c>
      <c r="B11772" s="120" t="s">
        <v>201</v>
      </c>
      <c r="C11772" s="120" t="s">
        <v>206</v>
      </c>
      <c r="D11772" s="120" t="s">
        <v>101</v>
      </c>
      <c r="E11772" s="120" t="s">
        <v>92</v>
      </c>
      <c r="F11772" s="121">
        <v>76995</v>
      </c>
      <c r="G11772" s="121">
        <v>8649</v>
      </c>
      <c r="H11772" s="119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19">
        <v>60599</v>
      </c>
      <c r="B11773" s="120" t="s">
        <v>201</v>
      </c>
      <c r="C11773" s="120" t="s">
        <v>206</v>
      </c>
      <c r="D11773" s="120" t="s">
        <v>101</v>
      </c>
      <c r="E11773" s="120" t="s">
        <v>92</v>
      </c>
      <c r="F11773" s="121">
        <v>71448</v>
      </c>
      <c r="G11773" s="121">
        <v>8026</v>
      </c>
      <c r="H11773" s="119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19">
        <v>60600</v>
      </c>
      <c r="B11774" s="120" t="s">
        <v>201</v>
      </c>
      <c r="C11774" s="120" t="s">
        <v>206</v>
      </c>
      <c r="D11774" s="120" t="s">
        <v>101</v>
      </c>
      <c r="E11774" s="120" t="s">
        <v>92</v>
      </c>
      <c r="F11774" s="121">
        <v>82398</v>
      </c>
      <c r="G11774" s="121">
        <v>9256</v>
      </c>
      <c r="H11774" s="119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19">
        <v>60601</v>
      </c>
      <c r="B11775" s="120" t="s">
        <v>201</v>
      </c>
      <c r="C11775" s="120" t="s">
        <v>206</v>
      </c>
      <c r="D11775" s="120" t="s">
        <v>101</v>
      </c>
      <c r="E11775" s="120" t="s">
        <v>92</v>
      </c>
      <c r="F11775" s="121">
        <v>75480</v>
      </c>
      <c r="G11775" s="121">
        <v>8479</v>
      </c>
      <c r="H11775" s="119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19">
        <v>60602</v>
      </c>
      <c r="B11776" s="120" t="s">
        <v>201</v>
      </c>
      <c r="C11776" s="120" t="s">
        <v>206</v>
      </c>
      <c r="D11776" s="120" t="s">
        <v>101</v>
      </c>
      <c r="E11776" s="120" t="s">
        <v>92</v>
      </c>
      <c r="F11776" s="121">
        <v>56349</v>
      </c>
      <c r="G11776" s="121">
        <v>6330</v>
      </c>
      <c r="H11776" s="119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19">
        <v>60603</v>
      </c>
      <c r="B11777" s="120" t="s">
        <v>201</v>
      </c>
      <c r="C11777" s="120" t="s">
        <v>202</v>
      </c>
      <c r="D11777" s="120" t="s">
        <v>101</v>
      </c>
      <c r="E11777" s="120" t="s">
        <v>92</v>
      </c>
      <c r="F11777" s="121">
        <v>84213</v>
      </c>
      <c r="G11777" s="121">
        <v>9460</v>
      </c>
      <c r="H11777" s="119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19">
        <v>60604</v>
      </c>
      <c r="B11778" s="120" t="s">
        <v>201</v>
      </c>
      <c r="C11778" s="120" t="s">
        <v>206</v>
      </c>
      <c r="D11778" s="120" t="s">
        <v>101</v>
      </c>
      <c r="E11778" s="120" t="s">
        <v>92</v>
      </c>
      <c r="F11778" s="121">
        <v>160334</v>
      </c>
      <c r="G11778" s="121">
        <v>18011</v>
      </c>
      <c r="H11778" s="119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19">
        <v>60605</v>
      </c>
      <c r="B11779" s="120" t="s">
        <v>201</v>
      </c>
      <c r="C11779" s="120" t="s">
        <v>206</v>
      </c>
      <c r="D11779" s="120" t="s">
        <v>101</v>
      </c>
      <c r="E11779" s="120" t="s">
        <v>92</v>
      </c>
      <c r="F11779" s="121">
        <v>14394</v>
      </c>
      <c r="G11779" s="121">
        <v>1617</v>
      </c>
      <c r="H11779" s="119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19">
        <v>60607</v>
      </c>
      <c r="B11780" s="120" t="s">
        <v>201</v>
      </c>
      <c r="C11780" s="120" t="s">
        <v>206</v>
      </c>
      <c r="D11780" s="120" t="s">
        <v>33</v>
      </c>
      <c r="E11780" s="120" t="s">
        <v>99</v>
      </c>
      <c r="F11780" s="121">
        <v>0</v>
      </c>
      <c r="G11780" s="121">
        <v>0</v>
      </c>
      <c r="H11780" s="119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19">
        <v>60607</v>
      </c>
      <c r="B11781" s="120" t="s">
        <v>201</v>
      </c>
      <c r="C11781" s="120" t="s">
        <v>206</v>
      </c>
      <c r="D11781" s="120" t="s">
        <v>101</v>
      </c>
      <c r="E11781" s="120" t="s">
        <v>92</v>
      </c>
      <c r="F11781" s="121">
        <v>46468</v>
      </c>
      <c r="G11781" s="121">
        <v>5220</v>
      </c>
      <c r="H11781" s="119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19">
        <v>60608</v>
      </c>
      <c r="B11782" s="120" t="s">
        <v>201</v>
      </c>
      <c r="C11782" s="120" t="s">
        <v>206</v>
      </c>
      <c r="D11782" s="120" t="s">
        <v>101</v>
      </c>
      <c r="E11782" s="120" t="s">
        <v>92</v>
      </c>
      <c r="F11782" s="121">
        <v>12427</v>
      </c>
      <c r="G11782" s="121">
        <v>1396</v>
      </c>
      <c r="H11782" s="119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19">
        <v>60609</v>
      </c>
      <c r="B11783" s="120" t="s">
        <v>201</v>
      </c>
      <c r="C11783" s="120" t="s">
        <v>206</v>
      </c>
      <c r="D11783" s="120" t="s">
        <v>33</v>
      </c>
      <c r="E11783" s="120" t="s">
        <v>99</v>
      </c>
      <c r="F11783" s="121">
        <v>0</v>
      </c>
      <c r="G11783" s="121">
        <v>0</v>
      </c>
      <c r="H11783" s="119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19">
        <v>60609</v>
      </c>
      <c r="B11784" s="120" t="s">
        <v>201</v>
      </c>
      <c r="C11784" s="120" t="s">
        <v>206</v>
      </c>
      <c r="D11784" s="120" t="s">
        <v>101</v>
      </c>
      <c r="E11784" s="120" t="s">
        <v>92</v>
      </c>
      <c r="F11784" s="121">
        <v>42179</v>
      </c>
      <c r="G11784" s="121">
        <v>4738</v>
      </c>
      <c r="H11784" s="119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19">
        <v>60610</v>
      </c>
      <c r="B11785" s="120" t="s">
        <v>201</v>
      </c>
      <c r="C11785" s="120" t="s">
        <v>202</v>
      </c>
      <c r="D11785" s="120" t="s">
        <v>84</v>
      </c>
      <c r="E11785" s="120" t="s">
        <v>178</v>
      </c>
      <c r="F11785" s="121">
        <v>754257</v>
      </c>
      <c r="G11785" s="121">
        <v>84729</v>
      </c>
      <c r="H11785" s="119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19">
        <v>60611</v>
      </c>
      <c r="B11786" s="120" t="s">
        <v>201</v>
      </c>
      <c r="C11786" s="120" t="s">
        <v>206</v>
      </c>
      <c r="D11786" s="120" t="s">
        <v>101</v>
      </c>
      <c r="E11786" s="120" t="s">
        <v>92</v>
      </c>
      <c r="F11786" s="121">
        <v>1087895</v>
      </c>
      <c r="G11786" s="121">
        <v>122208</v>
      </c>
      <c r="H11786" s="119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19">
        <v>60612</v>
      </c>
      <c r="B11787" s="120" t="s">
        <v>201</v>
      </c>
      <c r="C11787" s="120" t="s">
        <v>206</v>
      </c>
      <c r="D11787" s="120" t="s">
        <v>101</v>
      </c>
      <c r="E11787" s="120" t="s">
        <v>92</v>
      </c>
      <c r="F11787" s="121">
        <v>58121</v>
      </c>
      <c r="G11787" s="121">
        <v>6529</v>
      </c>
      <c r="H11787" s="119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19">
        <v>60613</v>
      </c>
      <c r="B11788" s="120" t="s">
        <v>201</v>
      </c>
      <c r="C11788" s="120" t="s">
        <v>206</v>
      </c>
      <c r="D11788" s="120" t="s">
        <v>101</v>
      </c>
      <c r="E11788" s="120" t="s">
        <v>92</v>
      </c>
      <c r="F11788" s="121">
        <v>28129</v>
      </c>
      <c r="G11788" s="121">
        <v>3160</v>
      </c>
      <c r="H11788" s="119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19">
        <v>60614</v>
      </c>
      <c r="B11789" s="120" t="s">
        <v>201</v>
      </c>
      <c r="C11789" s="120" t="s">
        <v>206</v>
      </c>
      <c r="D11789" s="120" t="s">
        <v>101</v>
      </c>
      <c r="E11789" s="120" t="s">
        <v>92</v>
      </c>
      <c r="F11789" s="121">
        <v>12987</v>
      </c>
      <c r="G11789" s="121">
        <v>1459</v>
      </c>
      <c r="H11789" s="119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19">
        <v>60615</v>
      </c>
      <c r="B11790" s="120" t="s">
        <v>201</v>
      </c>
      <c r="C11790" s="120" t="s">
        <v>206</v>
      </c>
      <c r="D11790" s="120" t="s">
        <v>101</v>
      </c>
      <c r="E11790" s="120" t="s">
        <v>92</v>
      </c>
      <c r="F11790" s="121">
        <v>41074</v>
      </c>
      <c r="G11790" s="121">
        <v>4614</v>
      </c>
      <c r="H11790" s="119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19">
        <v>60616</v>
      </c>
      <c r="B11791" s="120" t="s">
        <v>201</v>
      </c>
      <c r="C11791" s="120" t="s">
        <v>206</v>
      </c>
      <c r="D11791" s="120" t="s">
        <v>101</v>
      </c>
      <c r="E11791" s="120" t="s">
        <v>92</v>
      </c>
      <c r="F11791" s="121">
        <v>165300</v>
      </c>
      <c r="G11791" s="121">
        <v>18569</v>
      </c>
      <c r="H11791" s="119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19">
        <v>60617</v>
      </c>
      <c r="B11792" s="120" t="s">
        <v>201</v>
      </c>
      <c r="C11792" s="120" t="s">
        <v>202</v>
      </c>
      <c r="D11792" s="120" t="s">
        <v>33</v>
      </c>
      <c r="E11792" s="120" t="s">
        <v>99</v>
      </c>
      <c r="F11792" s="121">
        <v>0</v>
      </c>
      <c r="G11792" s="121">
        <v>0</v>
      </c>
      <c r="H11792" s="119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19">
        <v>60618</v>
      </c>
      <c r="B11793" s="120" t="s">
        <v>201</v>
      </c>
      <c r="C11793" s="120" t="s">
        <v>202</v>
      </c>
      <c r="D11793" s="120" t="s">
        <v>33</v>
      </c>
      <c r="E11793" s="120" t="s">
        <v>99</v>
      </c>
      <c r="F11793" s="121">
        <v>0</v>
      </c>
      <c r="G11793" s="121">
        <v>-1372</v>
      </c>
      <c r="H11793" s="119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19">
        <v>60619</v>
      </c>
      <c r="B11794" s="120" t="s">
        <v>201</v>
      </c>
      <c r="C11794" s="120" t="s">
        <v>202</v>
      </c>
      <c r="D11794" s="120" t="s">
        <v>128</v>
      </c>
      <c r="E11794" s="120" t="s">
        <v>180</v>
      </c>
      <c r="F11794" s="121">
        <v>17582554</v>
      </c>
      <c r="G11794" s="121">
        <v>1975124</v>
      </c>
      <c r="H11794" s="119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19">
        <v>60620</v>
      </c>
      <c r="B11795" s="120" t="s">
        <v>201</v>
      </c>
      <c r="C11795" s="120" t="s">
        <v>206</v>
      </c>
      <c r="D11795" s="120" t="s">
        <v>128</v>
      </c>
      <c r="E11795" s="120" t="s">
        <v>180</v>
      </c>
      <c r="F11795" s="121">
        <v>7773494</v>
      </c>
      <c r="G11795" s="121">
        <v>873230</v>
      </c>
      <c r="H11795" s="119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19">
        <v>60621</v>
      </c>
      <c r="B11796" s="120" t="s">
        <v>201</v>
      </c>
      <c r="C11796" s="120" t="s">
        <v>206</v>
      </c>
      <c r="D11796" s="120" t="s">
        <v>101</v>
      </c>
      <c r="E11796" s="120" t="s">
        <v>92</v>
      </c>
      <c r="F11796" s="121">
        <v>74152</v>
      </c>
      <c r="G11796" s="121">
        <v>8330</v>
      </c>
      <c r="H11796" s="119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19">
        <v>60622</v>
      </c>
      <c r="B11797" s="120" t="s">
        <v>201</v>
      </c>
      <c r="C11797" s="120" t="s">
        <v>206</v>
      </c>
      <c r="D11797" s="120" t="s">
        <v>101</v>
      </c>
      <c r="E11797" s="120" t="s">
        <v>92</v>
      </c>
      <c r="F11797" s="121">
        <v>331270</v>
      </c>
      <c r="G11797" s="121">
        <v>37213</v>
      </c>
      <c r="H11797" s="119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19">
        <v>60623</v>
      </c>
      <c r="B11798" s="120" t="s">
        <v>201</v>
      </c>
      <c r="C11798" s="120" t="s">
        <v>206</v>
      </c>
      <c r="D11798" s="120" t="s">
        <v>101</v>
      </c>
      <c r="E11798" s="120" t="s">
        <v>92</v>
      </c>
      <c r="F11798" s="121">
        <v>920670</v>
      </c>
      <c r="G11798" s="121">
        <v>103422.74</v>
      </c>
      <c r="H11798" s="119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19">
        <v>60624</v>
      </c>
      <c r="B11799" s="120" t="s">
        <v>201</v>
      </c>
      <c r="C11799" s="120" t="s">
        <v>206</v>
      </c>
      <c r="D11799" s="120" t="s">
        <v>101</v>
      </c>
      <c r="E11799" s="120" t="s">
        <v>92</v>
      </c>
      <c r="F11799" s="121">
        <v>743755</v>
      </c>
      <c r="G11799" s="121">
        <v>83548.93</v>
      </c>
      <c r="H11799" s="119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19">
        <v>60625</v>
      </c>
      <c r="B11800" s="120" t="s">
        <v>201</v>
      </c>
      <c r="C11800" s="120" t="s">
        <v>206</v>
      </c>
      <c r="D11800" s="120" t="s">
        <v>101</v>
      </c>
      <c r="E11800" s="120" t="s">
        <v>92</v>
      </c>
      <c r="F11800" s="121">
        <v>17297</v>
      </c>
      <c r="G11800" s="121">
        <v>1943</v>
      </c>
      <c r="H11800" s="119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19">
        <v>60629</v>
      </c>
      <c r="B11801" s="120" t="s">
        <v>201</v>
      </c>
      <c r="C11801" s="120" t="s">
        <v>206</v>
      </c>
      <c r="D11801" s="120" t="s">
        <v>101</v>
      </c>
      <c r="E11801" s="120" t="s">
        <v>92</v>
      </c>
      <c r="F11801" s="121">
        <v>33783</v>
      </c>
      <c r="G11801" s="121">
        <v>3795</v>
      </c>
      <c r="H11801" s="119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19">
        <v>60631</v>
      </c>
      <c r="B11802" s="120" t="s">
        <v>201</v>
      </c>
      <c r="C11802" s="120" t="s">
        <v>206</v>
      </c>
      <c r="D11802" s="120" t="s">
        <v>101</v>
      </c>
      <c r="E11802" s="120" t="s">
        <v>92</v>
      </c>
      <c r="F11802" s="121">
        <v>68600</v>
      </c>
      <c r="G11802" s="121">
        <v>7706</v>
      </c>
      <c r="H11802" s="119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19">
        <v>60632</v>
      </c>
      <c r="B11803" s="120" t="s">
        <v>201</v>
      </c>
      <c r="C11803" s="120" t="s">
        <v>206</v>
      </c>
      <c r="D11803" s="120" t="s">
        <v>101</v>
      </c>
      <c r="E11803" s="120" t="s">
        <v>92</v>
      </c>
      <c r="F11803" s="121">
        <v>36196</v>
      </c>
      <c r="G11803" s="121">
        <v>4066</v>
      </c>
      <c r="H11803" s="119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19">
        <v>60633</v>
      </c>
      <c r="B11804" s="120" t="s">
        <v>201</v>
      </c>
      <c r="C11804" s="120" t="s">
        <v>206</v>
      </c>
      <c r="D11804" s="120" t="s">
        <v>101</v>
      </c>
      <c r="E11804" s="120" t="s">
        <v>92</v>
      </c>
      <c r="F11804" s="121">
        <v>35662</v>
      </c>
      <c r="G11804" s="121">
        <v>4006</v>
      </c>
      <c r="H11804" s="119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19">
        <v>60634</v>
      </c>
      <c r="B11805" s="120" t="s">
        <v>201</v>
      </c>
      <c r="C11805" s="120" t="s">
        <v>206</v>
      </c>
      <c r="D11805" s="120" t="s">
        <v>101</v>
      </c>
      <c r="E11805" s="120" t="s">
        <v>92</v>
      </c>
      <c r="F11805" s="121">
        <v>89091</v>
      </c>
      <c r="G11805" s="121">
        <v>10008</v>
      </c>
      <c r="H11805" s="119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19">
        <v>60635</v>
      </c>
      <c r="B11806" s="120" t="s">
        <v>201</v>
      </c>
      <c r="C11806" s="120" t="s">
        <v>206</v>
      </c>
      <c r="D11806" s="120" t="s">
        <v>101</v>
      </c>
      <c r="E11806" s="120" t="s">
        <v>92</v>
      </c>
      <c r="F11806" s="121">
        <v>79957</v>
      </c>
      <c r="G11806" s="121">
        <v>8982</v>
      </c>
      <c r="H11806" s="119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19">
        <v>60636</v>
      </c>
      <c r="B11807" s="120" t="s">
        <v>201</v>
      </c>
      <c r="C11807" s="120" t="s">
        <v>206</v>
      </c>
      <c r="D11807" s="120" t="s">
        <v>101</v>
      </c>
      <c r="E11807" s="120" t="s">
        <v>92</v>
      </c>
      <c r="F11807" s="121">
        <v>84479</v>
      </c>
      <c r="G11807" s="121">
        <v>9490</v>
      </c>
      <c r="H11807" s="119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19">
        <v>60637</v>
      </c>
      <c r="B11808" s="120" t="s">
        <v>201</v>
      </c>
      <c r="C11808" s="120" t="s">
        <v>206</v>
      </c>
      <c r="D11808" s="120" t="s">
        <v>101</v>
      </c>
      <c r="E11808" s="120" t="s">
        <v>92</v>
      </c>
      <c r="F11808" s="121">
        <v>354940</v>
      </c>
      <c r="G11808" s="121">
        <v>39872</v>
      </c>
      <c r="H11808" s="119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19">
        <v>60638</v>
      </c>
      <c r="B11809" s="120" t="s">
        <v>201</v>
      </c>
      <c r="C11809" s="120" t="s">
        <v>206</v>
      </c>
      <c r="D11809" s="120" t="s">
        <v>101</v>
      </c>
      <c r="E11809" s="120" t="s">
        <v>92</v>
      </c>
      <c r="F11809" s="121">
        <v>293321</v>
      </c>
      <c r="G11809" s="121">
        <v>32950</v>
      </c>
      <c r="H11809" s="119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19">
        <v>60639</v>
      </c>
      <c r="B11810" s="120" t="s">
        <v>201</v>
      </c>
      <c r="C11810" s="120" t="s">
        <v>206</v>
      </c>
      <c r="D11810" s="120" t="s">
        <v>128</v>
      </c>
      <c r="E11810" s="120" t="s">
        <v>180</v>
      </c>
      <c r="F11810" s="121">
        <v>7657162</v>
      </c>
      <c r="G11810" s="121">
        <v>860162</v>
      </c>
      <c r="H11810" s="119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19">
        <v>60640</v>
      </c>
      <c r="B11811" s="120" t="s">
        <v>201</v>
      </c>
      <c r="C11811" s="120" t="s">
        <v>206</v>
      </c>
      <c r="D11811" s="120" t="s">
        <v>101</v>
      </c>
      <c r="E11811" s="120" t="s">
        <v>92</v>
      </c>
      <c r="F11811" s="121">
        <v>19139</v>
      </c>
      <c r="G11811" s="121">
        <v>2150</v>
      </c>
      <c r="H11811" s="119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19">
        <v>60644</v>
      </c>
      <c r="B11812" s="120" t="s">
        <v>201</v>
      </c>
      <c r="C11812" s="120" t="s">
        <v>206</v>
      </c>
      <c r="D11812" s="120" t="s">
        <v>101</v>
      </c>
      <c r="E11812" s="120" t="s">
        <v>92</v>
      </c>
      <c r="F11812" s="121">
        <v>17840</v>
      </c>
      <c r="G11812" s="121">
        <v>2004</v>
      </c>
      <c r="H11812" s="119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19">
        <v>60645</v>
      </c>
      <c r="B11813" s="120" t="s">
        <v>201</v>
      </c>
      <c r="C11813" s="120" t="s">
        <v>206</v>
      </c>
      <c r="D11813" s="120" t="s">
        <v>128</v>
      </c>
      <c r="E11813" s="120" t="s">
        <v>180</v>
      </c>
      <c r="F11813" s="121">
        <v>6731192</v>
      </c>
      <c r="G11813" s="121">
        <v>756144</v>
      </c>
      <c r="H11813" s="119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19">
        <v>60647</v>
      </c>
      <c r="B11814" s="120" t="s">
        <v>205</v>
      </c>
      <c r="C11814" s="120" t="s">
        <v>202</v>
      </c>
      <c r="D11814" s="120" t="s">
        <v>79</v>
      </c>
      <c r="E11814" s="120" t="s">
        <v>38</v>
      </c>
      <c r="F11814" s="121">
        <v>181764</v>
      </c>
      <c r="G11814" s="121">
        <v>21066</v>
      </c>
      <c r="H11814" s="119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19">
        <v>60651</v>
      </c>
      <c r="B11815" s="120" t="s">
        <v>201</v>
      </c>
      <c r="C11815" s="120" t="s">
        <v>206</v>
      </c>
      <c r="D11815" s="120" t="s">
        <v>101</v>
      </c>
      <c r="E11815" s="120" t="s">
        <v>92</v>
      </c>
      <c r="F11815" s="121">
        <v>86109</v>
      </c>
      <c r="G11815" s="121">
        <v>9673</v>
      </c>
      <c r="H11815" s="119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19">
        <v>60652</v>
      </c>
      <c r="B11816" s="120" t="s">
        <v>201</v>
      </c>
      <c r="C11816" s="120" t="s">
        <v>202</v>
      </c>
      <c r="D11816" s="120" t="s">
        <v>101</v>
      </c>
      <c r="E11816" s="120" t="s">
        <v>92</v>
      </c>
      <c r="F11816" s="121">
        <v>23403</v>
      </c>
      <c r="G11816" s="121">
        <v>2629</v>
      </c>
      <c r="H11816" s="119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19">
        <v>60653</v>
      </c>
      <c r="B11817" s="120" t="s">
        <v>201</v>
      </c>
      <c r="C11817" s="120" t="s">
        <v>206</v>
      </c>
      <c r="D11817" s="120" t="s">
        <v>101</v>
      </c>
      <c r="E11817" s="120" t="s">
        <v>92</v>
      </c>
      <c r="F11817" s="121">
        <v>13246</v>
      </c>
      <c r="G11817" s="121">
        <v>1488</v>
      </c>
      <c r="H11817" s="119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19">
        <v>60655</v>
      </c>
      <c r="B11818" s="120" t="s">
        <v>201</v>
      </c>
      <c r="C11818" s="120" t="s">
        <v>206</v>
      </c>
      <c r="D11818" s="120" t="s">
        <v>128</v>
      </c>
      <c r="E11818" s="120" t="s">
        <v>180</v>
      </c>
      <c r="F11818" s="121">
        <v>9967902</v>
      </c>
      <c r="G11818" s="121">
        <v>1119737.3</v>
      </c>
      <c r="H11818" s="119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19">
        <v>60657</v>
      </c>
      <c r="B11819" s="120" t="s">
        <v>201</v>
      </c>
      <c r="C11819" s="120" t="s">
        <v>206</v>
      </c>
      <c r="D11819" s="120" t="s">
        <v>128</v>
      </c>
      <c r="E11819" s="120" t="s">
        <v>180</v>
      </c>
      <c r="F11819" s="121">
        <v>6430441</v>
      </c>
      <c r="G11819" s="121">
        <v>722359</v>
      </c>
      <c r="H11819" s="119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19">
        <v>60658</v>
      </c>
      <c r="B11820" s="120" t="s">
        <v>201</v>
      </c>
      <c r="C11820" s="120" t="s">
        <v>206</v>
      </c>
      <c r="D11820" s="120" t="s">
        <v>101</v>
      </c>
      <c r="E11820" s="120" t="s">
        <v>92</v>
      </c>
      <c r="F11820" s="121">
        <v>1283926</v>
      </c>
      <c r="G11820" s="121">
        <v>144229</v>
      </c>
      <c r="H11820" s="119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19">
        <v>60659</v>
      </c>
      <c r="B11821" s="120" t="s">
        <v>201</v>
      </c>
      <c r="C11821" s="120" t="s">
        <v>206</v>
      </c>
      <c r="D11821" s="120" t="s">
        <v>101</v>
      </c>
      <c r="E11821" s="120" t="s">
        <v>92</v>
      </c>
      <c r="F11821" s="121">
        <v>176205</v>
      </c>
      <c r="G11821" s="121">
        <v>19794</v>
      </c>
      <c r="H11821" s="119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19">
        <v>60660</v>
      </c>
      <c r="B11822" s="120" t="s">
        <v>201</v>
      </c>
      <c r="C11822" s="120" t="s">
        <v>206</v>
      </c>
      <c r="D11822" s="120" t="s">
        <v>33</v>
      </c>
      <c r="E11822" s="120" t="s">
        <v>99</v>
      </c>
      <c r="F11822" s="121">
        <v>0</v>
      </c>
      <c r="G11822" s="121">
        <v>-1629</v>
      </c>
      <c r="H11822" s="119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19">
        <v>60661</v>
      </c>
      <c r="B11823" s="120" t="s">
        <v>201</v>
      </c>
      <c r="C11823" s="120" t="s">
        <v>202</v>
      </c>
      <c r="D11823" s="120" t="s">
        <v>33</v>
      </c>
      <c r="E11823" s="120" t="s">
        <v>99</v>
      </c>
      <c r="F11823" s="121">
        <v>0</v>
      </c>
      <c r="G11823" s="121">
        <v>0</v>
      </c>
      <c r="H11823" s="119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19">
        <v>60662</v>
      </c>
      <c r="B11824" s="120" t="s">
        <v>201</v>
      </c>
      <c r="C11824" s="120" t="s">
        <v>206</v>
      </c>
      <c r="D11824" s="120" t="s">
        <v>101</v>
      </c>
      <c r="E11824" s="120" t="s">
        <v>92</v>
      </c>
      <c r="F11824" s="121">
        <v>32002</v>
      </c>
      <c r="G11824" s="121">
        <v>3595</v>
      </c>
      <c r="H11824" s="119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19">
        <v>60663</v>
      </c>
      <c r="B11825" s="120" t="s">
        <v>201</v>
      </c>
      <c r="C11825" s="120" t="s">
        <v>206</v>
      </c>
      <c r="D11825" s="120" t="s">
        <v>101</v>
      </c>
      <c r="E11825" s="120" t="s">
        <v>92</v>
      </c>
      <c r="F11825" s="121">
        <v>32547</v>
      </c>
      <c r="G11825" s="121">
        <v>3656</v>
      </c>
      <c r="H11825" s="119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19">
        <v>60664</v>
      </c>
      <c r="B11826" s="120" t="s">
        <v>201</v>
      </c>
      <c r="C11826" s="120" t="s">
        <v>206</v>
      </c>
      <c r="D11826" s="120" t="s">
        <v>101</v>
      </c>
      <c r="E11826" s="120" t="s">
        <v>92</v>
      </c>
      <c r="F11826" s="121">
        <v>28220</v>
      </c>
      <c r="G11826" s="121">
        <v>3170</v>
      </c>
      <c r="H11826" s="119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19">
        <v>60665</v>
      </c>
      <c r="B11827" s="120" t="s">
        <v>201</v>
      </c>
      <c r="C11827" s="120" t="s">
        <v>206</v>
      </c>
      <c r="D11827" s="120" t="s">
        <v>101</v>
      </c>
      <c r="E11827" s="120" t="s">
        <v>92</v>
      </c>
      <c r="F11827" s="121">
        <v>27375</v>
      </c>
      <c r="G11827" s="121">
        <v>3075</v>
      </c>
      <c r="H11827" s="119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19">
        <v>60666</v>
      </c>
      <c r="B11828" s="120" t="s">
        <v>201</v>
      </c>
      <c r="C11828" s="120" t="s">
        <v>206</v>
      </c>
      <c r="D11828" s="120" t="s">
        <v>101</v>
      </c>
      <c r="E11828" s="120" t="s">
        <v>92</v>
      </c>
      <c r="F11828" s="121">
        <v>28390</v>
      </c>
      <c r="G11828" s="121">
        <v>3189</v>
      </c>
      <c r="H11828" s="119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19">
        <v>60667</v>
      </c>
      <c r="B11829" s="120" t="s">
        <v>201</v>
      </c>
      <c r="C11829" s="120" t="s">
        <v>206</v>
      </c>
      <c r="D11829" s="120" t="s">
        <v>101</v>
      </c>
      <c r="E11829" s="120" t="s">
        <v>92</v>
      </c>
      <c r="F11829" s="121">
        <v>28531</v>
      </c>
      <c r="G11829" s="121">
        <v>3205</v>
      </c>
      <c r="H11829" s="119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19">
        <v>60668</v>
      </c>
      <c r="B11830" s="120" t="s">
        <v>201</v>
      </c>
      <c r="C11830" s="120" t="s">
        <v>206</v>
      </c>
      <c r="D11830" s="120" t="s">
        <v>101</v>
      </c>
      <c r="E11830" s="120" t="s">
        <v>92</v>
      </c>
      <c r="F11830" s="121">
        <v>31211</v>
      </c>
      <c r="G11830" s="121">
        <v>3506</v>
      </c>
      <c r="H11830" s="119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19">
        <v>60669</v>
      </c>
      <c r="B11831" s="120" t="s">
        <v>201</v>
      </c>
      <c r="C11831" s="120" t="s">
        <v>206</v>
      </c>
      <c r="D11831" s="120" t="s">
        <v>101</v>
      </c>
      <c r="E11831" s="120" t="s">
        <v>92</v>
      </c>
      <c r="F11831" s="121">
        <v>27676</v>
      </c>
      <c r="G11831" s="121">
        <v>3109</v>
      </c>
      <c r="H11831" s="119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19">
        <v>60672</v>
      </c>
      <c r="B11832" s="120" t="s">
        <v>201</v>
      </c>
      <c r="C11832" s="120" t="s">
        <v>206</v>
      </c>
      <c r="D11832" s="120" t="s">
        <v>128</v>
      </c>
      <c r="E11832" s="120" t="s">
        <v>180</v>
      </c>
      <c r="F11832" s="121">
        <v>6329145</v>
      </c>
      <c r="G11832" s="121">
        <v>710980</v>
      </c>
      <c r="H11832" s="119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19">
        <v>60673</v>
      </c>
      <c r="B11833" s="120" t="s">
        <v>201</v>
      </c>
      <c r="C11833" s="120" t="s">
        <v>206</v>
      </c>
      <c r="D11833" s="120" t="s">
        <v>101</v>
      </c>
      <c r="E11833" s="120" t="s">
        <v>92</v>
      </c>
      <c r="F11833" s="121">
        <v>133094</v>
      </c>
      <c r="G11833" s="121">
        <v>14951</v>
      </c>
      <c r="H11833" s="119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19">
        <v>60677</v>
      </c>
      <c r="B11834" s="120" t="s">
        <v>201</v>
      </c>
      <c r="C11834" s="120" t="s">
        <v>207</v>
      </c>
      <c r="D11834" s="120" t="s">
        <v>101</v>
      </c>
      <c r="E11834" s="120" t="s">
        <v>92</v>
      </c>
      <c r="F11834" s="121">
        <v>23216</v>
      </c>
      <c r="G11834" s="121">
        <v>2608</v>
      </c>
      <c r="H11834" s="119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19">
        <v>60678</v>
      </c>
      <c r="B11835" s="120" t="s">
        <v>201</v>
      </c>
      <c r="C11835" s="120" t="s">
        <v>206</v>
      </c>
      <c r="D11835" s="120" t="s">
        <v>101</v>
      </c>
      <c r="E11835" s="120" t="s">
        <v>92</v>
      </c>
      <c r="F11835" s="121">
        <v>346360</v>
      </c>
      <c r="G11835" s="121">
        <v>38908</v>
      </c>
      <c r="H11835" s="119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19">
        <v>60679</v>
      </c>
      <c r="B11836" s="120" t="s">
        <v>201</v>
      </c>
      <c r="C11836" s="120" t="s">
        <v>202</v>
      </c>
      <c r="D11836" s="120" t="s">
        <v>101</v>
      </c>
      <c r="E11836" s="120" t="s">
        <v>92</v>
      </c>
      <c r="F11836" s="121">
        <v>126614</v>
      </c>
      <c r="G11836" s="121">
        <v>14223</v>
      </c>
      <c r="H11836" s="119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19">
        <v>60680</v>
      </c>
      <c r="B11837" s="120" t="s">
        <v>201</v>
      </c>
      <c r="C11837" s="120" t="s">
        <v>202</v>
      </c>
      <c r="D11837" s="120" t="s">
        <v>101</v>
      </c>
      <c r="E11837" s="120" t="s">
        <v>92</v>
      </c>
      <c r="F11837" s="121">
        <v>78962</v>
      </c>
      <c r="G11837" s="121">
        <v>8870</v>
      </c>
      <c r="H11837" s="119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19">
        <v>60681</v>
      </c>
      <c r="B11838" s="120" t="s">
        <v>201</v>
      </c>
      <c r="C11838" s="120" t="s">
        <v>206</v>
      </c>
      <c r="D11838" s="120" t="s">
        <v>101</v>
      </c>
      <c r="E11838" s="120" t="s">
        <v>92</v>
      </c>
      <c r="F11838" s="121">
        <v>201186</v>
      </c>
      <c r="G11838" s="121">
        <v>22600</v>
      </c>
      <c r="H11838" s="119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19">
        <v>60682</v>
      </c>
      <c r="B11839" s="120" t="s">
        <v>201</v>
      </c>
      <c r="C11839" s="120" t="s">
        <v>206</v>
      </c>
      <c r="D11839" s="120" t="s">
        <v>101</v>
      </c>
      <c r="E11839" s="120" t="s">
        <v>92</v>
      </c>
      <c r="F11839" s="121">
        <v>928507</v>
      </c>
      <c r="G11839" s="121">
        <v>104303</v>
      </c>
      <c r="H11839" s="119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19">
        <v>60683</v>
      </c>
      <c r="B11840" s="120" t="s">
        <v>205</v>
      </c>
      <c r="C11840" s="120" t="s">
        <v>208</v>
      </c>
      <c r="D11840" s="120" t="s">
        <v>67</v>
      </c>
      <c r="E11840" s="120" t="s">
        <v>38</v>
      </c>
      <c r="F11840" s="121">
        <v>99133</v>
      </c>
      <c r="G11840" s="121">
        <v>12029</v>
      </c>
      <c r="H11840" s="119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19">
        <v>60684</v>
      </c>
      <c r="B11841" s="120" t="s">
        <v>201</v>
      </c>
      <c r="C11841" s="120" t="s">
        <v>206</v>
      </c>
      <c r="D11841" s="120" t="s">
        <v>101</v>
      </c>
      <c r="E11841" s="120" t="s">
        <v>92</v>
      </c>
      <c r="F11841" s="121">
        <v>19523</v>
      </c>
      <c r="G11841" s="121">
        <v>2193</v>
      </c>
      <c r="H11841" s="119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19">
        <v>60685</v>
      </c>
      <c r="B11842" s="120" t="s">
        <v>201</v>
      </c>
      <c r="C11842" s="120" t="s">
        <v>206</v>
      </c>
      <c r="D11842" s="120" t="s">
        <v>101</v>
      </c>
      <c r="E11842" s="120" t="s">
        <v>92</v>
      </c>
      <c r="F11842" s="121">
        <v>25924</v>
      </c>
      <c r="G11842" s="121">
        <v>2912</v>
      </c>
      <c r="H11842" s="119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19">
        <v>60686</v>
      </c>
      <c r="B11843" s="120" t="s">
        <v>201</v>
      </c>
      <c r="C11843" s="120" t="s">
        <v>206</v>
      </c>
      <c r="D11843" s="120" t="s">
        <v>101</v>
      </c>
      <c r="E11843" s="120" t="s">
        <v>92</v>
      </c>
      <c r="F11843" s="121">
        <v>16281</v>
      </c>
      <c r="G11843" s="121">
        <v>1829</v>
      </c>
      <c r="H11843" s="119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19">
        <v>60687</v>
      </c>
      <c r="B11844" s="120" t="s">
        <v>201</v>
      </c>
      <c r="C11844" s="120" t="s">
        <v>206</v>
      </c>
      <c r="D11844" s="120" t="s">
        <v>128</v>
      </c>
      <c r="E11844" s="120" t="s">
        <v>180</v>
      </c>
      <c r="F11844" s="121">
        <v>7747828</v>
      </c>
      <c r="G11844" s="121">
        <v>870346.72</v>
      </c>
      <c r="H11844" s="119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19">
        <v>60688</v>
      </c>
      <c r="B11845" s="120" t="s">
        <v>201</v>
      </c>
      <c r="C11845" s="120" t="s">
        <v>206</v>
      </c>
      <c r="D11845" s="120" t="s">
        <v>128</v>
      </c>
      <c r="E11845" s="120" t="s">
        <v>180</v>
      </c>
      <c r="F11845" s="121">
        <v>7905650</v>
      </c>
      <c r="G11845" s="121">
        <v>888075.57</v>
      </c>
      <c r="H11845" s="119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19">
        <v>60689</v>
      </c>
      <c r="B11846" s="120" t="s">
        <v>201</v>
      </c>
      <c r="C11846" s="120" t="s">
        <v>202</v>
      </c>
      <c r="D11846" s="120" t="s">
        <v>128</v>
      </c>
      <c r="E11846" s="120" t="s">
        <v>180</v>
      </c>
      <c r="F11846" s="121">
        <v>10060293</v>
      </c>
      <c r="G11846" s="121">
        <v>1130116</v>
      </c>
      <c r="H11846" s="119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19">
        <v>60690</v>
      </c>
      <c r="B11847" s="120" t="s">
        <v>201</v>
      </c>
      <c r="C11847" s="120" t="s">
        <v>206</v>
      </c>
      <c r="D11847" s="120" t="s">
        <v>33</v>
      </c>
      <c r="E11847" s="120" t="s">
        <v>99</v>
      </c>
      <c r="F11847" s="121">
        <v>0</v>
      </c>
      <c r="G11847" s="121">
        <v>-3484</v>
      </c>
      <c r="H11847" s="119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19">
        <v>60691</v>
      </c>
      <c r="B11848" s="120" t="s">
        <v>201</v>
      </c>
      <c r="C11848" s="120" t="s">
        <v>206</v>
      </c>
      <c r="D11848" s="120" t="s">
        <v>101</v>
      </c>
      <c r="E11848" s="120" t="s">
        <v>92</v>
      </c>
      <c r="F11848" s="121">
        <v>104563</v>
      </c>
      <c r="G11848" s="121">
        <v>11746</v>
      </c>
      <c r="H11848" s="119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19">
        <v>60694</v>
      </c>
      <c r="B11849" s="120" t="s">
        <v>201</v>
      </c>
      <c r="C11849" s="120" t="s">
        <v>206</v>
      </c>
      <c r="D11849" s="120" t="s">
        <v>101</v>
      </c>
      <c r="E11849" s="120" t="s">
        <v>92</v>
      </c>
      <c r="F11849" s="121">
        <v>40272</v>
      </c>
      <c r="G11849" s="121">
        <v>4524</v>
      </c>
      <c r="H11849" s="119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19">
        <v>60695</v>
      </c>
      <c r="B11850" s="120" t="s">
        <v>201</v>
      </c>
      <c r="C11850" s="120" t="s">
        <v>206</v>
      </c>
      <c r="D11850" s="120" t="s">
        <v>101</v>
      </c>
      <c r="E11850" s="120" t="s">
        <v>92</v>
      </c>
      <c r="F11850" s="121">
        <v>66383</v>
      </c>
      <c r="G11850" s="121">
        <v>7457</v>
      </c>
      <c r="H11850" s="119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19">
        <v>60696</v>
      </c>
      <c r="B11851" s="120" t="s">
        <v>201</v>
      </c>
      <c r="C11851" s="120" t="s">
        <v>206</v>
      </c>
      <c r="D11851" s="120" t="s">
        <v>79</v>
      </c>
      <c r="E11851" s="120" t="s">
        <v>90</v>
      </c>
      <c r="F11851" s="121">
        <v>193608</v>
      </c>
      <c r="G11851" s="121">
        <v>15669</v>
      </c>
      <c r="H11851" s="119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19">
        <v>60699</v>
      </c>
      <c r="B11852" s="120" t="s">
        <v>201</v>
      </c>
      <c r="C11852" s="120" t="s">
        <v>202</v>
      </c>
      <c r="D11852" s="120" t="s">
        <v>33</v>
      </c>
      <c r="E11852" s="120" t="s">
        <v>99</v>
      </c>
      <c r="F11852" s="121">
        <v>0</v>
      </c>
      <c r="G11852" s="121">
        <v>0</v>
      </c>
      <c r="H11852" s="119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19">
        <v>60700</v>
      </c>
      <c r="B11853" s="120" t="s">
        <v>201</v>
      </c>
      <c r="C11853" s="120" t="s">
        <v>206</v>
      </c>
      <c r="D11853" s="120" t="s">
        <v>128</v>
      </c>
      <c r="E11853" s="120" t="s">
        <v>180</v>
      </c>
      <c r="F11853" s="121">
        <v>108736</v>
      </c>
      <c r="G11853" s="121">
        <v>12215</v>
      </c>
      <c r="H11853" s="119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19">
        <v>60701</v>
      </c>
      <c r="B11854" s="120" t="s">
        <v>201</v>
      </c>
      <c r="C11854" s="120" t="s">
        <v>206</v>
      </c>
      <c r="D11854" s="120" t="s">
        <v>79</v>
      </c>
      <c r="E11854" s="120" t="s">
        <v>90</v>
      </c>
      <c r="F11854" s="121">
        <v>506738</v>
      </c>
      <c r="G11854" s="121">
        <v>37916</v>
      </c>
      <c r="H11854" s="119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19">
        <v>60702</v>
      </c>
      <c r="B11855" s="120" t="s">
        <v>201</v>
      </c>
      <c r="C11855" s="120" t="s">
        <v>206</v>
      </c>
      <c r="D11855" s="120" t="s">
        <v>101</v>
      </c>
      <c r="E11855" s="120" t="s">
        <v>92</v>
      </c>
      <c r="F11855" s="121">
        <v>265477</v>
      </c>
      <c r="G11855" s="121">
        <v>29822</v>
      </c>
      <c r="H11855" s="119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19">
        <v>60703</v>
      </c>
      <c r="B11856" s="120" t="s">
        <v>201</v>
      </c>
      <c r="C11856" s="120" t="s">
        <v>206</v>
      </c>
      <c r="D11856" s="120" t="s">
        <v>79</v>
      </c>
      <c r="E11856" s="120" t="s">
        <v>90</v>
      </c>
      <c r="F11856" s="121">
        <v>28880</v>
      </c>
      <c r="G11856" s="121">
        <v>2385</v>
      </c>
      <c r="H11856" s="119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19">
        <v>60704</v>
      </c>
      <c r="B11857" s="120" t="s">
        <v>201</v>
      </c>
      <c r="C11857" s="120" t="s">
        <v>206</v>
      </c>
      <c r="D11857" s="120" t="s">
        <v>101</v>
      </c>
      <c r="E11857" s="120" t="s">
        <v>92</v>
      </c>
      <c r="F11857" s="121">
        <v>37221</v>
      </c>
      <c r="G11857" s="121">
        <v>4181</v>
      </c>
      <c r="H11857" s="119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19">
        <v>60705</v>
      </c>
      <c r="B11858" s="120" t="s">
        <v>201</v>
      </c>
      <c r="C11858" s="120" t="s">
        <v>206</v>
      </c>
      <c r="D11858" s="120" t="s">
        <v>101</v>
      </c>
      <c r="E11858" s="120" t="s">
        <v>92</v>
      </c>
      <c r="F11858" s="121">
        <v>36518</v>
      </c>
      <c r="G11858" s="121">
        <v>4102</v>
      </c>
      <c r="H11858" s="119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19">
        <v>60706</v>
      </c>
      <c r="B11859" s="120" t="s">
        <v>201</v>
      </c>
      <c r="C11859" s="120" t="s">
        <v>206</v>
      </c>
      <c r="D11859" s="120" t="s">
        <v>101</v>
      </c>
      <c r="E11859" s="120" t="s">
        <v>92</v>
      </c>
      <c r="F11859" s="121">
        <v>38457</v>
      </c>
      <c r="G11859" s="121">
        <v>4320</v>
      </c>
      <c r="H11859" s="119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19">
        <v>60707</v>
      </c>
      <c r="B11860" s="120" t="s">
        <v>201</v>
      </c>
      <c r="C11860" s="120" t="s">
        <v>206</v>
      </c>
      <c r="D11860" s="120" t="s">
        <v>101</v>
      </c>
      <c r="E11860" s="120" t="s">
        <v>92</v>
      </c>
      <c r="F11860" s="121">
        <v>36989</v>
      </c>
      <c r="G11860" s="121">
        <v>4155</v>
      </c>
      <c r="H11860" s="119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19">
        <v>60708</v>
      </c>
      <c r="B11861" s="120" t="s">
        <v>201</v>
      </c>
      <c r="C11861" s="120" t="s">
        <v>206</v>
      </c>
      <c r="D11861" s="120" t="s">
        <v>101</v>
      </c>
      <c r="E11861" s="120" t="s">
        <v>92</v>
      </c>
      <c r="F11861" s="121">
        <v>18509</v>
      </c>
      <c r="G11861" s="121">
        <v>2079</v>
      </c>
      <c r="H11861" s="119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19">
        <v>60709</v>
      </c>
      <c r="B11862" s="120" t="s">
        <v>201</v>
      </c>
      <c r="C11862" s="120" t="s">
        <v>206</v>
      </c>
      <c r="D11862" s="120" t="s">
        <v>101</v>
      </c>
      <c r="E11862" s="120" t="s">
        <v>92</v>
      </c>
      <c r="F11862" s="121">
        <v>41875</v>
      </c>
      <c r="G11862" s="121">
        <v>4704</v>
      </c>
      <c r="H11862" s="119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19">
        <v>60710</v>
      </c>
      <c r="B11863" s="120" t="s">
        <v>201</v>
      </c>
      <c r="C11863" s="120" t="s">
        <v>206</v>
      </c>
      <c r="D11863" s="120" t="s">
        <v>101</v>
      </c>
      <c r="E11863" s="120" t="s">
        <v>92</v>
      </c>
      <c r="F11863" s="121">
        <v>28193</v>
      </c>
      <c r="G11863" s="121">
        <v>3167</v>
      </c>
      <c r="H11863" s="119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19">
        <v>60711</v>
      </c>
      <c r="B11864" s="120" t="s">
        <v>201</v>
      </c>
      <c r="C11864" s="120" t="s">
        <v>206</v>
      </c>
      <c r="D11864" s="120" t="s">
        <v>101</v>
      </c>
      <c r="E11864" s="120" t="s">
        <v>92</v>
      </c>
      <c r="F11864" s="121">
        <v>46291</v>
      </c>
      <c r="G11864" s="121">
        <v>5200</v>
      </c>
      <c r="H11864" s="119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19">
        <v>60712</v>
      </c>
      <c r="B11865" s="120" t="s">
        <v>201</v>
      </c>
      <c r="C11865" s="120" t="s">
        <v>206</v>
      </c>
      <c r="D11865" s="120" t="s">
        <v>101</v>
      </c>
      <c r="E11865" s="120" t="s">
        <v>92</v>
      </c>
      <c r="F11865" s="121">
        <v>60132</v>
      </c>
      <c r="G11865" s="121">
        <v>6755</v>
      </c>
      <c r="H11865" s="119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19">
        <v>60713</v>
      </c>
      <c r="B11866" s="120" t="s">
        <v>201</v>
      </c>
      <c r="C11866" s="120" t="s">
        <v>206</v>
      </c>
      <c r="D11866" s="120" t="s">
        <v>101</v>
      </c>
      <c r="E11866" s="120" t="s">
        <v>92</v>
      </c>
      <c r="F11866" s="121">
        <v>60960</v>
      </c>
      <c r="G11866" s="121">
        <v>6848</v>
      </c>
      <c r="H11866" s="119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19">
        <v>60714</v>
      </c>
      <c r="B11867" s="120" t="s">
        <v>201</v>
      </c>
      <c r="C11867" s="120" t="s">
        <v>206</v>
      </c>
      <c r="D11867" s="120" t="s">
        <v>101</v>
      </c>
      <c r="E11867" s="120" t="s">
        <v>92</v>
      </c>
      <c r="F11867" s="121">
        <v>63990</v>
      </c>
      <c r="G11867" s="121">
        <v>7188</v>
      </c>
      <c r="H11867" s="119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19">
        <v>60715</v>
      </c>
      <c r="B11868" s="120" t="s">
        <v>201</v>
      </c>
      <c r="C11868" s="120" t="s">
        <v>206</v>
      </c>
      <c r="D11868" s="120" t="s">
        <v>101</v>
      </c>
      <c r="E11868" s="120" t="s">
        <v>92</v>
      </c>
      <c r="F11868" s="121">
        <v>48195</v>
      </c>
      <c r="G11868" s="121">
        <v>5414</v>
      </c>
      <c r="H11868" s="119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19">
        <v>60716</v>
      </c>
      <c r="B11869" s="120" t="s">
        <v>201</v>
      </c>
      <c r="C11869" s="120" t="s">
        <v>206</v>
      </c>
      <c r="D11869" s="120" t="s">
        <v>101</v>
      </c>
      <c r="E11869" s="120" t="s">
        <v>92</v>
      </c>
      <c r="F11869" s="121">
        <v>38145</v>
      </c>
      <c r="G11869" s="121">
        <v>4285</v>
      </c>
      <c r="H11869" s="119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19">
        <v>60717</v>
      </c>
      <c r="B11870" s="120" t="s">
        <v>201</v>
      </c>
      <c r="C11870" s="120" t="s">
        <v>206</v>
      </c>
      <c r="D11870" s="120" t="s">
        <v>101</v>
      </c>
      <c r="E11870" s="120" t="s">
        <v>92</v>
      </c>
      <c r="F11870" s="121">
        <v>59099</v>
      </c>
      <c r="G11870" s="121">
        <v>6639</v>
      </c>
      <c r="H11870" s="119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19">
        <v>60720</v>
      </c>
      <c r="B11871" s="120" t="s">
        <v>201</v>
      </c>
      <c r="C11871" s="120" t="s">
        <v>206</v>
      </c>
      <c r="D11871" s="120" t="s">
        <v>101</v>
      </c>
      <c r="E11871" s="120" t="s">
        <v>92</v>
      </c>
      <c r="F11871" s="121">
        <v>27107</v>
      </c>
      <c r="G11871" s="121">
        <v>3045</v>
      </c>
      <c r="H11871" s="119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19">
        <v>60721</v>
      </c>
      <c r="B11872" s="120" t="s">
        <v>201</v>
      </c>
      <c r="C11872" s="120" t="s">
        <v>211</v>
      </c>
      <c r="D11872" s="120" t="s">
        <v>79</v>
      </c>
      <c r="E11872" s="120" t="s">
        <v>130</v>
      </c>
      <c r="F11872" s="121">
        <v>251179</v>
      </c>
      <c r="G11872" s="121">
        <v>21915</v>
      </c>
      <c r="H11872" s="119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19">
        <v>60722</v>
      </c>
      <c r="B11873" s="120" t="s">
        <v>201</v>
      </c>
      <c r="C11873" s="120" t="s">
        <v>206</v>
      </c>
      <c r="D11873" s="120" t="s">
        <v>101</v>
      </c>
      <c r="E11873" s="120" t="s">
        <v>92</v>
      </c>
      <c r="F11873" s="121">
        <v>26945</v>
      </c>
      <c r="G11873" s="121">
        <v>3027</v>
      </c>
      <c r="H11873" s="119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19">
        <v>60723</v>
      </c>
      <c r="B11874" s="120" t="s">
        <v>201</v>
      </c>
      <c r="C11874" s="120" t="s">
        <v>206</v>
      </c>
      <c r="D11874" s="120" t="s">
        <v>101</v>
      </c>
      <c r="E11874" s="120" t="s">
        <v>92</v>
      </c>
      <c r="F11874" s="121">
        <v>32163</v>
      </c>
      <c r="G11874" s="121">
        <v>3613</v>
      </c>
      <c r="H11874" s="119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19">
        <v>60724</v>
      </c>
      <c r="B11875" s="120" t="s">
        <v>201</v>
      </c>
      <c r="C11875" s="120" t="s">
        <v>206</v>
      </c>
      <c r="D11875" s="120" t="s">
        <v>101</v>
      </c>
      <c r="E11875" s="120" t="s">
        <v>92</v>
      </c>
      <c r="F11875" s="121">
        <v>32222</v>
      </c>
      <c r="G11875" s="121">
        <v>3620</v>
      </c>
      <c r="H11875" s="119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19">
        <v>60725</v>
      </c>
      <c r="B11876" s="120" t="s">
        <v>201</v>
      </c>
      <c r="C11876" s="120" t="s">
        <v>206</v>
      </c>
      <c r="D11876" s="120" t="s">
        <v>101</v>
      </c>
      <c r="E11876" s="120" t="s">
        <v>92</v>
      </c>
      <c r="F11876" s="121">
        <v>26279</v>
      </c>
      <c r="G11876" s="121">
        <v>2952</v>
      </c>
      <c r="H11876" s="119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19">
        <v>60726</v>
      </c>
      <c r="B11877" s="120" t="s">
        <v>201</v>
      </c>
      <c r="C11877" s="120" t="s">
        <v>206</v>
      </c>
      <c r="D11877" s="120" t="s">
        <v>101</v>
      </c>
      <c r="E11877" s="120" t="s">
        <v>92</v>
      </c>
      <c r="F11877" s="121">
        <v>30863</v>
      </c>
      <c r="G11877" s="121">
        <v>3467</v>
      </c>
      <c r="H11877" s="119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19">
        <v>60727</v>
      </c>
      <c r="B11878" s="120" t="s">
        <v>201</v>
      </c>
      <c r="C11878" s="120" t="s">
        <v>206</v>
      </c>
      <c r="D11878" s="120" t="s">
        <v>101</v>
      </c>
      <c r="E11878" s="120" t="s">
        <v>92</v>
      </c>
      <c r="F11878" s="121">
        <v>55139</v>
      </c>
      <c r="G11878" s="121">
        <v>6194</v>
      </c>
      <c r="H11878" s="119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19">
        <v>60728</v>
      </c>
      <c r="B11879" s="120" t="s">
        <v>201</v>
      </c>
      <c r="C11879" s="120" t="s">
        <v>206</v>
      </c>
      <c r="D11879" s="120" t="s">
        <v>101</v>
      </c>
      <c r="E11879" s="120" t="s">
        <v>92</v>
      </c>
      <c r="F11879" s="121">
        <v>105266</v>
      </c>
      <c r="G11879" s="121">
        <v>11825</v>
      </c>
      <c r="H11879" s="119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19">
        <v>60729</v>
      </c>
      <c r="B11880" s="120" t="s">
        <v>201</v>
      </c>
      <c r="C11880" s="120" t="s">
        <v>206</v>
      </c>
      <c r="D11880" s="120" t="s">
        <v>101</v>
      </c>
      <c r="E11880" s="120" t="s">
        <v>92</v>
      </c>
      <c r="F11880" s="121">
        <v>111853</v>
      </c>
      <c r="G11880" s="121">
        <v>12565</v>
      </c>
      <c r="H11880" s="119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19">
        <v>60730</v>
      </c>
      <c r="B11881" s="120" t="s">
        <v>201</v>
      </c>
      <c r="C11881" s="120" t="s">
        <v>206</v>
      </c>
      <c r="D11881" s="120" t="s">
        <v>101</v>
      </c>
      <c r="E11881" s="120" t="s">
        <v>92</v>
      </c>
      <c r="F11881" s="121">
        <v>38822</v>
      </c>
      <c r="G11881" s="121">
        <v>4361</v>
      </c>
      <c r="H11881" s="119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19">
        <v>60731</v>
      </c>
      <c r="B11882" s="120" t="s">
        <v>201</v>
      </c>
      <c r="C11882" s="120" t="s">
        <v>206</v>
      </c>
      <c r="D11882" s="120" t="s">
        <v>101</v>
      </c>
      <c r="E11882" s="120" t="s">
        <v>92</v>
      </c>
      <c r="F11882" s="121">
        <v>12963</v>
      </c>
      <c r="G11882" s="121">
        <v>1456</v>
      </c>
      <c r="H11882" s="119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19">
        <v>60732</v>
      </c>
      <c r="B11883" s="120" t="s">
        <v>201</v>
      </c>
      <c r="C11883" s="120" t="s">
        <v>206</v>
      </c>
      <c r="D11883" s="120" t="s">
        <v>101</v>
      </c>
      <c r="E11883" s="120" t="s">
        <v>92</v>
      </c>
      <c r="F11883" s="121">
        <v>90489</v>
      </c>
      <c r="G11883" s="121">
        <v>10165</v>
      </c>
      <c r="H11883" s="119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19">
        <v>60733</v>
      </c>
      <c r="B11884" s="120" t="s">
        <v>201</v>
      </c>
      <c r="C11884" s="120" t="s">
        <v>206</v>
      </c>
      <c r="D11884" s="120" t="s">
        <v>101</v>
      </c>
      <c r="E11884" s="120" t="s">
        <v>92</v>
      </c>
      <c r="F11884" s="121">
        <v>19318</v>
      </c>
      <c r="G11884" s="121">
        <v>2170</v>
      </c>
      <c r="H11884" s="119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19">
        <v>60734</v>
      </c>
      <c r="B11885" s="120" t="s">
        <v>201</v>
      </c>
      <c r="C11885" s="120" t="s">
        <v>206</v>
      </c>
      <c r="D11885" s="120" t="s">
        <v>101</v>
      </c>
      <c r="E11885" s="120" t="s">
        <v>92</v>
      </c>
      <c r="F11885" s="121">
        <v>95331</v>
      </c>
      <c r="G11885" s="121">
        <v>10709</v>
      </c>
      <c r="H11885" s="119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19">
        <v>60735</v>
      </c>
      <c r="B11886" s="120" t="s">
        <v>201</v>
      </c>
      <c r="C11886" s="120" t="s">
        <v>206</v>
      </c>
      <c r="D11886" s="120" t="s">
        <v>101</v>
      </c>
      <c r="E11886" s="120" t="s">
        <v>92</v>
      </c>
      <c r="F11886" s="121">
        <v>225977</v>
      </c>
      <c r="G11886" s="121">
        <v>25385</v>
      </c>
      <c r="H11886" s="119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19">
        <v>60736</v>
      </c>
      <c r="B11887" s="120" t="s">
        <v>201</v>
      </c>
      <c r="C11887" s="120" t="s">
        <v>206</v>
      </c>
      <c r="D11887" s="120" t="s">
        <v>101</v>
      </c>
      <c r="E11887" s="120" t="s">
        <v>92</v>
      </c>
      <c r="F11887" s="121">
        <v>24053</v>
      </c>
      <c r="G11887" s="121">
        <v>2702</v>
      </c>
      <c r="H11887" s="119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19">
        <v>60737</v>
      </c>
      <c r="B11888" s="120" t="s">
        <v>201</v>
      </c>
      <c r="C11888" s="120" t="s">
        <v>206</v>
      </c>
      <c r="D11888" s="120" t="s">
        <v>101</v>
      </c>
      <c r="E11888" s="120" t="s">
        <v>92</v>
      </c>
      <c r="F11888" s="121">
        <v>89189</v>
      </c>
      <c r="G11888" s="121">
        <v>10019</v>
      </c>
      <c r="H11888" s="119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19">
        <v>60738</v>
      </c>
      <c r="B11889" s="120" t="s">
        <v>201</v>
      </c>
      <c r="C11889" s="120" t="s">
        <v>206</v>
      </c>
      <c r="D11889" s="120" t="s">
        <v>101</v>
      </c>
      <c r="E11889" s="120" t="s">
        <v>92</v>
      </c>
      <c r="F11889" s="121">
        <v>24551</v>
      </c>
      <c r="G11889" s="121">
        <v>2758</v>
      </c>
      <c r="H11889" s="119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19">
        <v>60739</v>
      </c>
      <c r="B11890" s="120" t="s">
        <v>201</v>
      </c>
      <c r="C11890" s="120" t="s">
        <v>206</v>
      </c>
      <c r="D11890" s="120" t="s">
        <v>101</v>
      </c>
      <c r="E11890" s="120" t="s">
        <v>92</v>
      </c>
      <c r="F11890" s="121">
        <v>55654</v>
      </c>
      <c r="G11890" s="121">
        <v>6252</v>
      </c>
      <c r="H11890" s="119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19">
        <v>60740</v>
      </c>
      <c r="B11891" s="120" t="s">
        <v>201</v>
      </c>
      <c r="C11891" s="120" t="s">
        <v>206</v>
      </c>
      <c r="D11891" s="120" t="s">
        <v>101</v>
      </c>
      <c r="E11891" s="120" t="s">
        <v>92</v>
      </c>
      <c r="F11891" s="121">
        <v>26918</v>
      </c>
      <c r="G11891" s="121">
        <v>3024</v>
      </c>
      <c r="H11891" s="119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19">
        <v>60741</v>
      </c>
      <c r="B11892" s="120" t="s">
        <v>201</v>
      </c>
      <c r="C11892" s="120" t="s">
        <v>206</v>
      </c>
      <c r="D11892" s="120" t="s">
        <v>101</v>
      </c>
      <c r="E11892" s="120" t="s">
        <v>92</v>
      </c>
      <c r="F11892" s="121">
        <v>382315</v>
      </c>
      <c r="G11892" s="121">
        <v>42947</v>
      </c>
      <c r="H11892" s="119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19">
        <v>60742</v>
      </c>
      <c r="B11893" s="120" t="s">
        <v>205</v>
      </c>
      <c r="C11893" s="120" t="s">
        <v>208</v>
      </c>
      <c r="D11893" s="120" t="s">
        <v>73</v>
      </c>
      <c r="E11893" s="120" t="s">
        <v>38</v>
      </c>
      <c r="F11893" s="121">
        <v>353630</v>
      </c>
      <c r="G11893" s="121">
        <v>31033</v>
      </c>
      <c r="H11893" s="119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19">
        <v>60743</v>
      </c>
      <c r="B11894" s="120" t="s">
        <v>201</v>
      </c>
      <c r="C11894" s="120" t="s">
        <v>206</v>
      </c>
      <c r="D11894" s="120" t="s">
        <v>128</v>
      </c>
      <c r="E11894" s="120" t="s">
        <v>180</v>
      </c>
      <c r="F11894" s="121">
        <v>5338003</v>
      </c>
      <c r="G11894" s="121">
        <v>599641</v>
      </c>
      <c r="H11894" s="119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19">
        <v>60744</v>
      </c>
      <c r="B11895" s="120" t="s">
        <v>201</v>
      </c>
      <c r="C11895" s="120" t="s">
        <v>206</v>
      </c>
      <c r="D11895" s="120" t="s">
        <v>101</v>
      </c>
      <c r="E11895" s="120" t="s">
        <v>92</v>
      </c>
      <c r="F11895" s="121">
        <v>78712</v>
      </c>
      <c r="G11895" s="121">
        <v>8842</v>
      </c>
      <c r="H11895" s="119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19">
        <v>60745</v>
      </c>
      <c r="B11896" s="120" t="s">
        <v>201</v>
      </c>
      <c r="C11896" s="120" t="s">
        <v>206</v>
      </c>
      <c r="D11896" s="120" t="s">
        <v>101</v>
      </c>
      <c r="E11896" s="120" t="s">
        <v>92</v>
      </c>
      <c r="F11896" s="121">
        <v>51668</v>
      </c>
      <c r="G11896" s="121">
        <v>5804</v>
      </c>
      <c r="H11896" s="119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19">
        <v>60746</v>
      </c>
      <c r="B11897" s="120" t="s">
        <v>201</v>
      </c>
      <c r="C11897" s="120" t="s">
        <v>206</v>
      </c>
      <c r="D11897" s="120" t="s">
        <v>101</v>
      </c>
      <c r="E11897" s="120" t="s">
        <v>92</v>
      </c>
      <c r="F11897" s="121">
        <v>35073</v>
      </c>
      <c r="G11897" s="121">
        <v>3940</v>
      </c>
      <c r="H11897" s="119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19">
        <v>60747</v>
      </c>
      <c r="B11898" s="120" t="s">
        <v>201</v>
      </c>
      <c r="C11898" s="120" t="s">
        <v>206</v>
      </c>
      <c r="D11898" s="120" t="s">
        <v>101</v>
      </c>
      <c r="E11898" s="120" t="s">
        <v>92</v>
      </c>
      <c r="F11898" s="121">
        <v>44216</v>
      </c>
      <c r="G11898" s="121">
        <v>4967</v>
      </c>
      <c r="H11898" s="119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19">
        <v>60748</v>
      </c>
      <c r="B11899" s="120" t="s">
        <v>201</v>
      </c>
      <c r="C11899" s="120" t="s">
        <v>206</v>
      </c>
      <c r="D11899" s="120" t="s">
        <v>101</v>
      </c>
      <c r="E11899" s="120" t="s">
        <v>92</v>
      </c>
      <c r="F11899" s="121">
        <v>430304</v>
      </c>
      <c r="G11899" s="121">
        <v>48338</v>
      </c>
      <c r="H11899" s="119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19">
        <v>60750</v>
      </c>
      <c r="B11900" s="120" t="s">
        <v>201</v>
      </c>
      <c r="C11900" s="120" t="s">
        <v>202</v>
      </c>
      <c r="D11900" s="120" t="s">
        <v>79</v>
      </c>
      <c r="E11900" s="120" t="s">
        <v>70</v>
      </c>
      <c r="F11900" s="121">
        <v>270</v>
      </c>
      <c r="G11900" s="121">
        <v>31</v>
      </c>
      <c r="H11900" s="119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19">
        <v>60751</v>
      </c>
      <c r="B11901" s="120" t="s">
        <v>201</v>
      </c>
      <c r="C11901" s="120" t="s">
        <v>202</v>
      </c>
      <c r="D11901" s="120" t="s">
        <v>79</v>
      </c>
      <c r="E11901" s="120" t="s">
        <v>70</v>
      </c>
      <c r="F11901" s="121">
        <v>218</v>
      </c>
      <c r="G11901" s="121">
        <v>25</v>
      </c>
      <c r="H11901" s="119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19">
        <v>60752</v>
      </c>
      <c r="B11902" s="120" t="s">
        <v>201</v>
      </c>
      <c r="C11902" s="120" t="s">
        <v>206</v>
      </c>
      <c r="D11902" s="120" t="s">
        <v>101</v>
      </c>
      <c r="E11902" s="120" t="s">
        <v>92</v>
      </c>
      <c r="F11902" s="121">
        <v>30071</v>
      </c>
      <c r="G11902" s="121">
        <v>3378</v>
      </c>
      <c r="H11902" s="119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19">
        <v>60753</v>
      </c>
      <c r="B11903" s="120" t="s">
        <v>201</v>
      </c>
      <c r="C11903" s="120" t="s">
        <v>206</v>
      </c>
      <c r="D11903" s="120" t="s">
        <v>101</v>
      </c>
      <c r="E11903" s="120" t="s">
        <v>92</v>
      </c>
      <c r="F11903" s="121">
        <v>13886</v>
      </c>
      <c r="G11903" s="121">
        <v>1560</v>
      </c>
      <c r="H11903" s="119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19">
        <v>60754</v>
      </c>
      <c r="B11904" s="120" t="s">
        <v>201</v>
      </c>
      <c r="C11904" s="120" t="s">
        <v>206</v>
      </c>
      <c r="D11904" s="120" t="s">
        <v>101</v>
      </c>
      <c r="E11904" s="120" t="s">
        <v>92</v>
      </c>
      <c r="F11904" s="121">
        <v>15206</v>
      </c>
      <c r="G11904" s="121">
        <v>1708</v>
      </c>
      <c r="H11904" s="119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19">
        <v>60755</v>
      </c>
      <c r="B11905" s="120" t="s">
        <v>201</v>
      </c>
      <c r="C11905" s="120" t="s">
        <v>206</v>
      </c>
      <c r="D11905" s="120" t="s">
        <v>101</v>
      </c>
      <c r="E11905" s="120" t="s">
        <v>92</v>
      </c>
      <c r="F11905" s="121">
        <v>122936</v>
      </c>
      <c r="G11905" s="121">
        <v>13810</v>
      </c>
      <c r="H11905" s="119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19">
        <v>60756</v>
      </c>
      <c r="B11906" s="120" t="s">
        <v>201</v>
      </c>
      <c r="C11906" s="120" t="s">
        <v>206</v>
      </c>
      <c r="D11906" s="120" t="s">
        <v>101</v>
      </c>
      <c r="E11906" s="120" t="s">
        <v>92</v>
      </c>
      <c r="F11906" s="121">
        <v>38608</v>
      </c>
      <c r="G11906" s="121">
        <v>4337</v>
      </c>
      <c r="H11906" s="119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19">
        <v>60757</v>
      </c>
      <c r="B11907" s="120" t="s">
        <v>201</v>
      </c>
      <c r="C11907" s="120" t="s">
        <v>206</v>
      </c>
      <c r="D11907" s="120" t="s">
        <v>101</v>
      </c>
      <c r="E11907" s="120" t="s">
        <v>92</v>
      </c>
      <c r="F11907" s="121">
        <v>39356</v>
      </c>
      <c r="G11907" s="121">
        <v>4421</v>
      </c>
      <c r="H11907" s="119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19">
        <v>60759</v>
      </c>
      <c r="B11908" s="120" t="s">
        <v>201</v>
      </c>
      <c r="C11908" s="120" t="s">
        <v>206</v>
      </c>
      <c r="D11908" s="120" t="s">
        <v>101</v>
      </c>
      <c r="E11908" s="120" t="s">
        <v>92</v>
      </c>
      <c r="F11908" s="121">
        <v>16655</v>
      </c>
      <c r="G11908" s="121">
        <v>1871</v>
      </c>
      <c r="H11908" s="119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19">
        <v>60760</v>
      </c>
      <c r="B11909" s="120" t="s">
        <v>201</v>
      </c>
      <c r="C11909" s="120" t="s">
        <v>206</v>
      </c>
      <c r="D11909" s="120" t="s">
        <v>33</v>
      </c>
      <c r="E11909" s="120" t="s">
        <v>99</v>
      </c>
      <c r="F11909" s="121">
        <v>0</v>
      </c>
      <c r="G11909" s="121">
        <v>-507</v>
      </c>
      <c r="H11909" s="119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19">
        <v>60761</v>
      </c>
      <c r="B11910" s="120" t="s">
        <v>201</v>
      </c>
      <c r="C11910" s="120" t="s">
        <v>206</v>
      </c>
      <c r="D11910" s="120" t="s">
        <v>101</v>
      </c>
      <c r="E11910" s="120" t="s">
        <v>92</v>
      </c>
      <c r="F11910" s="121">
        <v>85494</v>
      </c>
      <c r="G11910" s="121">
        <v>9604</v>
      </c>
      <c r="H11910" s="119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19">
        <v>60762</v>
      </c>
      <c r="B11911" s="120" t="s">
        <v>201</v>
      </c>
      <c r="C11911" s="120" t="s">
        <v>206</v>
      </c>
      <c r="D11911" s="120" t="s">
        <v>101</v>
      </c>
      <c r="E11911" s="120" t="s">
        <v>92</v>
      </c>
      <c r="F11911" s="121">
        <v>90489</v>
      </c>
      <c r="G11911" s="121">
        <v>10165</v>
      </c>
      <c r="H11911" s="119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19">
        <v>60763</v>
      </c>
      <c r="B11912" s="120" t="s">
        <v>201</v>
      </c>
      <c r="C11912" s="120" t="s">
        <v>206</v>
      </c>
      <c r="D11912" s="120" t="s">
        <v>101</v>
      </c>
      <c r="E11912" s="120" t="s">
        <v>92</v>
      </c>
      <c r="F11912" s="121">
        <v>32554</v>
      </c>
      <c r="G11912" s="121">
        <v>3657</v>
      </c>
      <c r="H11912" s="119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19">
        <v>60764</v>
      </c>
      <c r="B11913" s="120" t="s">
        <v>201</v>
      </c>
      <c r="C11913" s="120" t="s">
        <v>206</v>
      </c>
      <c r="D11913" s="120" t="s">
        <v>101</v>
      </c>
      <c r="E11913" s="120" t="s">
        <v>92</v>
      </c>
      <c r="F11913" s="121">
        <v>260258</v>
      </c>
      <c r="G11913" s="121">
        <v>29236</v>
      </c>
      <c r="H11913" s="119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19">
        <v>60765</v>
      </c>
      <c r="B11914" s="120" t="s">
        <v>201</v>
      </c>
      <c r="C11914" s="120" t="s">
        <v>206</v>
      </c>
      <c r="D11914" s="120" t="s">
        <v>101</v>
      </c>
      <c r="E11914" s="120" t="s">
        <v>92</v>
      </c>
      <c r="F11914" s="121">
        <v>17190</v>
      </c>
      <c r="G11914" s="121">
        <v>1931</v>
      </c>
      <c r="H11914" s="119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19">
        <v>60766</v>
      </c>
      <c r="B11915" s="120" t="s">
        <v>201</v>
      </c>
      <c r="C11915" s="120" t="s">
        <v>206</v>
      </c>
      <c r="D11915" s="120" t="s">
        <v>101</v>
      </c>
      <c r="E11915" s="120" t="s">
        <v>92</v>
      </c>
      <c r="F11915" s="121">
        <v>19843</v>
      </c>
      <c r="G11915" s="121">
        <v>2229</v>
      </c>
      <c r="H11915" s="119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19">
        <v>60768</v>
      </c>
      <c r="B11916" s="120" t="s">
        <v>201</v>
      </c>
      <c r="C11916" s="120" t="s">
        <v>202</v>
      </c>
      <c r="D11916" s="120" t="s">
        <v>39</v>
      </c>
      <c r="E11916" s="120" t="s">
        <v>38</v>
      </c>
      <c r="F11916" s="121">
        <v>7752757</v>
      </c>
      <c r="G11916" s="121">
        <v>1169768</v>
      </c>
      <c r="H11916" s="119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19">
        <v>60768</v>
      </c>
      <c r="B11917" s="120" t="s">
        <v>201</v>
      </c>
      <c r="C11917" s="120" t="s">
        <v>202</v>
      </c>
      <c r="D11917" s="120" t="s">
        <v>61</v>
      </c>
      <c r="E11917" s="120" t="s">
        <v>38</v>
      </c>
      <c r="F11917" s="121">
        <v>13723607</v>
      </c>
      <c r="G11917" s="121">
        <v>1670264</v>
      </c>
      <c r="H11917" s="119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19">
        <v>60769</v>
      </c>
      <c r="B11918" s="120" t="s">
        <v>201</v>
      </c>
      <c r="C11918" s="120" t="s">
        <v>206</v>
      </c>
      <c r="D11918" s="120" t="s">
        <v>101</v>
      </c>
      <c r="E11918" s="120" t="s">
        <v>92</v>
      </c>
      <c r="F11918" s="121">
        <v>22220</v>
      </c>
      <c r="G11918" s="121">
        <v>2496</v>
      </c>
      <c r="H11918" s="119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19">
        <v>60771</v>
      </c>
      <c r="B11919" s="120" t="s">
        <v>201</v>
      </c>
      <c r="C11919" s="120" t="s">
        <v>206</v>
      </c>
      <c r="D11919" s="120" t="s">
        <v>101</v>
      </c>
      <c r="E11919" s="120" t="s">
        <v>92</v>
      </c>
      <c r="F11919" s="121">
        <v>14696</v>
      </c>
      <c r="G11919" s="121">
        <v>1651</v>
      </c>
      <c r="H11919" s="119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19">
        <v>60772</v>
      </c>
      <c r="B11920" s="120" t="s">
        <v>201</v>
      </c>
      <c r="C11920" s="120" t="s">
        <v>206</v>
      </c>
      <c r="D11920" s="120" t="s">
        <v>101</v>
      </c>
      <c r="E11920" s="120" t="s">
        <v>92</v>
      </c>
      <c r="F11920" s="121">
        <v>41599</v>
      </c>
      <c r="G11920" s="121">
        <v>4673</v>
      </c>
      <c r="H11920" s="119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19">
        <v>60774</v>
      </c>
      <c r="B11921" s="120" t="s">
        <v>201</v>
      </c>
      <c r="C11921" s="120" t="s">
        <v>206</v>
      </c>
      <c r="D11921" s="120" t="s">
        <v>101</v>
      </c>
      <c r="E11921" s="120" t="s">
        <v>92</v>
      </c>
      <c r="F11921" s="121">
        <v>184039</v>
      </c>
      <c r="G11921" s="121">
        <v>20674</v>
      </c>
      <c r="H11921" s="119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19">
        <v>60775</v>
      </c>
      <c r="B11922" s="120" t="s">
        <v>201</v>
      </c>
      <c r="C11922" s="120" t="s">
        <v>206</v>
      </c>
      <c r="D11922" s="120" t="s">
        <v>101</v>
      </c>
      <c r="E11922" s="120" t="s">
        <v>92</v>
      </c>
      <c r="F11922" s="121">
        <v>29545</v>
      </c>
      <c r="G11922" s="121">
        <v>3319</v>
      </c>
      <c r="H11922" s="119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19">
        <v>60776</v>
      </c>
      <c r="B11923" s="120" t="s">
        <v>201</v>
      </c>
      <c r="C11923" s="120" t="s">
        <v>206</v>
      </c>
      <c r="D11923" s="120" t="s">
        <v>101</v>
      </c>
      <c r="E11923" s="120" t="s">
        <v>92</v>
      </c>
      <c r="F11923" s="121">
        <v>9721</v>
      </c>
      <c r="G11923" s="121">
        <v>1092</v>
      </c>
      <c r="H11923" s="119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19">
        <v>60778</v>
      </c>
      <c r="B11924" s="120" t="s">
        <v>201</v>
      </c>
      <c r="C11924" s="120" t="s">
        <v>206</v>
      </c>
      <c r="D11924" s="120" t="s">
        <v>101</v>
      </c>
      <c r="E11924" s="120" t="s">
        <v>92</v>
      </c>
      <c r="F11924" s="121">
        <v>80251</v>
      </c>
      <c r="G11924" s="121">
        <v>9015</v>
      </c>
      <c r="H11924" s="119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19">
        <v>60779</v>
      </c>
      <c r="B11925" s="120" t="s">
        <v>201</v>
      </c>
      <c r="C11925" s="120" t="s">
        <v>206</v>
      </c>
      <c r="D11925" s="120" t="s">
        <v>101</v>
      </c>
      <c r="E11925" s="120" t="s">
        <v>92</v>
      </c>
      <c r="F11925" s="121">
        <v>83463</v>
      </c>
      <c r="G11925" s="121">
        <v>9376</v>
      </c>
      <c r="H11925" s="119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19">
        <v>60781</v>
      </c>
      <c r="B11926" s="120" t="s">
        <v>201</v>
      </c>
      <c r="C11926" s="120" t="s">
        <v>211</v>
      </c>
      <c r="D11926" s="120" t="s">
        <v>101</v>
      </c>
      <c r="E11926" s="120" t="s">
        <v>92</v>
      </c>
      <c r="F11926" s="121">
        <v>12045</v>
      </c>
      <c r="G11926" s="121">
        <v>1353</v>
      </c>
      <c r="H11926" s="119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19">
        <v>60782</v>
      </c>
      <c r="B11927" s="120" t="s">
        <v>201</v>
      </c>
      <c r="C11927" s="120" t="s">
        <v>206</v>
      </c>
      <c r="D11927" s="120" t="s">
        <v>101</v>
      </c>
      <c r="E11927" s="120" t="s">
        <v>92</v>
      </c>
      <c r="F11927" s="121">
        <v>46885</v>
      </c>
      <c r="G11927" s="121">
        <v>5267</v>
      </c>
      <c r="H11927" s="119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19">
        <v>60783</v>
      </c>
      <c r="B11928" s="120" t="s">
        <v>201</v>
      </c>
      <c r="C11928" s="120" t="s">
        <v>206</v>
      </c>
      <c r="D11928" s="120" t="s">
        <v>101</v>
      </c>
      <c r="E11928" s="120" t="s">
        <v>92</v>
      </c>
      <c r="F11928" s="121">
        <v>92680</v>
      </c>
      <c r="G11928" s="121">
        <v>10411</v>
      </c>
      <c r="H11928" s="119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19">
        <v>60784</v>
      </c>
      <c r="B11929" s="120" t="s">
        <v>201</v>
      </c>
      <c r="C11929" s="120" t="s">
        <v>206</v>
      </c>
      <c r="D11929" s="120" t="s">
        <v>101</v>
      </c>
      <c r="E11929" s="120" t="s">
        <v>92</v>
      </c>
      <c r="F11929" s="121">
        <v>78543</v>
      </c>
      <c r="G11929" s="121">
        <v>8823</v>
      </c>
      <c r="H11929" s="119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19">
        <v>60785</v>
      </c>
      <c r="B11930" s="120" t="s">
        <v>201</v>
      </c>
      <c r="C11930" s="120" t="s">
        <v>206</v>
      </c>
      <c r="D11930" s="120" t="s">
        <v>120</v>
      </c>
      <c r="E11930" s="120" t="s">
        <v>76</v>
      </c>
      <c r="F11930" s="121">
        <v>2150741</v>
      </c>
      <c r="G11930" s="121">
        <v>241602</v>
      </c>
      <c r="H11930" s="119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19">
        <v>60785</v>
      </c>
      <c r="B11931" s="120" t="s">
        <v>201</v>
      </c>
      <c r="C11931" s="120" t="s">
        <v>206</v>
      </c>
      <c r="D11931" s="120" t="s">
        <v>101</v>
      </c>
      <c r="E11931" s="120" t="s">
        <v>92</v>
      </c>
      <c r="F11931" s="121">
        <v>73299</v>
      </c>
      <c r="G11931" s="121">
        <v>8234</v>
      </c>
      <c r="H11931" s="119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19">
        <v>60787</v>
      </c>
      <c r="B11932" s="120" t="s">
        <v>201</v>
      </c>
      <c r="C11932" s="120" t="s">
        <v>206</v>
      </c>
      <c r="D11932" s="120" t="s">
        <v>101</v>
      </c>
      <c r="E11932" s="120" t="s">
        <v>92</v>
      </c>
      <c r="F11932" s="121">
        <v>287481</v>
      </c>
      <c r="G11932" s="121">
        <v>32294</v>
      </c>
      <c r="H11932" s="119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19">
        <v>60788</v>
      </c>
      <c r="B11933" s="120" t="s">
        <v>201</v>
      </c>
      <c r="C11933" s="120" t="s">
        <v>202</v>
      </c>
      <c r="D11933" s="120" t="s">
        <v>101</v>
      </c>
      <c r="E11933" s="120" t="s">
        <v>92</v>
      </c>
      <c r="F11933" s="121">
        <v>166895</v>
      </c>
      <c r="G11933" s="121">
        <v>18748</v>
      </c>
      <c r="H11933" s="119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19">
        <v>60789</v>
      </c>
      <c r="B11934" s="120" t="s">
        <v>201</v>
      </c>
      <c r="C11934" s="120" t="s">
        <v>206</v>
      </c>
      <c r="D11934" s="120" t="s">
        <v>101</v>
      </c>
      <c r="E11934" s="120" t="s">
        <v>92</v>
      </c>
      <c r="F11934" s="121">
        <v>683336</v>
      </c>
      <c r="G11934" s="121">
        <v>76762</v>
      </c>
      <c r="H11934" s="119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19">
        <v>60790</v>
      </c>
      <c r="B11935" s="120" t="s">
        <v>201</v>
      </c>
      <c r="C11935" s="120" t="s">
        <v>206</v>
      </c>
      <c r="D11935" s="120" t="s">
        <v>101</v>
      </c>
      <c r="E11935" s="120" t="s">
        <v>92</v>
      </c>
      <c r="F11935" s="121">
        <v>44715</v>
      </c>
      <c r="G11935" s="121">
        <v>5023</v>
      </c>
      <c r="H11935" s="119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19">
        <v>60791</v>
      </c>
      <c r="B11936" s="120" t="s">
        <v>201</v>
      </c>
      <c r="C11936" s="120" t="s">
        <v>202</v>
      </c>
      <c r="D11936" s="120" t="s">
        <v>101</v>
      </c>
      <c r="E11936" s="120" t="s">
        <v>92</v>
      </c>
      <c r="F11936" s="121">
        <v>44003</v>
      </c>
      <c r="G11936" s="121">
        <v>4943</v>
      </c>
      <c r="H11936" s="119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19">
        <v>60792</v>
      </c>
      <c r="B11937" s="120" t="s">
        <v>201</v>
      </c>
      <c r="C11937" s="120" t="s">
        <v>206</v>
      </c>
      <c r="D11937" s="120" t="s">
        <v>73</v>
      </c>
      <c r="E11937" s="120" t="s">
        <v>90</v>
      </c>
      <c r="F11937" s="121">
        <v>646635</v>
      </c>
      <c r="G11937" s="121">
        <v>30789</v>
      </c>
      <c r="H11937" s="119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19">
        <v>60795</v>
      </c>
      <c r="B11938" s="120" t="s">
        <v>201</v>
      </c>
      <c r="C11938" s="120" t="s">
        <v>206</v>
      </c>
      <c r="D11938" s="120" t="s">
        <v>101</v>
      </c>
      <c r="E11938" s="120" t="s">
        <v>92</v>
      </c>
      <c r="F11938" s="121">
        <v>47163</v>
      </c>
      <c r="G11938" s="121">
        <v>5298</v>
      </c>
      <c r="H11938" s="119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19">
        <v>60796</v>
      </c>
      <c r="B11939" s="120" t="s">
        <v>201</v>
      </c>
      <c r="C11939" s="120" t="s">
        <v>206</v>
      </c>
      <c r="D11939" s="120" t="s">
        <v>101</v>
      </c>
      <c r="E11939" s="120" t="s">
        <v>92</v>
      </c>
      <c r="F11939" s="121">
        <v>59527</v>
      </c>
      <c r="G11939" s="121">
        <v>6687</v>
      </c>
      <c r="H11939" s="119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19">
        <v>60797</v>
      </c>
      <c r="B11940" s="120" t="s">
        <v>201</v>
      </c>
      <c r="C11940" s="120" t="s">
        <v>206</v>
      </c>
      <c r="D11940" s="120" t="s">
        <v>79</v>
      </c>
      <c r="E11940" s="120" t="s">
        <v>38</v>
      </c>
      <c r="F11940" s="121">
        <v>10083</v>
      </c>
      <c r="G11940" s="121">
        <v>357</v>
      </c>
      <c r="H11940" s="119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19">
        <v>60798</v>
      </c>
      <c r="B11941" s="120" t="s">
        <v>201</v>
      </c>
      <c r="C11941" s="120" t="s">
        <v>206</v>
      </c>
      <c r="D11941" s="120" t="s">
        <v>101</v>
      </c>
      <c r="E11941" s="120" t="s">
        <v>92</v>
      </c>
      <c r="F11941" s="121">
        <v>27142</v>
      </c>
      <c r="G11941" s="121">
        <v>3049</v>
      </c>
      <c r="H11941" s="119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19">
        <v>60799</v>
      </c>
      <c r="B11942" s="120" t="s">
        <v>201</v>
      </c>
      <c r="C11942" s="120" t="s">
        <v>206</v>
      </c>
      <c r="D11942" s="120" t="s">
        <v>101</v>
      </c>
      <c r="E11942" s="120" t="s">
        <v>92</v>
      </c>
      <c r="F11942" s="121">
        <v>66106</v>
      </c>
      <c r="G11942" s="121">
        <v>7426</v>
      </c>
      <c r="H11942" s="119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19">
        <v>60800</v>
      </c>
      <c r="B11943" s="120" t="s">
        <v>201</v>
      </c>
      <c r="C11943" s="120" t="s">
        <v>206</v>
      </c>
      <c r="D11943" s="120" t="s">
        <v>101</v>
      </c>
      <c r="E11943" s="120" t="s">
        <v>92</v>
      </c>
      <c r="F11943" s="121">
        <v>30392</v>
      </c>
      <c r="G11943" s="121">
        <v>3414</v>
      </c>
      <c r="H11943" s="119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19">
        <v>60801</v>
      </c>
      <c r="B11944" s="120" t="s">
        <v>201</v>
      </c>
      <c r="C11944" s="120" t="s">
        <v>206</v>
      </c>
      <c r="D11944" s="120" t="s">
        <v>101</v>
      </c>
      <c r="E11944" s="120" t="s">
        <v>92</v>
      </c>
      <c r="F11944" s="121">
        <v>37227</v>
      </c>
      <c r="G11944" s="121">
        <v>4182</v>
      </c>
      <c r="H11944" s="119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19">
        <v>60802</v>
      </c>
      <c r="B11945" s="120" t="s">
        <v>201</v>
      </c>
      <c r="C11945" s="120" t="s">
        <v>206</v>
      </c>
      <c r="D11945" s="120" t="s">
        <v>101</v>
      </c>
      <c r="E11945" s="120" t="s">
        <v>92</v>
      </c>
      <c r="F11945" s="121">
        <v>17617</v>
      </c>
      <c r="G11945" s="121">
        <v>1979</v>
      </c>
      <c r="H11945" s="119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19">
        <v>60803</v>
      </c>
      <c r="B11946" s="120" t="s">
        <v>201</v>
      </c>
      <c r="C11946" s="120" t="s">
        <v>206</v>
      </c>
      <c r="D11946" s="120" t="s">
        <v>101</v>
      </c>
      <c r="E11946" s="120" t="s">
        <v>92</v>
      </c>
      <c r="F11946" s="121">
        <v>11855</v>
      </c>
      <c r="G11946" s="121">
        <v>1331.55</v>
      </c>
      <c r="H11946" s="119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19">
        <v>60804</v>
      </c>
      <c r="B11947" s="120" t="s">
        <v>201</v>
      </c>
      <c r="C11947" s="120" t="s">
        <v>206</v>
      </c>
      <c r="D11947" s="120" t="s">
        <v>101</v>
      </c>
      <c r="E11947" s="120" t="s">
        <v>92</v>
      </c>
      <c r="F11947" s="121">
        <v>14691</v>
      </c>
      <c r="G11947" s="121">
        <v>1650.33</v>
      </c>
      <c r="H11947" s="119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19">
        <v>60805</v>
      </c>
      <c r="B11948" s="120" t="s">
        <v>201</v>
      </c>
      <c r="C11948" s="120" t="s">
        <v>206</v>
      </c>
      <c r="D11948" s="120" t="s">
        <v>101</v>
      </c>
      <c r="E11948" s="120" t="s">
        <v>92</v>
      </c>
      <c r="F11948" s="121">
        <v>96889</v>
      </c>
      <c r="G11948" s="121">
        <v>10884</v>
      </c>
      <c r="H11948" s="119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19">
        <v>60806</v>
      </c>
      <c r="B11949" s="120" t="s">
        <v>201</v>
      </c>
      <c r="C11949" s="120" t="s">
        <v>206</v>
      </c>
      <c r="D11949" s="120" t="s">
        <v>101</v>
      </c>
      <c r="E11949" s="120" t="s">
        <v>92</v>
      </c>
      <c r="F11949" s="121">
        <v>21741</v>
      </c>
      <c r="G11949" s="121">
        <v>2442</v>
      </c>
      <c r="H11949" s="119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19">
        <v>60808</v>
      </c>
      <c r="B11950" s="120" t="s">
        <v>201</v>
      </c>
      <c r="C11950" s="120" t="s">
        <v>206</v>
      </c>
      <c r="D11950" s="120" t="s">
        <v>101</v>
      </c>
      <c r="E11950" s="120" t="s">
        <v>92</v>
      </c>
      <c r="F11950" s="121">
        <v>77084</v>
      </c>
      <c r="G11950" s="121">
        <v>8659</v>
      </c>
      <c r="H11950" s="119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19">
        <v>60809</v>
      </c>
      <c r="B11951" s="120" t="s">
        <v>201</v>
      </c>
      <c r="C11951" s="120" t="s">
        <v>206</v>
      </c>
      <c r="D11951" s="120" t="s">
        <v>101</v>
      </c>
      <c r="E11951" s="120" t="s">
        <v>92</v>
      </c>
      <c r="F11951" s="121">
        <v>13817</v>
      </c>
      <c r="G11951" s="121">
        <v>1552</v>
      </c>
      <c r="H11951" s="119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19">
        <v>60810</v>
      </c>
      <c r="B11952" s="120" t="s">
        <v>201</v>
      </c>
      <c r="C11952" s="120" t="s">
        <v>206</v>
      </c>
      <c r="D11952" s="120" t="s">
        <v>101</v>
      </c>
      <c r="E11952" s="120" t="s">
        <v>92</v>
      </c>
      <c r="F11952" s="121">
        <v>16574</v>
      </c>
      <c r="G11952" s="121">
        <v>1862</v>
      </c>
      <c r="H11952" s="119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19">
        <v>60813</v>
      </c>
      <c r="B11953" s="120" t="s">
        <v>201</v>
      </c>
      <c r="C11953" s="120" t="s">
        <v>206</v>
      </c>
      <c r="D11953" s="120" t="s">
        <v>101</v>
      </c>
      <c r="E11953" s="120" t="s">
        <v>92</v>
      </c>
      <c r="F11953" s="121">
        <v>11760</v>
      </c>
      <c r="G11953" s="121">
        <v>1321</v>
      </c>
      <c r="H11953" s="119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19">
        <v>60815</v>
      </c>
      <c r="B11954" s="120" t="s">
        <v>201</v>
      </c>
      <c r="C11954" s="120" t="s">
        <v>206</v>
      </c>
      <c r="D11954" s="120" t="s">
        <v>33</v>
      </c>
      <c r="E11954" s="120" t="s">
        <v>99</v>
      </c>
      <c r="F11954" s="121">
        <v>0</v>
      </c>
      <c r="G11954" s="121">
        <v>0</v>
      </c>
      <c r="H11954" s="119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19">
        <v>60815</v>
      </c>
      <c r="B11955" s="120" t="s">
        <v>201</v>
      </c>
      <c r="C11955" s="120" t="s">
        <v>206</v>
      </c>
      <c r="D11955" s="120" t="s">
        <v>101</v>
      </c>
      <c r="E11955" s="120" t="s">
        <v>92</v>
      </c>
      <c r="F11955" s="121">
        <v>42409</v>
      </c>
      <c r="G11955" s="121">
        <v>4764</v>
      </c>
      <c r="H11955" s="119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19">
        <v>60816</v>
      </c>
      <c r="B11956" s="120" t="s">
        <v>201</v>
      </c>
      <c r="C11956" s="120" t="s">
        <v>206</v>
      </c>
      <c r="D11956" s="120" t="s">
        <v>101</v>
      </c>
      <c r="E11956" s="120" t="s">
        <v>92</v>
      </c>
      <c r="F11956" s="121">
        <v>22299</v>
      </c>
      <c r="G11956" s="121">
        <v>2505</v>
      </c>
      <c r="H11956" s="119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19">
        <v>60817</v>
      </c>
      <c r="B11957" s="120" t="s">
        <v>201</v>
      </c>
      <c r="C11957" s="120" t="s">
        <v>206</v>
      </c>
      <c r="D11957" s="120" t="s">
        <v>101</v>
      </c>
      <c r="E11957" s="120" t="s">
        <v>92</v>
      </c>
      <c r="F11957" s="121">
        <v>21604</v>
      </c>
      <c r="G11957" s="121">
        <v>2427</v>
      </c>
      <c r="H11957" s="119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19">
        <v>60818</v>
      </c>
      <c r="B11958" s="120" t="s">
        <v>201</v>
      </c>
      <c r="C11958" s="120" t="s">
        <v>206</v>
      </c>
      <c r="D11958" s="120" t="s">
        <v>101</v>
      </c>
      <c r="E11958" s="120" t="s">
        <v>92</v>
      </c>
      <c r="F11958" s="121">
        <v>15889</v>
      </c>
      <c r="G11958" s="121">
        <v>1785</v>
      </c>
      <c r="H11958" s="119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19">
        <v>60819</v>
      </c>
      <c r="B11959" s="120" t="s">
        <v>201</v>
      </c>
      <c r="C11959" s="120" t="s">
        <v>206</v>
      </c>
      <c r="D11959" s="120" t="s">
        <v>101</v>
      </c>
      <c r="E11959" s="120" t="s">
        <v>92</v>
      </c>
      <c r="F11959" s="121">
        <v>23761</v>
      </c>
      <c r="G11959" s="121">
        <v>2669</v>
      </c>
      <c r="H11959" s="119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19">
        <v>60820</v>
      </c>
      <c r="B11960" s="120" t="s">
        <v>201</v>
      </c>
      <c r="C11960" s="120" t="s">
        <v>206</v>
      </c>
      <c r="D11960" s="120" t="s">
        <v>101</v>
      </c>
      <c r="E11960" s="120" t="s">
        <v>92</v>
      </c>
      <c r="F11960" s="121">
        <v>18419</v>
      </c>
      <c r="G11960" s="121">
        <v>2069</v>
      </c>
      <c r="H11960" s="119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19">
        <v>60821</v>
      </c>
      <c r="B11961" s="120" t="s">
        <v>201</v>
      </c>
      <c r="C11961" s="120" t="s">
        <v>206</v>
      </c>
      <c r="D11961" s="120" t="s">
        <v>101</v>
      </c>
      <c r="E11961" s="120" t="s">
        <v>92</v>
      </c>
      <c r="F11961" s="121">
        <v>19816</v>
      </c>
      <c r="G11961" s="121">
        <v>2226</v>
      </c>
      <c r="H11961" s="119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19">
        <v>60822</v>
      </c>
      <c r="B11962" s="120" t="s">
        <v>201</v>
      </c>
      <c r="C11962" s="120" t="s">
        <v>206</v>
      </c>
      <c r="D11962" s="120" t="s">
        <v>101</v>
      </c>
      <c r="E11962" s="120" t="s">
        <v>92</v>
      </c>
      <c r="F11962" s="121">
        <v>33863</v>
      </c>
      <c r="G11962" s="121">
        <v>3804</v>
      </c>
      <c r="H11962" s="119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19">
        <v>60823</v>
      </c>
      <c r="B11963" s="120" t="s">
        <v>201</v>
      </c>
      <c r="C11963" s="120" t="s">
        <v>206</v>
      </c>
      <c r="D11963" s="120" t="s">
        <v>101</v>
      </c>
      <c r="E11963" s="120" t="s">
        <v>92</v>
      </c>
      <c r="F11963" s="121">
        <v>25932</v>
      </c>
      <c r="G11963" s="121">
        <v>2913</v>
      </c>
      <c r="H11963" s="119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19">
        <v>60824</v>
      </c>
      <c r="B11964" s="120" t="s">
        <v>201</v>
      </c>
      <c r="C11964" s="120" t="s">
        <v>206</v>
      </c>
      <c r="D11964" s="120" t="s">
        <v>101</v>
      </c>
      <c r="E11964" s="120" t="s">
        <v>92</v>
      </c>
      <c r="F11964" s="121">
        <v>16603</v>
      </c>
      <c r="G11964" s="121">
        <v>1865</v>
      </c>
      <c r="H11964" s="119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19">
        <v>60825</v>
      </c>
      <c r="B11965" s="120" t="s">
        <v>201</v>
      </c>
      <c r="C11965" s="120" t="s">
        <v>206</v>
      </c>
      <c r="D11965" s="120" t="s">
        <v>101</v>
      </c>
      <c r="E11965" s="120" t="s">
        <v>92</v>
      </c>
      <c r="F11965" s="121">
        <v>1670799</v>
      </c>
      <c r="G11965" s="121">
        <v>187688</v>
      </c>
      <c r="H11965" s="119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19">
        <v>60830</v>
      </c>
      <c r="B11966" s="120" t="s">
        <v>201</v>
      </c>
      <c r="C11966" s="120" t="s">
        <v>206</v>
      </c>
      <c r="D11966" s="120" t="s">
        <v>101</v>
      </c>
      <c r="E11966" s="120" t="s">
        <v>92</v>
      </c>
      <c r="F11966" s="121">
        <v>62796</v>
      </c>
      <c r="G11966" s="121">
        <v>7054</v>
      </c>
      <c r="H11966" s="119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19">
        <v>60831</v>
      </c>
      <c r="B11967" s="120" t="s">
        <v>201</v>
      </c>
      <c r="C11967" s="120" t="s">
        <v>206</v>
      </c>
      <c r="D11967" s="120" t="s">
        <v>79</v>
      </c>
      <c r="E11967" s="120" t="s">
        <v>130</v>
      </c>
      <c r="F11967" s="121">
        <v>0</v>
      </c>
      <c r="G11967" s="121">
        <v>0</v>
      </c>
      <c r="H11967" s="119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19">
        <v>60832</v>
      </c>
      <c r="B11968" s="120" t="s">
        <v>201</v>
      </c>
      <c r="C11968" s="120" t="s">
        <v>206</v>
      </c>
      <c r="D11968" s="120" t="s">
        <v>101</v>
      </c>
      <c r="E11968" s="120" t="s">
        <v>92</v>
      </c>
      <c r="F11968" s="121">
        <v>58610</v>
      </c>
      <c r="G11968" s="121">
        <v>6584</v>
      </c>
      <c r="H11968" s="119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19">
        <v>60833</v>
      </c>
      <c r="B11969" s="120" t="s">
        <v>201</v>
      </c>
      <c r="C11969" s="120" t="s">
        <v>206</v>
      </c>
      <c r="D11969" s="120" t="s">
        <v>101</v>
      </c>
      <c r="E11969" s="120" t="s">
        <v>92</v>
      </c>
      <c r="F11969" s="121">
        <v>56100</v>
      </c>
      <c r="G11969" s="121">
        <v>6302</v>
      </c>
      <c r="H11969" s="119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19">
        <v>60834</v>
      </c>
      <c r="B11970" s="120" t="s">
        <v>201</v>
      </c>
      <c r="C11970" s="120" t="s">
        <v>206</v>
      </c>
      <c r="D11970" s="120" t="s">
        <v>101</v>
      </c>
      <c r="E11970" s="120" t="s">
        <v>92</v>
      </c>
      <c r="F11970" s="121">
        <v>66917</v>
      </c>
      <c r="G11970" s="121">
        <v>7517</v>
      </c>
      <c r="H11970" s="119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19">
        <v>60835</v>
      </c>
      <c r="B11971" s="120" t="s">
        <v>201</v>
      </c>
      <c r="C11971" s="120" t="s">
        <v>206</v>
      </c>
      <c r="D11971" s="120" t="s">
        <v>101</v>
      </c>
      <c r="E11971" s="120" t="s">
        <v>92</v>
      </c>
      <c r="F11971" s="121">
        <v>46388</v>
      </c>
      <c r="G11971" s="121">
        <v>5211</v>
      </c>
      <c r="H11971" s="119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19">
        <v>60836</v>
      </c>
      <c r="B11972" s="120" t="s">
        <v>201</v>
      </c>
      <c r="C11972" s="120" t="s">
        <v>206</v>
      </c>
      <c r="D11972" s="120" t="s">
        <v>101</v>
      </c>
      <c r="E11972" s="120" t="s">
        <v>92</v>
      </c>
      <c r="F11972" s="121">
        <v>65421</v>
      </c>
      <c r="G11972" s="121">
        <v>7349</v>
      </c>
      <c r="H11972" s="119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19">
        <v>60837</v>
      </c>
      <c r="B11973" s="120" t="s">
        <v>201</v>
      </c>
      <c r="C11973" s="120" t="s">
        <v>206</v>
      </c>
      <c r="D11973" s="120" t="s">
        <v>101</v>
      </c>
      <c r="E11973" s="120" t="s">
        <v>92</v>
      </c>
      <c r="F11973" s="121">
        <v>49389</v>
      </c>
      <c r="G11973" s="121">
        <v>5548</v>
      </c>
      <c r="H11973" s="119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19">
        <v>60838</v>
      </c>
      <c r="B11974" s="120" t="s">
        <v>201</v>
      </c>
      <c r="C11974" s="120" t="s">
        <v>206</v>
      </c>
      <c r="D11974" s="120" t="s">
        <v>101</v>
      </c>
      <c r="E11974" s="120" t="s">
        <v>92</v>
      </c>
      <c r="F11974" s="121">
        <v>32172</v>
      </c>
      <c r="G11974" s="121">
        <v>3614</v>
      </c>
      <c r="H11974" s="119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19">
        <v>60839</v>
      </c>
      <c r="B11975" s="120" t="s">
        <v>201</v>
      </c>
      <c r="C11975" s="120" t="s">
        <v>206</v>
      </c>
      <c r="D11975" s="120" t="s">
        <v>101</v>
      </c>
      <c r="E11975" s="120" t="s">
        <v>92</v>
      </c>
      <c r="F11975" s="121">
        <v>36115</v>
      </c>
      <c r="G11975" s="121">
        <v>4057</v>
      </c>
      <c r="H11975" s="119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19">
        <v>60840</v>
      </c>
      <c r="B11976" s="120" t="s">
        <v>201</v>
      </c>
      <c r="C11976" s="120" t="s">
        <v>206</v>
      </c>
      <c r="D11976" s="120" t="s">
        <v>101</v>
      </c>
      <c r="E11976" s="120" t="s">
        <v>92</v>
      </c>
      <c r="F11976" s="121">
        <v>22665</v>
      </c>
      <c r="G11976" s="121">
        <v>2546</v>
      </c>
      <c r="H11976" s="119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19">
        <v>60841</v>
      </c>
      <c r="B11977" s="120" t="s">
        <v>201</v>
      </c>
      <c r="C11977" s="120" t="s">
        <v>206</v>
      </c>
      <c r="D11977" s="120" t="s">
        <v>101</v>
      </c>
      <c r="E11977" s="120" t="s">
        <v>92</v>
      </c>
      <c r="F11977" s="121">
        <v>18142</v>
      </c>
      <c r="G11977" s="121">
        <v>2038</v>
      </c>
      <c r="H11977" s="119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19">
        <v>60842</v>
      </c>
      <c r="B11978" s="120" t="s">
        <v>201</v>
      </c>
      <c r="C11978" s="120" t="s">
        <v>206</v>
      </c>
      <c r="D11978" s="120" t="s">
        <v>101</v>
      </c>
      <c r="E11978" s="120" t="s">
        <v>92</v>
      </c>
      <c r="F11978" s="121">
        <v>25905</v>
      </c>
      <c r="G11978" s="121">
        <v>2910</v>
      </c>
      <c r="H11978" s="119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19">
        <v>60843</v>
      </c>
      <c r="B11979" s="120" t="s">
        <v>201</v>
      </c>
      <c r="C11979" s="120" t="s">
        <v>207</v>
      </c>
      <c r="D11979" s="120" t="s">
        <v>101</v>
      </c>
      <c r="E11979" s="120" t="s">
        <v>92</v>
      </c>
      <c r="F11979" s="121">
        <v>29938</v>
      </c>
      <c r="G11979" s="121">
        <v>3363</v>
      </c>
      <c r="H11979" s="119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19">
        <v>60844</v>
      </c>
      <c r="B11980" s="120" t="s">
        <v>201</v>
      </c>
      <c r="C11980" s="120" t="s">
        <v>206</v>
      </c>
      <c r="D11980" s="120" t="s">
        <v>101</v>
      </c>
      <c r="E11980" s="120" t="s">
        <v>92</v>
      </c>
      <c r="F11980" s="121">
        <v>111267</v>
      </c>
      <c r="G11980" s="121">
        <v>12499</v>
      </c>
      <c r="H11980" s="119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19">
        <v>60846</v>
      </c>
      <c r="B11981" s="120" t="s">
        <v>201</v>
      </c>
      <c r="C11981" s="120" t="s">
        <v>206</v>
      </c>
      <c r="D11981" s="120" t="s">
        <v>101</v>
      </c>
      <c r="E11981" s="120" t="s">
        <v>92</v>
      </c>
      <c r="F11981" s="121">
        <v>18231</v>
      </c>
      <c r="G11981" s="121">
        <v>2048</v>
      </c>
      <c r="H11981" s="119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19">
        <v>60847</v>
      </c>
      <c r="B11982" s="120" t="s">
        <v>201</v>
      </c>
      <c r="C11982" s="120" t="s">
        <v>206</v>
      </c>
      <c r="D11982" s="120" t="s">
        <v>101</v>
      </c>
      <c r="E11982" s="120" t="s">
        <v>92</v>
      </c>
      <c r="F11982" s="121">
        <v>14360</v>
      </c>
      <c r="G11982" s="121">
        <v>1613</v>
      </c>
      <c r="H11982" s="119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19">
        <v>60848</v>
      </c>
      <c r="B11983" s="120" t="s">
        <v>201</v>
      </c>
      <c r="C11983" s="120" t="s">
        <v>206</v>
      </c>
      <c r="D11983" s="120" t="s">
        <v>101</v>
      </c>
      <c r="E11983" s="120" t="s">
        <v>92</v>
      </c>
      <c r="F11983" s="121">
        <v>26866</v>
      </c>
      <c r="G11983" s="121">
        <v>3018</v>
      </c>
      <c r="H11983" s="119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19">
        <v>60849</v>
      </c>
      <c r="B11984" s="120" t="s">
        <v>201</v>
      </c>
      <c r="C11984" s="120" t="s">
        <v>206</v>
      </c>
      <c r="D11984" s="120" t="s">
        <v>101</v>
      </c>
      <c r="E11984" s="120" t="s">
        <v>92</v>
      </c>
      <c r="F11984" s="121">
        <v>20216</v>
      </c>
      <c r="G11984" s="121">
        <v>2271</v>
      </c>
      <c r="H11984" s="119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19">
        <v>60851</v>
      </c>
      <c r="B11985" s="120" t="s">
        <v>201</v>
      </c>
      <c r="C11985" s="120" t="s">
        <v>206</v>
      </c>
      <c r="D11985" s="120" t="s">
        <v>101</v>
      </c>
      <c r="E11985" s="120" t="s">
        <v>92</v>
      </c>
      <c r="F11985" s="121">
        <v>30596</v>
      </c>
      <c r="G11985" s="121">
        <v>3437</v>
      </c>
      <c r="H11985" s="119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19">
        <v>60852</v>
      </c>
      <c r="B11986" s="120" t="s">
        <v>201</v>
      </c>
      <c r="C11986" s="120" t="s">
        <v>206</v>
      </c>
      <c r="D11986" s="120" t="s">
        <v>101</v>
      </c>
      <c r="E11986" s="120" t="s">
        <v>92</v>
      </c>
      <c r="F11986" s="121">
        <v>30150</v>
      </c>
      <c r="G11986" s="121">
        <v>3387</v>
      </c>
      <c r="H11986" s="119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19">
        <v>60853</v>
      </c>
      <c r="B11987" s="120" t="s">
        <v>201</v>
      </c>
      <c r="C11987" s="120" t="s">
        <v>206</v>
      </c>
      <c r="D11987" s="120" t="s">
        <v>101</v>
      </c>
      <c r="E11987" s="120" t="s">
        <v>92</v>
      </c>
      <c r="F11987" s="121">
        <v>35385</v>
      </c>
      <c r="G11987" s="121">
        <v>3975</v>
      </c>
      <c r="H11987" s="119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19">
        <v>60854</v>
      </c>
      <c r="B11988" s="120" t="s">
        <v>201</v>
      </c>
      <c r="C11988" s="120" t="s">
        <v>206</v>
      </c>
      <c r="D11988" s="120" t="s">
        <v>101</v>
      </c>
      <c r="E11988" s="120" t="s">
        <v>92</v>
      </c>
      <c r="F11988" s="121">
        <v>51159</v>
      </c>
      <c r="G11988" s="121">
        <v>5747</v>
      </c>
      <c r="H11988" s="119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19">
        <v>60855</v>
      </c>
      <c r="B11989" s="120" t="s">
        <v>201</v>
      </c>
      <c r="C11989" s="120" t="s">
        <v>206</v>
      </c>
      <c r="D11989" s="120" t="s">
        <v>101</v>
      </c>
      <c r="E11989" s="120" t="s">
        <v>92</v>
      </c>
      <c r="F11989" s="121">
        <v>37904</v>
      </c>
      <c r="G11989" s="121">
        <v>4258</v>
      </c>
      <c r="H11989" s="119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19">
        <v>60856</v>
      </c>
      <c r="B11990" s="120" t="s">
        <v>201</v>
      </c>
      <c r="C11990" s="120" t="s">
        <v>206</v>
      </c>
      <c r="D11990" s="120" t="s">
        <v>128</v>
      </c>
      <c r="E11990" s="120" t="s">
        <v>180</v>
      </c>
      <c r="F11990" s="121">
        <v>4426502</v>
      </c>
      <c r="G11990" s="121">
        <v>497248</v>
      </c>
      <c r="H11990" s="119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19">
        <v>60857</v>
      </c>
      <c r="B11991" s="120" t="s">
        <v>201</v>
      </c>
      <c r="C11991" s="120" t="s">
        <v>211</v>
      </c>
      <c r="D11991" s="120" t="s">
        <v>101</v>
      </c>
      <c r="E11991" s="120" t="s">
        <v>92</v>
      </c>
      <c r="F11991" s="121">
        <v>10656</v>
      </c>
      <c r="G11991" s="121">
        <v>1197</v>
      </c>
      <c r="H11991" s="119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19">
        <v>60858</v>
      </c>
      <c r="B11992" s="120" t="s">
        <v>201</v>
      </c>
      <c r="C11992" s="120" t="s">
        <v>206</v>
      </c>
      <c r="D11992" s="120" t="s">
        <v>101</v>
      </c>
      <c r="E11992" s="120" t="s">
        <v>92</v>
      </c>
      <c r="F11992" s="121">
        <v>20502</v>
      </c>
      <c r="G11992" s="121">
        <v>2303</v>
      </c>
      <c r="H11992" s="119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19">
        <v>60860</v>
      </c>
      <c r="B11993" s="120" t="s">
        <v>201</v>
      </c>
      <c r="C11993" s="120" t="s">
        <v>206</v>
      </c>
      <c r="D11993" s="120" t="s">
        <v>101</v>
      </c>
      <c r="E11993" s="120" t="s">
        <v>92</v>
      </c>
      <c r="F11993" s="121">
        <v>14198</v>
      </c>
      <c r="G11993" s="121">
        <v>1595</v>
      </c>
      <c r="H11993" s="119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19">
        <v>60861</v>
      </c>
      <c r="B11994" s="120" t="s">
        <v>201</v>
      </c>
      <c r="C11994" s="120" t="s">
        <v>206</v>
      </c>
      <c r="D11994" s="120" t="s">
        <v>101</v>
      </c>
      <c r="E11994" s="120" t="s">
        <v>92</v>
      </c>
      <c r="F11994" s="121">
        <v>46497</v>
      </c>
      <c r="G11994" s="121">
        <v>5223</v>
      </c>
      <c r="H11994" s="119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19">
        <v>60863</v>
      </c>
      <c r="B11995" s="120" t="s">
        <v>201</v>
      </c>
      <c r="C11995" s="120" t="s">
        <v>202</v>
      </c>
      <c r="D11995" s="120" t="s">
        <v>101</v>
      </c>
      <c r="E11995" s="120" t="s">
        <v>92</v>
      </c>
      <c r="F11995" s="121">
        <v>128697</v>
      </c>
      <c r="G11995" s="121">
        <v>14457</v>
      </c>
      <c r="H11995" s="119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19">
        <v>60864</v>
      </c>
      <c r="B11996" s="120" t="s">
        <v>201</v>
      </c>
      <c r="C11996" s="120" t="s">
        <v>206</v>
      </c>
      <c r="D11996" s="120" t="s">
        <v>101</v>
      </c>
      <c r="E11996" s="120" t="s">
        <v>92</v>
      </c>
      <c r="F11996" s="121">
        <v>71644</v>
      </c>
      <c r="G11996" s="121">
        <v>8048</v>
      </c>
      <c r="H11996" s="119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19">
        <v>60865</v>
      </c>
      <c r="B11997" s="120" t="s">
        <v>201</v>
      </c>
      <c r="C11997" s="120" t="s">
        <v>206</v>
      </c>
      <c r="D11997" s="120" t="s">
        <v>128</v>
      </c>
      <c r="E11997" s="120" t="s">
        <v>180</v>
      </c>
      <c r="F11997" s="121">
        <v>80225</v>
      </c>
      <c r="G11997" s="121">
        <v>9012</v>
      </c>
      <c r="H11997" s="119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19">
        <v>60866</v>
      </c>
      <c r="B11998" s="120" t="s">
        <v>201</v>
      </c>
      <c r="C11998" s="120" t="s">
        <v>206</v>
      </c>
      <c r="D11998" s="120" t="s">
        <v>101</v>
      </c>
      <c r="E11998" s="120" t="s">
        <v>92</v>
      </c>
      <c r="F11998" s="121">
        <v>26770</v>
      </c>
      <c r="G11998" s="121">
        <v>3007</v>
      </c>
      <c r="H11998" s="119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19">
        <v>60867</v>
      </c>
      <c r="B11999" s="120" t="s">
        <v>201</v>
      </c>
      <c r="C11999" s="120" t="s">
        <v>206</v>
      </c>
      <c r="D11999" s="120" t="s">
        <v>101</v>
      </c>
      <c r="E11999" s="120" t="s">
        <v>92</v>
      </c>
      <c r="F11999" s="121">
        <v>53500</v>
      </c>
      <c r="G11999" s="121">
        <v>6010</v>
      </c>
      <c r="H11999" s="119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19">
        <v>60868</v>
      </c>
      <c r="B12000" s="120" t="s">
        <v>201</v>
      </c>
      <c r="C12000" s="120" t="s">
        <v>202</v>
      </c>
      <c r="D12000" s="120" t="s">
        <v>116</v>
      </c>
      <c r="E12000" s="120" t="s">
        <v>170</v>
      </c>
      <c r="F12000" s="121">
        <v>0</v>
      </c>
      <c r="G12000" s="121">
        <v>0</v>
      </c>
      <c r="H12000" s="119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19">
        <v>60869</v>
      </c>
      <c r="B12001" s="120" t="s">
        <v>201</v>
      </c>
      <c r="C12001" s="120" t="s">
        <v>206</v>
      </c>
      <c r="D12001" s="120" t="s">
        <v>101</v>
      </c>
      <c r="E12001" s="120" t="s">
        <v>92</v>
      </c>
      <c r="F12001" s="121">
        <v>234505</v>
      </c>
      <c r="G12001" s="121">
        <v>26343</v>
      </c>
      <c r="H12001" s="119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19">
        <v>60873</v>
      </c>
      <c r="B12002" s="120" t="s">
        <v>201</v>
      </c>
      <c r="C12002" s="120" t="s">
        <v>202</v>
      </c>
      <c r="D12002" s="120" t="s">
        <v>128</v>
      </c>
      <c r="E12002" s="120" t="s">
        <v>180</v>
      </c>
      <c r="F12002" s="121">
        <v>4776956</v>
      </c>
      <c r="G12002" s="121">
        <v>536616</v>
      </c>
      <c r="H12002" s="119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19">
        <v>60874</v>
      </c>
      <c r="B12003" s="120" t="s">
        <v>201</v>
      </c>
      <c r="C12003" s="120" t="s">
        <v>202</v>
      </c>
      <c r="D12003" s="120" t="s">
        <v>101</v>
      </c>
      <c r="E12003" s="120" t="s">
        <v>92</v>
      </c>
      <c r="F12003" s="121">
        <v>66711</v>
      </c>
      <c r="G12003" s="121">
        <v>7494</v>
      </c>
      <c r="H12003" s="119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19">
        <v>60875</v>
      </c>
      <c r="B12004" s="120" t="s">
        <v>201</v>
      </c>
      <c r="C12004" s="120" t="s">
        <v>202</v>
      </c>
      <c r="D12004" s="120" t="s">
        <v>101</v>
      </c>
      <c r="E12004" s="120" t="s">
        <v>92</v>
      </c>
      <c r="F12004" s="121">
        <v>64104</v>
      </c>
      <c r="G12004" s="121">
        <v>7201</v>
      </c>
      <c r="H12004" s="119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19">
        <v>60876</v>
      </c>
      <c r="B12005" s="120" t="s">
        <v>201</v>
      </c>
      <c r="C12005" s="120" t="s">
        <v>202</v>
      </c>
      <c r="D12005" s="120" t="s">
        <v>101</v>
      </c>
      <c r="E12005" s="120" t="s">
        <v>92</v>
      </c>
      <c r="F12005" s="121">
        <v>19613</v>
      </c>
      <c r="G12005" s="121">
        <v>2203</v>
      </c>
      <c r="H12005" s="119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19">
        <v>60877</v>
      </c>
      <c r="B12006" s="120" t="s">
        <v>201</v>
      </c>
      <c r="C12006" s="120" t="s">
        <v>202</v>
      </c>
      <c r="D12006" s="120" t="s">
        <v>101</v>
      </c>
      <c r="E12006" s="120" t="s">
        <v>92</v>
      </c>
      <c r="F12006" s="121">
        <v>59011</v>
      </c>
      <c r="G12006" s="121">
        <v>6629</v>
      </c>
      <c r="H12006" s="119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19">
        <v>60878</v>
      </c>
      <c r="B12007" s="120" t="s">
        <v>201</v>
      </c>
      <c r="C12007" s="120" t="s">
        <v>206</v>
      </c>
      <c r="D12007" s="120" t="s">
        <v>101</v>
      </c>
      <c r="E12007" s="120" t="s">
        <v>92</v>
      </c>
      <c r="F12007" s="121">
        <v>27908</v>
      </c>
      <c r="G12007" s="121">
        <v>3135</v>
      </c>
      <c r="H12007" s="119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19">
        <v>60879</v>
      </c>
      <c r="B12008" s="120" t="s">
        <v>201</v>
      </c>
      <c r="C12008" s="120" t="s">
        <v>206</v>
      </c>
      <c r="D12008" s="120" t="s">
        <v>101</v>
      </c>
      <c r="E12008" s="120" t="s">
        <v>92</v>
      </c>
      <c r="F12008" s="121">
        <v>20056</v>
      </c>
      <c r="G12008" s="121">
        <v>2253</v>
      </c>
      <c r="H12008" s="119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19">
        <v>60880</v>
      </c>
      <c r="B12009" s="120" t="s">
        <v>201</v>
      </c>
      <c r="C12009" s="120" t="s">
        <v>206</v>
      </c>
      <c r="D12009" s="120" t="s">
        <v>101</v>
      </c>
      <c r="E12009" s="120" t="s">
        <v>92</v>
      </c>
      <c r="F12009" s="121">
        <v>27863</v>
      </c>
      <c r="G12009" s="121">
        <v>3130</v>
      </c>
      <c r="H12009" s="119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19">
        <v>60881</v>
      </c>
      <c r="B12010" s="120" t="s">
        <v>201</v>
      </c>
      <c r="C12010" s="120" t="s">
        <v>206</v>
      </c>
      <c r="D12010" s="120" t="s">
        <v>101</v>
      </c>
      <c r="E12010" s="120" t="s">
        <v>92</v>
      </c>
      <c r="F12010" s="121">
        <v>16244</v>
      </c>
      <c r="G12010" s="121">
        <v>1825</v>
      </c>
      <c r="H12010" s="119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19">
        <v>60882</v>
      </c>
      <c r="B12011" s="120" t="s">
        <v>201</v>
      </c>
      <c r="C12011" s="120" t="s">
        <v>206</v>
      </c>
      <c r="D12011" s="120" t="s">
        <v>101</v>
      </c>
      <c r="E12011" s="120" t="s">
        <v>92</v>
      </c>
      <c r="F12011" s="121">
        <v>56963</v>
      </c>
      <c r="G12011" s="121">
        <v>6399</v>
      </c>
      <c r="H12011" s="119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19">
        <v>60883</v>
      </c>
      <c r="B12012" s="120" t="s">
        <v>201</v>
      </c>
      <c r="C12012" s="120" t="s">
        <v>206</v>
      </c>
      <c r="D12012" s="120" t="s">
        <v>128</v>
      </c>
      <c r="E12012" s="120" t="s">
        <v>180</v>
      </c>
      <c r="F12012" s="121">
        <v>4657721</v>
      </c>
      <c r="G12012" s="121">
        <v>523222</v>
      </c>
      <c r="H12012" s="119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19">
        <v>60885</v>
      </c>
      <c r="B12013" s="120" t="s">
        <v>201</v>
      </c>
      <c r="C12013" s="120" t="s">
        <v>206</v>
      </c>
      <c r="D12013" s="120" t="s">
        <v>101</v>
      </c>
      <c r="E12013" s="120" t="s">
        <v>92</v>
      </c>
      <c r="F12013" s="121">
        <v>1167853</v>
      </c>
      <c r="G12013" s="121">
        <v>131190</v>
      </c>
      <c r="H12013" s="119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19">
        <v>60886</v>
      </c>
      <c r="B12014" s="120" t="s">
        <v>201</v>
      </c>
      <c r="C12014" s="120" t="s">
        <v>206</v>
      </c>
      <c r="D12014" s="120" t="s">
        <v>101</v>
      </c>
      <c r="E12014" s="120" t="s">
        <v>92</v>
      </c>
      <c r="F12014" s="121">
        <v>428481</v>
      </c>
      <c r="G12014" s="121">
        <v>48133</v>
      </c>
      <c r="H12014" s="119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19">
        <v>60887</v>
      </c>
      <c r="B12015" s="120" t="s">
        <v>201</v>
      </c>
      <c r="C12015" s="120" t="s">
        <v>206</v>
      </c>
      <c r="D12015" s="120" t="s">
        <v>101</v>
      </c>
      <c r="E12015" s="120" t="s">
        <v>92</v>
      </c>
      <c r="F12015" s="121">
        <v>12295</v>
      </c>
      <c r="G12015" s="121">
        <v>1381</v>
      </c>
      <c r="H12015" s="119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19">
        <v>60888</v>
      </c>
      <c r="B12016" s="120" t="s">
        <v>201</v>
      </c>
      <c r="C12016" s="120" t="s">
        <v>206</v>
      </c>
      <c r="D12016" s="120" t="s">
        <v>101</v>
      </c>
      <c r="E12016" s="120" t="s">
        <v>92</v>
      </c>
      <c r="F12016" s="121">
        <v>12705</v>
      </c>
      <c r="G12016" s="121">
        <v>1427</v>
      </c>
      <c r="H12016" s="119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19">
        <v>60889</v>
      </c>
      <c r="B12017" s="120" t="s">
        <v>201</v>
      </c>
      <c r="C12017" s="120" t="s">
        <v>206</v>
      </c>
      <c r="D12017" s="120" t="s">
        <v>101</v>
      </c>
      <c r="E12017" s="120" t="s">
        <v>92</v>
      </c>
      <c r="F12017" s="121">
        <v>10666</v>
      </c>
      <c r="G12017" s="121">
        <v>1198</v>
      </c>
      <c r="H12017" s="119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19">
        <v>60890</v>
      </c>
      <c r="B12018" s="120" t="s">
        <v>201</v>
      </c>
      <c r="C12018" s="120" t="s">
        <v>206</v>
      </c>
      <c r="D12018" s="120" t="s">
        <v>101</v>
      </c>
      <c r="E12018" s="120" t="s">
        <v>92</v>
      </c>
      <c r="F12018" s="121">
        <v>30809</v>
      </c>
      <c r="G12018" s="121">
        <v>3461</v>
      </c>
      <c r="H12018" s="119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19">
        <v>60891</v>
      </c>
      <c r="B12019" s="120" t="s">
        <v>201</v>
      </c>
      <c r="C12019" s="120" t="s">
        <v>206</v>
      </c>
      <c r="D12019" s="120" t="s">
        <v>101</v>
      </c>
      <c r="E12019" s="120" t="s">
        <v>92</v>
      </c>
      <c r="F12019" s="121">
        <v>16148</v>
      </c>
      <c r="G12019" s="121">
        <v>1814</v>
      </c>
      <c r="H12019" s="119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19">
        <v>60892</v>
      </c>
      <c r="B12020" s="120" t="s">
        <v>201</v>
      </c>
      <c r="C12020" s="120" t="s">
        <v>206</v>
      </c>
      <c r="D12020" s="120" t="s">
        <v>101</v>
      </c>
      <c r="E12020" s="120" t="s">
        <v>92</v>
      </c>
      <c r="F12020" s="121">
        <v>13042</v>
      </c>
      <c r="G12020" s="121">
        <v>1465</v>
      </c>
      <c r="H12020" s="119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19">
        <v>60893</v>
      </c>
      <c r="B12021" s="120" t="s">
        <v>201</v>
      </c>
      <c r="C12021" s="120" t="s">
        <v>206</v>
      </c>
      <c r="D12021" s="120" t="s">
        <v>101</v>
      </c>
      <c r="E12021" s="120" t="s">
        <v>92</v>
      </c>
      <c r="F12021" s="121">
        <v>17119</v>
      </c>
      <c r="G12021" s="121">
        <v>1923</v>
      </c>
      <c r="H12021" s="119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19">
        <v>60894</v>
      </c>
      <c r="B12022" s="120" t="s">
        <v>201</v>
      </c>
      <c r="C12022" s="120" t="s">
        <v>206</v>
      </c>
      <c r="D12022" s="120" t="s">
        <v>101</v>
      </c>
      <c r="E12022" s="120" t="s">
        <v>92</v>
      </c>
      <c r="F12022" s="121">
        <v>24986</v>
      </c>
      <c r="G12022" s="121">
        <v>2807</v>
      </c>
      <c r="H12022" s="119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19">
        <v>60895</v>
      </c>
      <c r="B12023" s="120" t="s">
        <v>201</v>
      </c>
      <c r="C12023" s="120" t="s">
        <v>206</v>
      </c>
      <c r="D12023" s="120" t="s">
        <v>101</v>
      </c>
      <c r="E12023" s="120" t="s">
        <v>92</v>
      </c>
      <c r="F12023" s="121">
        <v>21649</v>
      </c>
      <c r="G12023" s="121">
        <v>2432</v>
      </c>
      <c r="H12023" s="119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19">
        <v>60901</v>
      </c>
      <c r="B12024" s="120" t="s">
        <v>201</v>
      </c>
      <c r="C12024" s="120" t="s">
        <v>206</v>
      </c>
      <c r="D12024" s="120" t="s">
        <v>128</v>
      </c>
      <c r="E12024" s="120" t="s">
        <v>180</v>
      </c>
      <c r="F12024" s="121">
        <v>8535281</v>
      </c>
      <c r="G12024" s="121">
        <v>958805</v>
      </c>
      <c r="H12024" s="119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19">
        <v>60902</v>
      </c>
      <c r="B12025" s="120" t="s">
        <v>201</v>
      </c>
      <c r="C12025" s="120" t="s">
        <v>206</v>
      </c>
      <c r="D12025" s="120" t="s">
        <v>128</v>
      </c>
      <c r="E12025" s="120" t="s">
        <v>180</v>
      </c>
      <c r="F12025" s="121">
        <v>8813843</v>
      </c>
      <c r="G12025" s="121">
        <v>990097</v>
      </c>
      <c r="H12025" s="119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19">
        <v>60903</v>
      </c>
      <c r="B12026" s="120" t="s">
        <v>201</v>
      </c>
      <c r="C12026" s="120" t="s">
        <v>206</v>
      </c>
      <c r="D12026" s="120" t="s">
        <v>39</v>
      </c>
      <c r="E12026" s="120" t="s">
        <v>38</v>
      </c>
      <c r="F12026" s="121">
        <v>32783</v>
      </c>
      <c r="G12026" s="121">
        <v>188357</v>
      </c>
      <c r="H12026" s="119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19">
        <v>60903</v>
      </c>
      <c r="B12027" s="120" t="s">
        <v>201</v>
      </c>
      <c r="C12027" s="120" t="s">
        <v>206</v>
      </c>
      <c r="D12027" s="120" t="s">
        <v>61</v>
      </c>
      <c r="E12027" s="120" t="s">
        <v>38</v>
      </c>
      <c r="F12027" s="121">
        <v>4109017</v>
      </c>
      <c r="G12027" s="121">
        <v>345771</v>
      </c>
      <c r="H12027" s="119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19">
        <v>60904</v>
      </c>
      <c r="B12028" s="120" t="s">
        <v>201</v>
      </c>
      <c r="C12028" s="120" t="s">
        <v>206</v>
      </c>
      <c r="D12028" s="120" t="s">
        <v>101</v>
      </c>
      <c r="E12028" s="120" t="s">
        <v>92</v>
      </c>
      <c r="F12028" s="121">
        <v>19540</v>
      </c>
      <c r="G12028" s="121">
        <v>2195</v>
      </c>
      <c r="H12028" s="119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19">
        <v>60905</v>
      </c>
      <c r="B12029" s="120" t="s">
        <v>201</v>
      </c>
      <c r="C12029" s="120" t="s">
        <v>206</v>
      </c>
      <c r="D12029" s="120" t="s">
        <v>128</v>
      </c>
      <c r="E12029" s="120" t="s">
        <v>180</v>
      </c>
      <c r="F12029" s="121">
        <v>3826827</v>
      </c>
      <c r="G12029" s="121">
        <v>429884</v>
      </c>
      <c r="H12029" s="119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19">
        <v>60908</v>
      </c>
      <c r="B12030" s="120" t="s">
        <v>201</v>
      </c>
      <c r="C12030" s="120" t="s">
        <v>206</v>
      </c>
      <c r="D12030" s="120" t="s">
        <v>101</v>
      </c>
      <c r="E12030" s="120" t="s">
        <v>92</v>
      </c>
      <c r="F12030" s="121">
        <v>20546</v>
      </c>
      <c r="G12030" s="121">
        <v>2308</v>
      </c>
      <c r="H12030" s="119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19">
        <v>60909</v>
      </c>
      <c r="B12031" s="120" t="s">
        <v>201</v>
      </c>
      <c r="C12031" s="120" t="s">
        <v>206</v>
      </c>
      <c r="D12031" s="120" t="s">
        <v>101</v>
      </c>
      <c r="E12031" s="120" t="s">
        <v>92</v>
      </c>
      <c r="F12031" s="121">
        <v>13390</v>
      </c>
      <c r="G12031" s="121">
        <v>1504</v>
      </c>
      <c r="H12031" s="119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19">
        <v>60910</v>
      </c>
      <c r="B12032" s="120" t="s">
        <v>201</v>
      </c>
      <c r="C12032" s="120" t="s">
        <v>206</v>
      </c>
      <c r="D12032" s="120" t="s">
        <v>84</v>
      </c>
      <c r="E12032" s="120" t="s">
        <v>38</v>
      </c>
      <c r="F12032" s="121">
        <v>0</v>
      </c>
      <c r="G12032" s="121">
        <v>-9903</v>
      </c>
      <c r="H12032" s="119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19">
        <v>60911</v>
      </c>
      <c r="B12033" s="120" t="s">
        <v>201</v>
      </c>
      <c r="C12033" s="120" t="s">
        <v>206</v>
      </c>
      <c r="D12033" s="120" t="s">
        <v>128</v>
      </c>
      <c r="E12033" s="120" t="s">
        <v>180</v>
      </c>
      <c r="F12033" s="121">
        <v>62918</v>
      </c>
      <c r="G12033" s="121">
        <v>7068</v>
      </c>
      <c r="H12033" s="119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19">
        <v>60912</v>
      </c>
      <c r="B12034" s="120" t="s">
        <v>201</v>
      </c>
      <c r="C12034" s="120" t="s">
        <v>206</v>
      </c>
      <c r="D12034" s="120" t="s">
        <v>101</v>
      </c>
      <c r="E12034" s="120" t="s">
        <v>92</v>
      </c>
      <c r="F12034" s="121">
        <v>30214</v>
      </c>
      <c r="G12034" s="121">
        <v>3394</v>
      </c>
      <c r="H12034" s="119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19">
        <v>60913</v>
      </c>
      <c r="B12035" s="120" t="s">
        <v>201</v>
      </c>
      <c r="C12035" s="120" t="s">
        <v>206</v>
      </c>
      <c r="D12035" s="120" t="s">
        <v>101</v>
      </c>
      <c r="E12035" s="120" t="s">
        <v>92</v>
      </c>
      <c r="F12035" s="121">
        <v>39427</v>
      </c>
      <c r="G12035" s="121">
        <v>4429</v>
      </c>
      <c r="H12035" s="119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19">
        <v>60914</v>
      </c>
      <c r="B12036" s="120" t="s">
        <v>201</v>
      </c>
      <c r="C12036" s="120" t="s">
        <v>206</v>
      </c>
      <c r="D12036" s="120" t="s">
        <v>101</v>
      </c>
      <c r="E12036" s="120" t="s">
        <v>92</v>
      </c>
      <c r="F12036" s="121">
        <v>47047</v>
      </c>
      <c r="G12036" s="121">
        <v>5285</v>
      </c>
      <c r="H12036" s="119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19">
        <v>60915</v>
      </c>
      <c r="B12037" s="120" t="s">
        <v>201</v>
      </c>
      <c r="C12037" s="120" t="s">
        <v>206</v>
      </c>
      <c r="D12037" s="120" t="s">
        <v>101</v>
      </c>
      <c r="E12037" s="120" t="s">
        <v>92</v>
      </c>
      <c r="F12037" s="121">
        <v>304420</v>
      </c>
      <c r="G12037" s="121">
        <v>34197</v>
      </c>
      <c r="H12037" s="119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19">
        <v>60916</v>
      </c>
      <c r="B12038" s="120" t="s">
        <v>201</v>
      </c>
      <c r="C12038" s="120" t="s">
        <v>206</v>
      </c>
      <c r="D12038" s="120" t="s">
        <v>101</v>
      </c>
      <c r="E12038" s="120" t="s">
        <v>92</v>
      </c>
      <c r="F12038" s="121">
        <v>388110</v>
      </c>
      <c r="G12038" s="121">
        <v>43598</v>
      </c>
      <c r="H12038" s="119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19">
        <v>60917</v>
      </c>
      <c r="B12039" s="120" t="s">
        <v>201</v>
      </c>
      <c r="C12039" s="120" t="s">
        <v>206</v>
      </c>
      <c r="D12039" s="120" t="s">
        <v>101</v>
      </c>
      <c r="E12039" s="120" t="s">
        <v>92</v>
      </c>
      <c r="F12039" s="121">
        <v>308874</v>
      </c>
      <c r="G12039" s="121">
        <v>34697</v>
      </c>
      <c r="H12039" s="119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19">
        <v>60919</v>
      </c>
      <c r="B12040" s="120" t="s">
        <v>201</v>
      </c>
      <c r="C12040" s="120" t="s">
        <v>206</v>
      </c>
      <c r="D12040" s="120" t="s">
        <v>101</v>
      </c>
      <c r="E12040" s="120" t="s">
        <v>92</v>
      </c>
      <c r="F12040" s="121">
        <v>14940</v>
      </c>
      <c r="G12040" s="121">
        <v>1678</v>
      </c>
      <c r="H12040" s="119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19">
        <v>60920</v>
      </c>
      <c r="B12041" s="120" t="s">
        <v>201</v>
      </c>
      <c r="C12041" s="120" t="s">
        <v>206</v>
      </c>
      <c r="D12041" s="120" t="s">
        <v>101</v>
      </c>
      <c r="E12041" s="120" t="s">
        <v>92</v>
      </c>
      <c r="F12041" s="121">
        <v>35126</v>
      </c>
      <c r="G12041" s="121">
        <v>3946</v>
      </c>
      <c r="H12041" s="119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19">
        <v>60921</v>
      </c>
      <c r="B12042" s="120" t="s">
        <v>201</v>
      </c>
      <c r="C12042" s="120" t="s">
        <v>206</v>
      </c>
      <c r="D12042" s="120" t="s">
        <v>101</v>
      </c>
      <c r="E12042" s="120" t="s">
        <v>92</v>
      </c>
      <c r="F12042" s="121">
        <v>34993</v>
      </c>
      <c r="G12042" s="121">
        <v>3931</v>
      </c>
      <c r="H12042" s="119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19">
        <v>60922</v>
      </c>
      <c r="B12043" s="120" t="s">
        <v>201</v>
      </c>
      <c r="C12043" s="120" t="s">
        <v>206</v>
      </c>
      <c r="D12043" s="120" t="s">
        <v>101</v>
      </c>
      <c r="E12043" s="120" t="s">
        <v>92</v>
      </c>
      <c r="F12043" s="121">
        <v>35662</v>
      </c>
      <c r="G12043" s="121">
        <v>4006</v>
      </c>
      <c r="H12043" s="119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19">
        <v>60923</v>
      </c>
      <c r="B12044" s="120" t="s">
        <v>201</v>
      </c>
      <c r="C12044" s="120" t="s">
        <v>206</v>
      </c>
      <c r="D12044" s="120" t="s">
        <v>101</v>
      </c>
      <c r="E12044" s="120" t="s">
        <v>92</v>
      </c>
      <c r="F12044" s="121">
        <v>38713</v>
      </c>
      <c r="G12044" s="121">
        <v>4349</v>
      </c>
      <c r="H12044" s="119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19">
        <v>60924</v>
      </c>
      <c r="B12045" s="120" t="s">
        <v>201</v>
      </c>
      <c r="C12045" s="120" t="s">
        <v>202</v>
      </c>
      <c r="D12045" s="120" t="s">
        <v>101</v>
      </c>
      <c r="E12045" s="120" t="s">
        <v>92</v>
      </c>
      <c r="F12045" s="121">
        <v>13648</v>
      </c>
      <c r="G12045" s="121">
        <v>1533</v>
      </c>
      <c r="H12045" s="119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19">
        <v>60926</v>
      </c>
      <c r="B12046" s="120" t="s">
        <v>201</v>
      </c>
      <c r="C12046" s="120" t="s">
        <v>202</v>
      </c>
      <c r="D12046" s="120" t="s">
        <v>39</v>
      </c>
      <c r="E12046" s="120" t="s">
        <v>38</v>
      </c>
      <c r="F12046" s="121">
        <v>0</v>
      </c>
      <c r="G12046" s="121">
        <v>1449205</v>
      </c>
      <c r="H12046" s="119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19">
        <v>60926</v>
      </c>
      <c r="B12047" s="120" t="s">
        <v>201</v>
      </c>
      <c r="C12047" s="120" t="s">
        <v>202</v>
      </c>
      <c r="D12047" s="120" t="s">
        <v>61</v>
      </c>
      <c r="E12047" s="120" t="s">
        <v>38</v>
      </c>
      <c r="F12047" s="121">
        <v>25109834</v>
      </c>
      <c r="G12047" s="121">
        <v>2166470</v>
      </c>
      <c r="H12047" s="119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19">
        <v>60929</v>
      </c>
      <c r="B12048" s="120" t="s">
        <v>201</v>
      </c>
      <c r="C12048" s="120" t="s">
        <v>206</v>
      </c>
      <c r="D12048" s="120" t="s">
        <v>101</v>
      </c>
      <c r="E12048" s="120" t="s">
        <v>92</v>
      </c>
      <c r="F12048" s="121">
        <v>87845</v>
      </c>
      <c r="G12048" s="121">
        <v>9868</v>
      </c>
      <c r="H12048" s="119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19">
        <v>60930</v>
      </c>
      <c r="B12049" s="120" t="s">
        <v>201</v>
      </c>
      <c r="C12049" s="120" t="s">
        <v>206</v>
      </c>
      <c r="D12049" s="120" t="s">
        <v>101</v>
      </c>
      <c r="E12049" s="120" t="s">
        <v>92</v>
      </c>
      <c r="F12049" s="121">
        <v>62153</v>
      </c>
      <c r="G12049" s="121">
        <v>6982</v>
      </c>
      <c r="H12049" s="119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19">
        <v>60931</v>
      </c>
      <c r="B12050" s="120" t="s">
        <v>201</v>
      </c>
      <c r="C12050" s="120" t="s">
        <v>206</v>
      </c>
      <c r="D12050" s="120" t="s">
        <v>128</v>
      </c>
      <c r="E12050" s="120" t="s">
        <v>180</v>
      </c>
      <c r="F12050" s="121">
        <v>65119</v>
      </c>
      <c r="G12050" s="121">
        <v>7315</v>
      </c>
      <c r="H12050" s="119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19">
        <v>60932</v>
      </c>
      <c r="B12051" s="120" t="s">
        <v>201</v>
      </c>
      <c r="C12051" s="120" t="s">
        <v>206</v>
      </c>
      <c r="D12051" s="120" t="s">
        <v>128</v>
      </c>
      <c r="E12051" s="120" t="s">
        <v>180</v>
      </c>
      <c r="F12051" s="121">
        <v>245632</v>
      </c>
      <c r="G12051" s="121">
        <v>27593</v>
      </c>
      <c r="H12051" s="119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19">
        <v>60933</v>
      </c>
      <c r="B12052" s="120" t="s">
        <v>205</v>
      </c>
      <c r="C12052" s="120" t="s">
        <v>210</v>
      </c>
      <c r="D12052" s="120" t="s">
        <v>79</v>
      </c>
      <c r="E12052" s="120" t="s">
        <v>38</v>
      </c>
      <c r="F12052" s="121">
        <v>51080</v>
      </c>
      <c r="G12052" s="121">
        <v>4751</v>
      </c>
      <c r="H12052" s="119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19">
        <v>60935</v>
      </c>
      <c r="B12053" s="120" t="s">
        <v>201</v>
      </c>
      <c r="C12053" s="120" t="s">
        <v>206</v>
      </c>
      <c r="D12053" s="120" t="s">
        <v>101</v>
      </c>
      <c r="E12053" s="120" t="s">
        <v>92</v>
      </c>
      <c r="F12053" s="121">
        <v>11814</v>
      </c>
      <c r="G12053" s="121">
        <v>1327</v>
      </c>
      <c r="H12053" s="119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19">
        <v>60936</v>
      </c>
      <c r="B12054" s="120" t="s">
        <v>201</v>
      </c>
      <c r="C12054" s="120" t="s">
        <v>206</v>
      </c>
      <c r="D12054" s="120" t="s">
        <v>101</v>
      </c>
      <c r="E12054" s="120" t="s">
        <v>92</v>
      </c>
      <c r="F12054" s="121">
        <v>36932</v>
      </c>
      <c r="G12054" s="121">
        <v>4149</v>
      </c>
      <c r="H12054" s="119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19">
        <v>60937</v>
      </c>
      <c r="B12055" s="120" t="s">
        <v>201</v>
      </c>
      <c r="C12055" s="120" t="s">
        <v>206</v>
      </c>
      <c r="D12055" s="120" t="s">
        <v>101</v>
      </c>
      <c r="E12055" s="120" t="s">
        <v>92</v>
      </c>
      <c r="F12055" s="121">
        <v>26466</v>
      </c>
      <c r="G12055" s="121">
        <v>2973</v>
      </c>
      <c r="H12055" s="119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19">
        <v>60938</v>
      </c>
      <c r="B12056" s="120" t="s">
        <v>201</v>
      </c>
      <c r="C12056" s="120" t="s">
        <v>206</v>
      </c>
      <c r="D12056" s="120" t="s">
        <v>101</v>
      </c>
      <c r="E12056" s="120" t="s">
        <v>92</v>
      </c>
      <c r="F12056" s="121">
        <v>51233</v>
      </c>
      <c r="G12056" s="121">
        <v>5755</v>
      </c>
      <c r="H12056" s="119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19">
        <v>60939</v>
      </c>
      <c r="B12057" s="120" t="s">
        <v>201</v>
      </c>
      <c r="C12057" s="120" t="s">
        <v>206</v>
      </c>
      <c r="D12057" s="120" t="s">
        <v>101</v>
      </c>
      <c r="E12057" s="120" t="s">
        <v>92</v>
      </c>
      <c r="F12057" s="121">
        <v>27346</v>
      </c>
      <c r="G12057" s="121">
        <v>3072</v>
      </c>
      <c r="H12057" s="119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19">
        <v>60940</v>
      </c>
      <c r="B12058" s="120" t="s">
        <v>201</v>
      </c>
      <c r="C12058" s="120" t="s">
        <v>206</v>
      </c>
      <c r="D12058" s="120" t="s">
        <v>101</v>
      </c>
      <c r="E12058" s="120" t="s">
        <v>92</v>
      </c>
      <c r="F12058" s="121">
        <v>39043</v>
      </c>
      <c r="G12058" s="121">
        <v>4386</v>
      </c>
      <c r="H12058" s="119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19">
        <v>60941</v>
      </c>
      <c r="B12059" s="120" t="s">
        <v>201</v>
      </c>
      <c r="C12059" s="120" t="s">
        <v>206</v>
      </c>
      <c r="D12059" s="120" t="s">
        <v>101</v>
      </c>
      <c r="E12059" s="120" t="s">
        <v>92</v>
      </c>
      <c r="F12059" s="121">
        <v>37609</v>
      </c>
      <c r="G12059" s="121">
        <v>4225</v>
      </c>
      <c r="H12059" s="119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19">
        <v>60942</v>
      </c>
      <c r="B12060" s="120" t="s">
        <v>201</v>
      </c>
      <c r="C12060" s="120" t="s">
        <v>206</v>
      </c>
      <c r="D12060" s="120" t="s">
        <v>101</v>
      </c>
      <c r="E12060" s="120" t="s">
        <v>92</v>
      </c>
      <c r="F12060" s="121">
        <v>42205</v>
      </c>
      <c r="G12060" s="121">
        <v>4741</v>
      </c>
      <c r="H12060" s="119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19">
        <v>60943</v>
      </c>
      <c r="B12061" s="120" t="s">
        <v>201</v>
      </c>
      <c r="C12061" s="120" t="s">
        <v>206</v>
      </c>
      <c r="D12061" s="120" t="s">
        <v>101</v>
      </c>
      <c r="E12061" s="120" t="s">
        <v>92</v>
      </c>
      <c r="F12061" s="121">
        <v>27106</v>
      </c>
      <c r="G12061" s="121">
        <v>3045</v>
      </c>
      <c r="H12061" s="119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19">
        <v>60944</v>
      </c>
      <c r="B12062" s="120" t="s">
        <v>201</v>
      </c>
      <c r="C12062" s="120" t="s">
        <v>206</v>
      </c>
      <c r="D12062" s="120" t="s">
        <v>101</v>
      </c>
      <c r="E12062" s="120" t="s">
        <v>92</v>
      </c>
      <c r="F12062" s="121">
        <v>70494</v>
      </c>
      <c r="G12062" s="121">
        <v>7919</v>
      </c>
      <c r="H12062" s="119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19">
        <v>60945</v>
      </c>
      <c r="B12063" s="120" t="s">
        <v>201</v>
      </c>
      <c r="C12063" s="120" t="s">
        <v>206</v>
      </c>
      <c r="D12063" s="120" t="s">
        <v>101</v>
      </c>
      <c r="E12063" s="120" t="s">
        <v>92</v>
      </c>
      <c r="F12063" s="121">
        <v>116224</v>
      </c>
      <c r="G12063" s="121">
        <v>13056</v>
      </c>
      <c r="H12063" s="119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19">
        <v>60947</v>
      </c>
      <c r="B12064" s="120" t="s">
        <v>201</v>
      </c>
      <c r="C12064" s="120" t="s">
        <v>206</v>
      </c>
      <c r="D12064" s="120" t="s">
        <v>101</v>
      </c>
      <c r="E12064" s="120" t="s">
        <v>92</v>
      </c>
      <c r="F12064" s="121">
        <v>392927</v>
      </c>
      <c r="G12064" s="121">
        <v>44139</v>
      </c>
      <c r="H12064" s="119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19">
        <v>60951</v>
      </c>
      <c r="B12065" s="120" t="s">
        <v>201</v>
      </c>
      <c r="C12065" s="120" t="s">
        <v>202</v>
      </c>
      <c r="D12065" s="120" t="s">
        <v>101</v>
      </c>
      <c r="E12065" s="120" t="s">
        <v>92</v>
      </c>
      <c r="F12065" s="121">
        <v>45062</v>
      </c>
      <c r="G12065" s="121">
        <v>5062</v>
      </c>
      <c r="H12065" s="119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19">
        <v>60953</v>
      </c>
      <c r="B12066" s="120" t="s">
        <v>201</v>
      </c>
      <c r="C12066" s="120" t="s">
        <v>206</v>
      </c>
      <c r="D12066" s="120" t="s">
        <v>101</v>
      </c>
      <c r="E12066" s="120" t="s">
        <v>92</v>
      </c>
      <c r="F12066" s="121">
        <v>25096</v>
      </c>
      <c r="G12066" s="121">
        <v>2819</v>
      </c>
      <c r="H12066" s="119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19">
        <v>60954</v>
      </c>
      <c r="B12067" s="120" t="s">
        <v>201</v>
      </c>
      <c r="C12067" s="120" t="s">
        <v>206</v>
      </c>
      <c r="D12067" s="120" t="s">
        <v>101</v>
      </c>
      <c r="E12067" s="120" t="s">
        <v>92</v>
      </c>
      <c r="F12067" s="121">
        <v>15177</v>
      </c>
      <c r="G12067" s="121">
        <v>1705</v>
      </c>
      <c r="H12067" s="119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19">
        <v>60955</v>
      </c>
      <c r="B12068" s="120" t="s">
        <v>201</v>
      </c>
      <c r="C12068" s="120" t="s">
        <v>206</v>
      </c>
      <c r="D12068" s="120" t="s">
        <v>101</v>
      </c>
      <c r="E12068" s="120" t="s">
        <v>92</v>
      </c>
      <c r="F12068" s="121">
        <v>17652</v>
      </c>
      <c r="G12068" s="121">
        <v>1983</v>
      </c>
      <c r="H12068" s="119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19">
        <v>60956</v>
      </c>
      <c r="B12069" s="120" t="s">
        <v>201</v>
      </c>
      <c r="C12069" s="120" t="s">
        <v>206</v>
      </c>
      <c r="D12069" s="120" t="s">
        <v>101</v>
      </c>
      <c r="E12069" s="120" t="s">
        <v>92</v>
      </c>
      <c r="F12069" s="121">
        <v>18295</v>
      </c>
      <c r="G12069" s="121">
        <v>2055</v>
      </c>
      <c r="H12069" s="119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19">
        <v>60957</v>
      </c>
      <c r="B12070" s="120" t="s">
        <v>201</v>
      </c>
      <c r="C12070" s="120" t="s">
        <v>206</v>
      </c>
      <c r="D12070" s="120" t="s">
        <v>101</v>
      </c>
      <c r="E12070" s="120" t="s">
        <v>92</v>
      </c>
      <c r="F12070" s="121">
        <v>15847</v>
      </c>
      <c r="G12070" s="121">
        <v>1780</v>
      </c>
      <c r="H12070" s="119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19">
        <v>60958</v>
      </c>
      <c r="B12071" s="120" t="s">
        <v>201</v>
      </c>
      <c r="C12071" s="120" t="s">
        <v>206</v>
      </c>
      <c r="D12071" s="120" t="s">
        <v>101</v>
      </c>
      <c r="E12071" s="120" t="s">
        <v>92</v>
      </c>
      <c r="F12071" s="121">
        <v>66330</v>
      </c>
      <c r="G12071" s="121">
        <v>7451</v>
      </c>
      <c r="H12071" s="119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19">
        <v>60959</v>
      </c>
      <c r="B12072" s="120" t="s">
        <v>201</v>
      </c>
      <c r="C12072" s="120" t="s">
        <v>202</v>
      </c>
      <c r="D12072" s="120" t="s">
        <v>33</v>
      </c>
      <c r="E12072" s="120" t="s">
        <v>99</v>
      </c>
      <c r="F12072" s="121">
        <v>0</v>
      </c>
      <c r="G12072" s="121">
        <v>110</v>
      </c>
      <c r="H12072" s="119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19">
        <v>60960</v>
      </c>
      <c r="B12073" s="120" t="s">
        <v>201</v>
      </c>
      <c r="C12073" s="120" t="s">
        <v>206</v>
      </c>
      <c r="D12073" s="120" t="s">
        <v>73</v>
      </c>
      <c r="E12073" s="120" t="s">
        <v>38</v>
      </c>
      <c r="F12073" s="121">
        <v>279401</v>
      </c>
      <c r="G12073" s="121">
        <v>27977.436</v>
      </c>
      <c r="H12073" s="119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19">
        <v>60960</v>
      </c>
      <c r="B12074" s="120" t="s">
        <v>201</v>
      </c>
      <c r="C12074" s="120" t="s">
        <v>206</v>
      </c>
      <c r="D12074" s="120" t="s">
        <v>73</v>
      </c>
      <c r="E12074" s="120" t="s">
        <v>130</v>
      </c>
      <c r="F12074" s="121">
        <v>1302950</v>
      </c>
      <c r="G12074" s="121">
        <v>130285.56</v>
      </c>
      <c r="H12074" s="119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19">
        <v>60961</v>
      </c>
      <c r="B12075" s="120" t="s">
        <v>201</v>
      </c>
      <c r="C12075" s="120" t="s">
        <v>206</v>
      </c>
      <c r="D12075" s="120" t="s">
        <v>101</v>
      </c>
      <c r="E12075" s="120" t="s">
        <v>92</v>
      </c>
      <c r="F12075" s="121">
        <v>78249</v>
      </c>
      <c r="G12075" s="121">
        <v>8790</v>
      </c>
      <c r="H12075" s="119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19">
        <v>60962</v>
      </c>
      <c r="B12076" s="120" t="s">
        <v>201</v>
      </c>
      <c r="C12076" s="120" t="s">
        <v>206</v>
      </c>
      <c r="D12076" s="120" t="s">
        <v>101</v>
      </c>
      <c r="E12076" s="120" t="s">
        <v>92</v>
      </c>
      <c r="F12076" s="121">
        <v>41242</v>
      </c>
      <c r="G12076" s="121">
        <v>4633</v>
      </c>
      <c r="H12076" s="119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19">
        <v>60964</v>
      </c>
      <c r="B12077" s="120" t="s">
        <v>201</v>
      </c>
      <c r="C12077" s="120" t="s">
        <v>202</v>
      </c>
      <c r="D12077" s="120" t="s">
        <v>101</v>
      </c>
      <c r="E12077" s="120" t="s">
        <v>92</v>
      </c>
      <c r="F12077" s="121">
        <v>463055</v>
      </c>
      <c r="G12077" s="121">
        <v>52017</v>
      </c>
      <c r="H12077" s="119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19">
        <v>60965</v>
      </c>
      <c r="B12078" s="120" t="s">
        <v>201</v>
      </c>
      <c r="C12078" s="120" t="s">
        <v>206</v>
      </c>
      <c r="D12078" s="120" t="s">
        <v>101</v>
      </c>
      <c r="E12078" s="120" t="s">
        <v>92</v>
      </c>
      <c r="F12078" s="121">
        <v>86322</v>
      </c>
      <c r="G12078" s="121">
        <v>9697</v>
      </c>
      <c r="H12078" s="119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19">
        <v>60966</v>
      </c>
      <c r="B12079" s="120" t="s">
        <v>201</v>
      </c>
      <c r="C12079" s="120" t="s">
        <v>206</v>
      </c>
      <c r="D12079" s="120" t="s">
        <v>101</v>
      </c>
      <c r="E12079" s="120" t="s">
        <v>92</v>
      </c>
      <c r="F12079" s="121">
        <v>61904</v>
      </c>
      <c r="G12079" s="121">
        <v>6954</v>
      </c>
      <c r="H12079" s="119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19">
        <v>60967</v>
      </c>
      <c r="B12080" s="120" t="s">
        <v>201</v>
      </c>
      <c r="C12080" s="120" t="s">
        <v>206</v>
      </c>
      <c r="D12080" s="120" t="s">
        <v>101</v>
      </c>
      <c r="E12080" s="120" t="s">
        <v>92</v>
      </c>
      <c r="F12080" s="121">
        <v>23109</v>
      </c>
      <c r="G12080" s="121">
        <v>2596</v>
      </c>
      <c r="H12080" s="119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19">
        <v>60968</v>
      </c>
      <c r="B12081" s="120" t="s">
        <v>201</v>
      </c>
      <c r="C12081" s="120" t="s">
        <v>206</v>
      </c>
      <c r="D12081" s="120" t="s">
        <v>101</v>
      </c>
      <c r="E12081" s="120" t="s">
        <v>92</v>
      </c>
      <c r="F12081" s="121">
        <v>363726</v>
      </c>
      <c r="G12081" s="121">
        <v>40859</v>
      </c>
      <c r="H12081" s="119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19">
        <v>60971</v>
      </c>
      <c r="B12082" s="120" t="s">
        <v>201</v>
      </c>
      <c r="C12082" s="120" t="s">
        <v>206</v>
      </c>
      <c r="D12082" s="120" t="s">
        <v>101</v>
      </c>
      <c r="E12082" s="120" t="s">
        <v>92</v>
      </c>
      <c r="F12082" s="121">
        <v>56225</v>
      </c>
      <c r="G12082" s="121">
        <v>6316</v>
      </c>
      <c r="H12082" s="119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19">
        <v>60974</v>
      </c>
      <c r="B12083" s="120" t="s">
        <v>201</v>
      </c>
      <c r="C12083" s="120" t="s">
        <v>202</v>
      </c>
      <c r="D12083" s="120" t="s">
        <v>33</v>
      </c>
      <c r="E12083" s="120" t="s">
        <v>99</v>
      </c>
      <c r="F12083" s="121">
        <v>0</v>
      </c>
      <c r="G12083" s="121">
        <v>15</v>
      </c>
      <c r="H12083" s="119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19">
        <v>60975</v>
      </c>
      <c r="B12084" s="120" t="s">
        <v>201</v>
      </c>
      <c r="C12084" s="120" t="s">
        <v>206</v>
      </c>
      <c r="D12084" s="120" t="s">
        <v>101</v>
      </c>
      <c r="E12084" s="120" t="s">
        <v>92</v>
      </c>
      <c r="F12084" s="121">
        <v>459894</v>
      </c>
      <c r="G12084" s="121">
        <v>51662</v>
      </c>
      <c r="H12084" s="119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19">
        <v>60976</v>
      </c>
      <c r="B12085" s="120" t="s">
        <v>201</v>
      </c>
      <c r="C12085" s="120" t="s">
        <v>206</v>
      </c>
      <c r="D12085" s="120" t="s">
        <v>101</v>
      </c>
      <c r="E12085" s="120" t="s">
        <v>92</v>
      </c>
      <c r="F12085" s="121">
        <v>186016</v>
      </c>
      <c r="G12085" s="121">
        <v>20896</v>
      </c>
      <c r="H12085" s="119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19">
        <v>60979</v>
      </c>
      <c r="B12086" s="120" t="s">
        <v>201</v>
      </c>
      <c r="C12086" s="120" t="s">
        <v>206</v>
      </c>
      <c r="D12086" s="120" t="s">
        <v>101</v>
      </c>
      <c r="E12086" s="120" t="s">
        <v>92</v>
      </c>
      <c r="F12086" s="121">
        <v>27132</v>
      </c>
      <c r="G12086" s="121">
        <v>3048</v>
      </c>
      <c r="H12086" s="119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19">
        <v>60980</v>
      </c>
      <c r="B12087" s="120" t="s">
        <v>201</v>
      </c>
      <c r="C12087" s="120" t="s">
        <v>206</v>
      </c>
      <c r="D12087" s="120" t="s">
        <v>101</v>
      </c>
      <c r="E12087" s="120" t="s">
        <v>92</v>
      </c>
      <c r="F12087" s="121">
        <v>87158</v>
      </c>
      <c r="G12087" s="121">
        <v>9791</v>
      </c>
      <c r="H12087" s="119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19">
        <v>60981</v>
      </c>
      <c r="B12088" s="120" t="s">
        <v>201</v>
      </c>
      <c r="C12088" s="120" t="s">
        <v>206</v>
      </c>
      <c r="D12088" s="120" t="s">
        <v>101</v>
      </c>
      <c r="E12088" s="120" t="s">
        <v>92</v>
      </c>
      <c r="F12088" s="121">
        <v>451750</v>
      </c>
      <c r="G12088" s="121">
        <v>50747</v>
      </c>
      <c r="H12088" s="119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19">
        <v>60982</v>
      </c>
      <c r="B12089" s="120" t="s">
        <v>201</v>
      </c>
      <c r="C12089" s="120" t="s">
        <v>206</v>
      </c>
      <c r="D12089" s="120" t="s">
        <v>101</v>
      </c>
      <c r="E12089" s="120" t="s">
        <v>92</v>
      </c>
      <c r="F12089" s="121">
        <v>80385</v>
      </c>
      <c r="G12089" s="121">
        <v>9030</v>
      </c>
      <c r="H12089" s="119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19">
        <v>60983</v>
      </c>
      <c r="B12090" s="120" t="s">
        <v>201</v>
      </c>
      <c r="C12090" s="120" t="s">
        <v>206</v>
      </c>
      <c r="D12090" s="120" t="s">
        <v>128</v>
      </c>
      <c r="E12090" s="120" t="s">
        <v>180</v>
      </c>
      <c r="F12090" s="121">
        <v>3637054</v>
      </c>
      <c r="G12090" s="121">
        <v>408566</v>
      </c>
      <c r="H12090" s="119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19">
        <v>60984</v>
      </c>
      <c r="B12091" s="120" t="s">
        <v>201</v>
      </c>
      <c r="C12091" s="120" t="s">
        <v>206</v>
      </c>
      <c r="D12091" s="120" t="s">
        <v>101</v>
      </c>
      <c r="E12091" s="120" t="s">
        <v>92</v>
      </c>
      <c r="F12091" s="121">
        <v>43850</v>
      </c>
      <c r="G12091" s="121">
        <v>4926</v>
      </c>
      <c r="H12091" s="119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19">
        <v>60985</v>
      </c>
      <c r="B12092" s="120" t="s">
        <v>201</v>
      </c>
      <c r="C12092" s="120" t="s">
        <v>206</v>
      </c>
      <c r="D12092" s="120" t="s">
        <v>101</v>
      </c>
      <c r="E12092" s="120" t="s">
        <v>92</v>
      </c>
      <c r="F12092" s="121">
        <v>20963</v>
      </c>
      <c r="G12092" s="121">
        <v>2355</v>
      </c>
      <c r="H12092" s="119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19">
        <v>60986</v>
      </c>
      <c r="B12093" s="120" t="s">
        <v>201</v>
      </c>
      <c r="C12093" s="120" t="s">
        <v>206</v>
      </c>
      <c r="D12093" s="120" t="s">
        <v>101</v>
      </c>
      <c r="E12093" s="120" t="s">
        <v>92</v>
      </c>
      <c r="F12093" s="121">
        <v>32181</v>
      </c>
      <c r="G12093" s="121">
        <v>3615</v>
      </c>
      <c r="H12093" s="119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19">
        <v>60987</v>
      </c>
      <c r="B12094" s="120" t="s">
        <v>201</v>
      </c>
      <c r="C12094" s="120" t="s">
        <v>206</v>
      </c>
      <c r="D12094" s="120" t="s">
        <v>128</v>
      </c>
      <c r="E12094" s="120" t="s">
        <v>180</v>
      </c>
      <c r="F12094" s="121">
        <v>12166248</v>
      </c>
      <c r="G12094" s="121">
        <v>1366687</v>
      </c>
      <c r="H12094" s="119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19">
        <v>60989</v>
      </c>
      <c r="B12095" s="120" t="s">
        <v>201</v>
      </c>
      <c r="C12095" s="120" t="s">
        <v>206</v>
      </c>
      <c r="D12095" s="120" t="s">
        <v>101</v>
      </c>
      <c r="E12095" s="120" t="s">
        <v>92</v>
      </c>
      <c r="F12095" s="121">
        <v>1079281</v>
      </c>
      <c r="G12095" s="121">
        <v>121240</v>
      </c>
      <c r="H12095" s="119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19">
        <v>60990</v>
      </c>
      <c r="B12096" s="120" t="s">
        <v>201</v>
      </c>
      <c r="C12096" s="120" t="s">
        <v>206</v>
      </c>
      <c r="D12096" s="120" t="s">
        <v>101</v>
      </c>
      <c r="E12096" s="120" t="s">
        <v>92</v>
      </c>
      <c r="F12096" s="121">
        <v>109386</v>
      </c>
      <c r="G12096" s="121">
        <v>12288</v>
      </c>
      <c r="H12096" s="119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19">
        <v>60991</v>
      </c>
      <c r="B12097" s="120" t="s">
        <v>201</v>
      </c>
      <c r="C12097" s="120" t="s">
        <v>206</v>
      </c>
      <c r="D12097" s="120" t="s">
        <v>128</v>
      </c>
      <c r="E12097" s="120" t="s">
        <v>180</v>
      </c>
      <c r="F12097" s="121">
        <v>1182650</v>
      </c>
      <c r="G12097" s="121">
        <v>132852</v>
      </c>
      <c r="H12097" s="119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19">
        <v>60992</v>
      </c>
      <c r="B12098" s="120" t="s">
        <v>201</v>
      </c>
      <c r="C12098" s="120" t="s">
        <v>206</v>
      </c>
      <c r="D12098" s="120" t="s">
        <v>101</v>
      </c>
      <c r="E12098" s="120" t="s">
        <v>92</v>
      </c>
      <c r="F12098" s="121">
        <v>29403</v>
      </c>
      <c r="G12098" s="121">
        <v>3303</v>
      </c>
      <c r="H12098" s="119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19">
        <v>60993</v>
      </c>
      <c r="B12099" s="120" t="s">
        <v>201</v>
      </c>
      <c r="C12099" s="120" t="s">
        <v>206</v>
      </c>
      <c r="D12099" s="120" t="s">
        <v>101</v>
      </c>
      <c r="E12099" s="120" t="s">
        <v>92</v>
      </c>
      <c r="F12099" s="121">
        <v>167279</v>
      </c>
      <c r="G12099" s="121">
        <v>18791</v>
      </c>
      <c r="H12099" s="119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19">
        <v>60995</v>
      </c>
      <c r="B12100" s="120" t="s">
        <v>201</v>
      </c>
      <c r="C12100" s="120" t="s">
        <v>202</v>
      </c>
      <c r="D12100" s="120" t="s">
        <v>101</v>
      </c>
      <c r="E12100" s="120" t="s">
        <v>92</v>
      </c>
      <c r="F12100" s="121">
        <v>59786</v>
      </c>
      <c r="G12100" s="121">
        <v>6716</v>
      </c>
      <c r="H12100" s="119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19">
        <v>60996</v>
      </c>
      <c r="B12101" s="120" t="s">
        <v>201</v>
      </c>
      <c r="C12101" s="120" t="s">
        <v>206</v>
      </c>
      <c r="D12101" s="120" t="s">
        <v>33</v>
      </c>
      <c r="E12101" s="120" t="s">
        <v>99</v>
      </c>
      <c r="F12101" s="121">
        <v>0</v>
      </c>
      <c r="G12101" s="121">
        <v>-300</v>
      </c>
      <c r="H12101" s="119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19">
        <v>60996</v>
      </c>
      <c r="B12102" s="120" t="s">
        <v>201</v>
      </c>
      <c r="C12102" s="120" t="s">
        <v>206</v>
      </c>
      <c r="D12102" s="120" t="s">
        <v>101</v>
      </c>
      <c r="E12102" s="120" t="s">
        <v>92</v>
      </c>
      <c r="F12102" s="121">
        <v>29528</v>
      </c>
      <c r="G12102" s="121">
        <v>3317</v>
      </c>
      <c r="H12102" s="119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19">
        <v>60997</v>
      </c>
      <c r="B12103" s="120" t="s">
        <v>201</v>
      </c>
      <c r="C12103" s="120" t="s">
        <v>206</v>
      </c>
      <c r="D12103" s="120" t="s">
        <v>101</v>
      </c>
      <c r="E12103" s="120" t="s">
        <v>92</v>
      </c>
      <c r="F12103" s="121">
        <v>0</v>
      </c>
      <c r="G12103" s="121">
        <v>0</v>
      </c>
      <c r="H12103" s="119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19">
        <v>61000</v>
      </c>
      <c r="B12104" s="120" t="s">
        <v>201</v>
      </c>
      <c r="C12104" s="120" t="s">
        <v>211</v>
      </c>
      <c r="D12104" s="120" t="s">
        <v>116</v>
      </c>
      <c r="E12104" s="120" t="s">
        <v>170</v>
      </c>
      <c r="F12104" s="121">
        <v>67637</v>
      </c>
      <c r="G12104" s="121">
        <v>7598</v>
      </c>
      <c r="H12104" s="119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19">
        <v>61001</v>
      </c>
      <c r="B12105" s="120" t="s">
        <v>201</v>
      </c>
      <c r="C12105" s="120" t="s">
        <v>206</v>
      </c>
      <c r="D12105" s="120" t="s">
        <v>128</v>
      </c>
      <c r="E12105" s="120" t="s">
        <v>180</v>
      </c>
      <c r="F12105" s="121">
        <v>4608736</v>
      </c>
      <c r="G12105" s="121">
        <v>517719</v>
      </c>
      <c r="H12105" s="119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19">
        <v>61002</v>
      </c>
      <c r="B12106" s="120" t="s">
        <v>201</v>
      </c>
      <c r="C12106" s="120" t="s">
        <v>206</v>
      </c>
      <c r="D12106" s="120" t="s">
        <v>128</v>
      </c>
      <c r="E12106" s="120" t="s">
        <v>180</v>
      </c>
      <c r="F12106" s="121">
        <v>44250</v>
      </c>
      <c r="G12106" s="121">
        <v>4971</v>
      </c>
      <c r="H12106" s="119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19">
        <v>61003</v>
      </c>
      <c r="B12107" s="120" t="s">
        <v>201</v>
      </c>
      <c r="C12107" s="120" t="s">
        <v>206</v>
      </c>
      <c r="D12107" s="120" t="s">
        <v>101</v>
      </c>
      <c r="E12107" s="120" t="s">
        <v>92</v>
      </c>
      <c r="F12107" s="121">
        <v>27961</v>
      </c>
      <c r="G12107" s="121">
        <v>3141</v>
      </c>
      <c r="H12107" s="119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19">
        <v>61004</v>
      </c>
      <c r="B12108" s="120" t="s">
        <v>201</v>
      </c>
      <c r="C12108" s="120" t="s">
        <v>211</v>
      </c>
      <c r="D12108" s="120" t="s">
        <v>128</v>
      </c>
      <c r="E12108" s="120" t="s">
        <v>180</v>
      </c>
      <c r="F12108" s="121">
        <v>36135</v>
      </c>
      <c r="G12108" s="121">
        <v>4059</v>
      </c>
      <c r="H12108" s="119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19">
        <v>61005</v>
      </c>
      <c r="B12109" s="120" t="s">
        <v>201</v>
      </c>
      <c r="C12109" s="120" t="s">
        <v>211</v>
      </c>
      <c r="D12109" s="120" t="s">
        <v>128</v>
      </c>
      <c r="E12109" s="120" t="s">
        <v>180</v>
      </c>
      <c r="F12109" s="121">
        <v>86999</v>
      </c>
      <c r="G12109" s="121">
        <v>9773</v>
      </c>
      <c r="H12109" s="119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19">
        <v>61007</v>
      </c>
      <c r="B12110" s="120" t="s">
        <v>201</v>
      </c>
      <c r="C12110" s="120" t="s">
        <v>206</v>
      </c>
      <c r="D12110" s="120" t="s">
        <v>101</v>
      </c>
      <c r="E12110" s="120" t="s">
        <v>92</v>
      </c>
      <c r="F12110" s="121">
        <v>57160</v>
      </c>
      <c r="G12110" s="121">
        <v>6421</v>
      </c>
      <c r="H12110" s="119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19">
        <v>61008</v>
      </c>
      <c r="B12111" s="120" t="s">
        <v>201</v>
      </c>
      <c r="C12111" s="120" t="s">
        <v>206</v>
      </c>
      <c r="D12111" s="120" t="s">
        <v>101</v>
      </c>
      <c r="E12111" s="120" t="s">
        <v>92</v>
      </c>
      <c r="F12111" s="121">
        <v>74304</v>
      </c>
      <c r="G12111" s="121">
        <v>8347</v>
      </c>
      <c r="H12111" s="119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19">
        <v>61009</v>
      </c>
      <c r="B12112" s="120" t="s">
        <v>201</v>
      </c>
      <c r="C12112" s="120" t="s">
        <v>206</v>
      </c>
      <c r="D12112" s="120" t="s">
        <v>101</v>
      </c>
      <c r="E12112" s="120" t="s">
        <v>92</v>
      </c>
      <c r="F12112" s="121">
        <v>26787</v>
      </c>
      <c r="G12112" s="121">
        <v>3009</v>
      </c>
      <c r="H12112" s="119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19">
        <v>61010</v>
      </c>
      <c r="B12113" s="120" t="s">
        <v>201</v>
      </c>
      <c r="C12113" s="120" t="s">
        <v>206</v>
      </c>
      <c r="D12113" s="120" t="s">
        <v>101</v>
      </c>
      <c r="E12113" s="120" t="s">
        <v>92</v>
      </c>
      <c r="F12113" s="121">
        <v>66541</v>
      </c>
      <c r="G12113" s="121">
        <v>7475</v>
      </c>
      <c r="H12113" s="119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19">
        <v>61012</v>
      </c>
      <c r="B12114" s="120" t="s">
        <v>201</v>
      </c>
      <c r="C12114" s="120" t="s">
        <v>206</v>
      </c>
      <c r="D12114" s="120" t="s">
        <v>79</v>
      </c>
      <c r="E12114" s="120" t="s">
        <v>90</v>
      </c>
      <c r="F12114" s="121">
        <v>642530</v>
      </c>
      <c r="G12114" s="121">
        <v>52127</v>
      </c>
      <c r="H12114" s="119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19">
        <v>61013</v>
      </c>
      <c r="B12115" s="120" t="s">
        <v>201</v>
      </c>
      <c r="C12115" s="120" t="s">
        <v>206</v>
      </c>
      <c r="D12115" s="120" t="s">
        <v>101</v>
      </c>
      <c r="E12115" s="120" t="s">
        <v>92</v>
      </c>
      <c r="F12115" s="121">
        <v>179927</v>
      </c>
      <c r="G12115" s="121">
        <v>20212</v>
      </c>
      <c r="H12115" s="119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19">
        <v>61015</v>
      </c>
      <c r="B12116" s="120" t="s">
        <v>201</v>
      </c>
      <c r="C12116" s="120" t="s">
        <v>206</v>
      </c>
      <c r="D12116" s="120" t="s">
        <v>101</v>
      </c>
      <c r="E12116" s="120" t="s">
        <v>92</v>
      </c>
      <c r="F12116" s="121">
        <v>27818</v>
      </c>
      <c r="G12116" s="121">
        <v>3125</v>
      </c>
      <c r="H12116" s="119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19">
        <v>61016</v>
      </c>
      <c r="B12117" s="120" t="s">
        <v>201</v>
      </c>
      <c r="C12117" s="120" t="s">
        <v>206</v>
      </c>
      <c r="D12117" s="120" t="s">
        <v>101</v>
      </c>
      <c r="E12117" s="120" t="s">
        <v>92</v>
      </c>
      <c r="F12117" s="121">
        <v>27800</v>
      </c>
      <c r="G12117" s="121">
        <v>3123</v>
      </c>
      <c r="H12117" s="119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19">
        <v>61017</v>
      </c>
      <c r="B12118" s="120" t="s">
        <v>201</v>
      </c>
      <c r="C12118" s="120" t="s">
        <v>206</v>
      </c>
      <c r="D12118" s="120" t="s">
        <v>101</v>
      </c>
      <c r="E12118" s="120" t="s">
        <v>92</v>
      </c>
      <c r="F12118" s="121">
        <v>30925</v>
      </c>
      <c r="G12118" s="121">
        <v>3474</v>
      </c>
      <c r="H12118" s="119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19">
        <v>61018</v>
      </c>
      <c r="B12119" s="120" t="s">
        <v>201</v>
      </c>
      <c r="C12119" s="120" t="s">
        <v>206</v>
      </c>
      <c r="D12119" s="120" t="s">
        <v>101</v>
      </c>
      <c r="E12119" s="120" t="s">
        <v>92</v>
      </c>
      <c r="F12119" s="121">
        <v>14749</v>
      </c>
      <c r="G12119" s="121">
        <v>1657</v>
      </c>
      <c r="H12119" s="119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19">
        <v>61019</v>
      </c>
      <c r="B12120" s="120" t="s">
        <v>201</v>
      </c>
      <c r="C12120" s="120" t="s">
        <v>206</v>
      </c>
      <c r="D12120" s="120" t="s">
        <v>101</v>
      </c>
      <c r="E12120" s="120" t="s">
        <v>92</v>
      </c>
      <c r="F12120" s="121">
        <v>89118</v>
      </c>
      <c r="G12120" s="121">
        <v>10011</v>
      </c>
      <c r="H12120" s="119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19">
        <v>61020</v>
      </c>
      <c r="B12121" s="120" t="s">
        <v>201</v>
      </c>
      <c r="C12121" s="120" t="s">
        <v>202</v>
      </c>
      <c r="D12121" s="120" t="s">
        <v>101</v>
      </c>
      <c r="E12121" s="120" t="s">
        <v>92</v>
      </c>
      <c r="F12121" s="121">
        <v>1403249</v>
      </c>
      <c r="G12121" s="121">
        <v>157633</v>
      </c>
      <c r="H12121" s="119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19">
        <v>61021</v>
      </c>
      <c r="B12122" s="120" t="s">
        <v>201</v>
      </c>
      <c r="C12122" s="120" t="s">
        <v>202</v>
      </c>
      <c r="D12122" s="120" t="s">
        <v>101</v>
      </c>
      <c r="E12122" s="120" t="s">
        <v>92</v>
      </c>
      <c r="F12122" s="121">
        <v>1389442</v>
      </c>
      <c r="G12122" s="121">
        <v>156082</v>
      </c>
      <c r="H12122" s="119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19">
        <v>61022</v>
      </c>
      <c r="B12123" s="120" t="s">
        <v>201</v>
      </c>
      <c r="C12123" s="120" t="s">
        <v>202</v>
      </c>
      <c r="D12123" s="120" t="s">
        <v>101</v>
      </c>
      <c r="E12123" s="120" t="s">
        <v>92</v>
      </c>
      <c r="F12123" s="121">
        <v>1377619</v>
      </c>
      <c r="G12123" s="121">
        <v>154754</v>
      </c>
      <c r="H12123" s="119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19">
        <v>61023</v>
      </c>
      <c r="B12124" s="120" t="s">
        <v>201</v>
      </c>
      <c r="C12124" s="120" t="s">
        <v>202</v>
      </c>
      <c r="D12124" s="120" t="s">
        <v>101</v>
      </c>
      <c r="E12124" s="120" t="s">
        <v>92</v>
      </c>
      <c r="F12124" s="121">
        <v>285576</v>
      </c>
      <c r="G12124" s="121">
        <v>32080</v>
      </c>
      <c r="H12124" s="119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19">
        <v>61024</v>
      </c>
      <c r="B12125" s="120" t="s">
        <v>201</v>
      </c>
      <c r="C12125" s="120" t="s">
        <v>202</v>
      </c>
      <c r="D12125" s="120" t="s">
        <v>101</v>
      </c>
      <c r="E12125" s="120" t="s">
        <v>92</v>
      </c>
      <c r="F12125" s="121">
        <v>1398085</v>
      </c>
      <c r="G12125" s="121">
        <v>157053</v>
      </c>
      <c r="H12125" s="119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19">
        <v>61025</v>
      </c>
      <c r="B12126" s="120" t="s">
        <v>201</v>
      </c>
      <c r="C12126" s="120" t="s">
        <v>207</v>
      </c>
      <c r="D12126" s="120" t="s">
        <v>79</v>
      </c>
      <c r="E12126" s="120" t="s">
        <v>70</v>
      </c>
      <c r="F12126" s="121">
        <v>45</v>
      </c>
      <c r="G12126" s="121">
        <v>7</v>
      </c>
      <c r="H12126" s="119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19">
        <v>61026</v>
      </c>
      <c r="B12127" s="120" t="s">
        <v>201</v>
      </c>
      <c r="C12127" s="120" t="s">
        <v>207</v>
      </c>
      <c r="D12127" s="120" t="s">
        <v>79</v>
      </c>
      <c r="E12127" s="120" t="s">
        <v>70</v>
      </c>
      <c r="F12127" s="121">
        <v>864</v>
      </c>
      <c r="G12127" s="121">
        <v>65</v>
      </c>
      <c r="H12127" s="119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19">
        <v>61027</v>
      </c>
      <c r="B12128" s="120" t="s">
        <v>201</v>
      </c>
      <c r="C12128" s="120" t="s">
        <v>211</v>
      </c>
      <c r="D12128" s="120" t="s">
        <v>73</v>
      </c>
      <c r="E12128" s="120" t="s">
        <v>38</v>
      </c>
      <c r="F12128" s="121">
        <v>1545</v>
      </c>
      <c r="G12128" s="121">
        <v>67</v>
      </c>
      <c r="H12128" s="119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19">
        <v>61029</v>
      </c>
      <c r="B12129" s="120" t="s">
        <v>201</v>
      </c>
      <c r="C12129" s="120" t="s">
        <v>202</v>
      </c>
      <c r="D12129" s="120" t="s">
        <v>101</v>
      </c>
      <c r="E12129" s="120" t="s">
        <v>92</v>
      </c>
      <c r="F12129" s="121">
        <v>1360537</v>
      </c>
      <c r="G12129" s="121">
        <v>152835</v>
      </c>
      <c r="H12129" s="119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19">
        <v>61030</v>
      </c>
      <c r="B12130" s="120" t="s">
        <v>201</v>
      </c>
      <c r="C12130" s="120" t="s">
        <v>206</v>
      </c>
      <c r="D12130" s="120" t="s">
        <v>101</v>
      </c>
      <c r="E12130" s="120" t="s">
        <v>92</v>
      </c>
      <c r="F12130" s="121">
        <v>26582</v>
      </c>
      <c r="G12130" s="121">
        <v>2986</v>
      </c>
      <c r="H12130" s="119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19">
        <v>61031</v>
      </c>
      <c r="B12131" s="120" t="s">
        <v>201</v>
      </c>
      <c r="C12131" s="120" t="s">
        <v>206</v>
      </c>
      <c r="D12131" s="120" t="s">
        <v>101</v>
      </c>
      <c r="E12131" s="120" t="s">
        <v>92</v>
      </c>
      <c r="F12131" s="121">
        <v>62438</v>
      </c>
      <c r="G12131" s="121">
        <v>7014</v>
      </c>
      <c r="H12131" s="119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19">
        <v>61035</v>
      </c>
      <c r="B12132" s="120" t="s">
        <v>201</v>
      </c>
      <c r="C12132" s="120" t="s">
        <v>206</v>
      </c>
      <c r="D12132" s="120" t="s">
        <v>56</v>
      </c>
      <c r="E12132" s="120" t="s">
        <v>38</v>
      </c>
      <c r="F12132" s="121">
        <v>13968793</v>
      </c>
      <c r="G12132" s="121">
        <v>2186256</v>
      </c>
      <c r="H12132" s="119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19">
        <v>61039</v>
      </c>
      <c r="B12133" s="120" t="s">
        <v>201</v>
      </c>
      <c r="C12133" s="120" t="s">
        <v>206</v>
      </c>
      <c r="D12133" s="120" t="s">
        <v>128</v>
      </c>
      <c r="E12133" s="120" t="s">
        <v>180</v>
      </c>
      <c r="F12133" s="121">
        <v>917147</v>
      </c>
      <c r="G12133" s="121">
        <v>103027</v>
      </c>
      <c r="H12133" s="119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19">
        <v>61040</v>
      </c>
      <c r="B12134" s="120" t="s">
        <v>201</v>
      </c>
      <c r="C12134" s="120" t="s">
        <v>206</v>
      </c>
      <c r="D12134" s="120" t="s">
        <v>128</v>
      </c>
      <c r="E12134" s="120" t="s">
        <v>180</v>
      </c>
      <c r="F12134" s="121">
        <v>2756984</v>
      </c>
      <c r="G12134" s="121">
        <v>309704</v>
      </c>
      <c r="H12134" s="119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19">
        <v>61042</v>
      </c>
      <c r="B12135" s="120" t="s">
        <v>201</v>
      </c>
      <c r="C12135" s="120" t="s">
        <v>206</v>
      </c>
      <c r="D12135" s="120" t="s">
        <v>101</v>
      </c>
      <c r="E12135" s="120" t="s">
        <v>92</v>
      </c>
      <c r="F12135" s="121">
        <v>15694</v>
      </c>
      <c r="G12135" s="121">
        <v>1763</v>
      </c>
      <c r="H12135" s="119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19">
        <v>61043</v>
      </c>
      <c r="B12136" s="120" t="s">
        <v>201</v>
      </c>
      <c r="C12136" s="120" t="s">
        <v>206</v>
      </c>
      <c r="D12136" s="120" t="s">
        <v>101</v>
      </c>
      <c r="E12136" s="120" t="s">
        <v>92</v>
      </c>
      <c r="F12136" s="121">
        <v>22842</v>
      </c>
      <c r="G12136" s="121">
        <v>2566</v>
      </c>
      <c r="H12136" s="119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19">
        <v>61047</v>
      </c>
      <c r="B12137" s="120" t="s">
        <v>201</v>
      </c>
      <c r="C12137" s="120" t="s">
        <v>206</v>
      </c>
      <c r="D12137" s="120" t="s">
        <v>128</v>
      </c>
      <c r="E12137" s="120" t="s">
        <v>180</v>
      </c>
      <c r="F12137" s="121">
        <v>69934</v>
      </c>
      <c r="G12137" s="121">
        <v>7856</v>
      </c>
      <c r="H12137" s="119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19">
        <v>61048</v>
      </c>
      <c r="B12138" s="120" t="s">
        <v>201</v>
      </c>
      <c r="C12138" s="120" t="s">
        <v>206</v>
      </c>
      <c r="D12138" s="120" t="s">
        <v>101</v>
      </c>
      <c r="E12138" s="120" t="s">
        <v>92</v>
      </c>
      <c r="F12138" s="121">
        <v>1122000</v>
      </c>
      <c r="G12138" s="121">
        <v>126039</v>
      </c>
      <c r="H12138" s="119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19">
        <v>61050</v>
      </c>
      <c r="B12139" s="120" t="s">
        <v>201</v>
      </c>
      <c r="C12139" s="120" t="s">
        <v>202</v>
      </c>
      <c r="D12139" s="120" t="s">
        <v>101</v>
      </c>
      <c r="E12139" s="120" t="s">
        <v>92</v>
      </c>
      <c r="F12139" s="121">
        <v>1447253</v>
      </c>
      <c r="G12139" s="121">
        <v>162576</v>
      </c>
      <c r="H12139" s="119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19">
        <v>61051</v>
      </c>
      <c r="B12140" s="120" t="s">
        <v>201</v>
      </c>
      <c r="C12140" s="120" t="s">
        <v>202</v>
      </c>
      <c r="D12140" s="120" t="s">
        <v>101</v>
      </c>
      <c r="E12140" s="120" t="s">
        <v>92</v>
      </c>
      <c r="F12140" s="121">
        <v>1446371</v>
      </c>
      <c r="G12140" s="121">
        <v>162477</v>
      </c>
      <c r="H12140" s="119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19">
        <v>61052</v>
      </c>
      <c r="B12141" s="120" t="s">
        <v>201</v>
      </c>
      <c r="C12141" s="120" t="s">
        <v>202</v>
      </c>
      <c r="D12141" s="120" t="s">
        <v>101</v>
      </c>
      <c r="E12141" s="120" t="s">
        <v>92</v>
      </c>
      <c r="F12141" s="121">
        <v>1384501</v>
      </c>
      <c r="G12141" s="121">
        <v>155527</v>
      </c>
      <c r="H12141" s="119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19">
        <v>61053</v>
      </c>
      <c r="B12142" s="120" t="s">
        <v>201</v>
      </c>
      <c r="C12142" s="120" t="s">
        <v>202</v>
      </c>
      <c r="D12142" s="120" t="s">
        <v>101</v>
      </c>
      <c r="E12142" s="120" t="s">
        <v>92</v>
      </c>
      <c r="F12142" s="121">
        <v>43532</v>
      </c>
      <c r="G12142" s="121">
        <v>4890</v>
      </c>
      <c r="H12142" s="119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19">
        <v>61054</v>
      </c>
      <c r="B12143" s="120" t="s">
        <v>201</v>
      </c>
      <c r="C12143" s="120" t="s">
        <v>202</v>
      </c>
      <c r="D12143" s="120" t="s">
        <v>101</v>
      </c>
      <c r="E12143" s="120" t="s">
        <v>92</v>
      </c>
      <c r="F12143" s="121">
        <v>123177</v>
      </c>
      <c r="G12143" s="121">
        <v>13837</v>
      </c>
      <c r="H12143" s="119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19">
        <v>61055</v>
      </c>
      <c r="B12144" s="120" t="s">
        <v>201</v>
      </c>
      <c r="C12144" s="120" t="s">
        <v>206</v>
      </c>
      <c r="D12144" s="120" t="s">
        <v>101</v>
      </c>
      <c r="E12144" s="120" t="s">
        <v>92</v>
      </c>
      <c r="F12144" s="121">
        <v>41682</v>
      </c>
      <c r="G12144" s="121">
        <v>4682</v>
      </c>
      <c r="H12144" s="119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19">
        <v>61056</v>
      </c>
      <c r="B12145" s="120" t="s">
        <v>201</v>
      </c>
      <c r="C12145" s="120" t="s">
        <v>206</v>
      </c>
      <c r="D12145" s="120" t="s">
        <v>128</v>
      </c>
      <c r="E12145" s="120" t="s">
        <v>180</v>
      </c>
      <c r="F12145" s="121">
        <v>64378</v>
      </c>
      <c r="G12145" s="121">
        <v>7232</v>
      </c>
      <c r="H12145" s="119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19">
        <v>61058</v>
      </c>
      <c r="B12146" s="120" t="s">
        <v>201</v>
      </c>
      <c r="C12146" s="120" t="s">
        <v>206</v>
      </c>
      <c r="D12146" s="120" t="s">
        <v>101</v>
      </c>
      <c r="E12146" s="120" t="s">
        <v>92</v>
      </c>
      <c r="F12146" s="121">
        <v>46005</v>
      </c>
      <c r="G12146" s="121">
        <v>5168</v>
      </c>
      <c r="H12146" s="119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19">
        <v>61059</v>
      </c>
      <c r="B12147" s="120" t="s">
        <v>201</v>
      </c>
      <c r="C12147" s="120" t="s">
        <v>206</v>
      </c>
      <c r="D12147" s="120" t="s">
        <v>101</v>
      </c>
      <c r="E12147" s="120" t="s">
        <v>92</v>
      </c>
      <c r="F12147" s="121">
        <v>72951</v>
      </c>
      <c r="G12147" s="121">
        <v>8195</v>
      </c>
      <c r="H12147" s="119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19">
        <v>61060</v>
      </c>
      <c r="B12148" s="120" t="s">
        <v>201</v>
      </c>
      <c r="C12148" s="120" t="s">
        <v>206</v>
      </c>
      <c r="D12148" s="120" t="s">
        <v>101</v>
      </c>
      <c r="E12148" s="120" t="s">
        <v>92</v>
      </c>
      <c r="F12148" s="121">
        <v>44661</v>
      </c>
      <c r="G12148" s="121">
        <v>5017</v>
      </c>
      <c r="H12148" s="119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19">
        <v>61066</v>
      </c>
      <c r="B12149" s="120" t="s">
        <v>201</v>
      </c>
      <c r="C12149" s="120" t="s">
        <v>206</v>
      </c>
      <c r="D12149" s="120" t="s">
        <v>128</v>
      </c>
      <c r="E12149" s="120" t="s">
        <v>180</v>
      </c>
      <c r="F12149" s="121">
        <v>40344</v>
      </c>
      <c r="G12149" s="121">
        <v>4532</v>
      </c>
      <c r="H12149" s="119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19">
        <v>61067</v>
      </c>
      <c r="B12150" s="120" t="s">
        <v>201</v>
      </c>
      <c r="C12150" s="120" t="s">
        <v>206</v>
      </c>
      <c r="D12150" s="120" t="s">
        <v>128</v>
      </c>
      <c r="E12150" s="120" t="s">
        <v>180</v>
      </c>
      <c r="F12150" s="121">
        <v>35964</v>
      </c>
      <c r="G12150" s="121">
        <v>4040</v>
      </c>
      <c r="H12150" s="119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19">
        <v>61068</v>
      </c>
      <c r="B12151" s="120" t="s">
        <v>201</v>
      </c>
      <c r="C12151" s="120" t="s">
        <v>206</v>
      </c>
      <c r="D12151" s="120" t="s">
        <v>33</v>
      </c>
      <c r="E12151" s="120" t="s">
        <v>99</v>
      </c>
      <c r="F12151" s="121">
        <v>0</v>
      </c>
      <c r="G12151" s="121">
        <v>0</v>
      </c>
      <c r="H12151" s="119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19">
        <v>61068</v>
      </c>
      <c r="B12152" s="120" t="s">
        <v>201</v>
      </c>
      <c r="C12152" s="120" t="s">
        <v>206</v>
      </c>
      <c r="D12152" s="120" t="s">
        <v>101</v>
      </c>
      <c r="E12152" s="120" t="s">
        <v>92</v>
      </c>
      <c r="F12152" s="121">
        <v>333834</v>
      </c>
      <c r="G12152" s="121">
        <v>37501</v>
      </c>
      <c r="H12152" s="119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19">
        <v>61069</v>
      </c>
      <c r="B12153" s="120" t="s">
        <v>201</v>
      </c>
      <c r="C12153" s="120" t="s">
        <v>206</v>
      </c>
      <c r="D12153" s="120" t="s">
        <v>101</v>
      </c>
      <c r="E12153" s="120" t="s">
        <v>92</v>
      </c>
      <c r="F12153" s="121">
        <v>43318</v>
      </c>
      <c r="G12153" s="121">
        <v>4866</v>
      </c>
      <c r="H12153" s="119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19">
        <v>61070</v>
      </c>
      <c r="B12154" s="120" t="s">
        <v>201</v>
      </c>
      <c r="C12154" s="120" t="s">
        <v>202</v>
      </c>
      <c r="D12154" s="120" t="s">
        <v>128</v>
      </c>
      <c r="E12154" s="120" t="s">
        <v>180</v>
      </c>
      <c r="F12154" s="121">
        <v>2070260</v>
      </c>
      <c r="G12154" s="121">
        <v>232561</v>
      </c>
      <c r="H12154" s="119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19">
        <v>61072</v>
      </c>
      <c r="B12155" s="120" t="s">
        <v>201</v>
      </c>
      <c r="C12155" s="120" t="s">
        <v>206</v>
      </c>
      <c r="D12155" s="120" t="s">
        <v>101</v>
      </c>
      <c r="E12155" s="120" t="s">
        <v>92</v>
      </c>
      <c r="F12155" s="121">
        <v>71118</v>
      </c>
      <c r="G12155" s="121">
        <v>7989</v>
      </c>
      <c r="H12155" s="119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19">
        <v>61073</v>
      </c>
      <c r="B12156" s="120" t="s">
        <v>201</v>
      </c>
      <c r="C12156" s="120" t="s">
        <v>206</v>
      </c>
      <c r="D12156" s="120" t="s">
        <v>101</v>
      </c>
      <c r="E12156" s="120" t="s">
        <v>92</v>
      </c>
      <c r="F12156" s="121">
        <v>119536</v>
      </c>
      <c r="G12156" s="121">
        <v>13428</v>
      </c>
      <c r="H12156" s="119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19">
        <v>61074</v>
      </c>
      <c r="B12157" s="120" t="s">
        <v>201</v>
      </c>
      <c r="C12157" s="120" t="s">
        <v>206</v>
      </c>
      <c r="D12157" s="120" t="s">
        <v>101</v>
      </c>
      <c r="E12157" s="120" t="s">
        <v>92</v>
      </c>
      <c r="F12157" s="121">
        <v>119278</v>
      </c>
      <c r="G12157" s="121">
        <v>13399</v>
      </c>
      <c r="H12157" s="119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19">
        <v>61076</v>
      </c>
      <c r="B12158" s="120" t="s">
        <v>201</v>
      </c>
      <c r="C12158" s="120" t="s">
        <v>202</v>
      </c>
      <c r="D12158" s="120" t="s">
        <v>79</v>
      </c>
      <c r="E12158" s="120" t="s">
        <v>70</v>
      </c>
      <c r="F12158" s="121">
        <v>224</v>
      </c>
      <c r="G12158" s="121">
        <v>21</v>
      </c>
      <c r="H12158" s="119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19">
        <v>61077</v>
      </c>
      <c r="B12159" s="120" t="s">
        <v>201</v>
      </c>
      <c r="C12159" s="120" t="s">
        <v>202</v>
      </c>
      <c r="D12159" s="120" t="s">
        <v>128</v>
      </c>
      <c r="E12159" s="120" t="s">
        <v>180</v>
      </c>
      <c r="F12159" s="121">
        <v>6087596</v>
      </c>
      <c r="G12159" s="121">
        <v>683846</v>
      </c>
      <c r="H12159" s="119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19">
        <v>61079</v>
      </c>
      <c r="B12160" s="120" t="s">
        <v>201</v>
      </c>
      <c r="C12160" s="120" t="s">
        <v>202</v>
      </c>
      <c r="D12160" s="120" t="s">
        <v>128</v>
      </c>
      <c r="E12160" s="120" t="s">
        <v>180</v>
      </c>
      <c r="F12160" s="121">
        <v>5290379</v>
      </c>
      <c r="G12160" s="121">
        <v>594291</v>
      </c>
      <c r="H12160" s="119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19">
        <v>61080</v>
      </c>
      <c r="B12161" s="120" t="s">
        <v>201</v>
      </c>
      <c r="C12161" s="120" t="s">
        <v>202</v>
      </c>
      <c r="D12161" s="120" t="s">
        <v>79</v>
      </c>
      <c r="E12161" s="120" t="s">
        <v>38</v>
      </c>
      <c r="F12161" s="121">
        <v>194724</v>
      </c>
      <c r="G12161" s="121">
        <v>21885</v>
      </c>
      <c r="H12161" s="119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19">
        <v>61084</v>
      </c>
      <c r="B12162" s="120" t="s">
        <v>201</v>
      </c>
      <c r="C12162" s="120" t="s">
        <v>202</v>
      </c>
      <c r="D12162" s="120" t="s">
        <v>101</v>
      </c>
      <c r="E12162" s="120" t="s">
        <v>92</v>
      </c>
      <c r="F12162" s="121">
        <v>1154403</v>
      </c>
      <c r="G12162" s="121">
        <v>129679</v>
      </c>
      <c r="H12162" s="119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19">
        <v>61085</v>
      </c>
      <c r="B12163" s="120" t="s">
        <v>201</v>
      </c>
      <c r="C12163" s="120" t="s">
        <v>206</v>
      </c>
      <c r="D12163" s="120" t="s">
        <v>101</v>
      </c>
      <c r="E12163" s="120" t="s">
        <v>92</v>
      </c>
      <c r="F12163" s="121">
        <v>84498</v>
      </c>
      <c r="G12163" s="121">
        <v>9492</v>
      </c>
      <c r="H12163" s="119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19">
        <v>61086</v>
      </c>
      <c r="B12164" s="120" t="s">
        <v>201</v>
      </c>
      <c r="C12164" s="120" t="s">
        <v>206</v>
      </c>
      <c r="D12164" s="120" t="s">
        <v>101</v>
      </c>
      <c r="E12164" s="120" t="s">
        <v>92</v>
      </c>
      <c r="F12164" s="121">
        <v>85709</v>
      </c>
      <c r="G12164" s="121">
        <v>9628</v>
      </c>
      <c r="H12164" s="119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19">
        <v>61087</v>
      </c>
      <c r="B12165" s="120" t="s">
        <v>201</v>
      </c>
      <c r="C12165" s="120" t="s">
        <v>206</v>
      </c>
      <c r="D12165" s="120" t="s">
        <v>101</v>
      </c>
      <c r="E12165" s="120" t="s">
        <v>92</v>
      </c>
      <c r="F12165" s="121">
        <v>79274</v>
      </c>
      <c r="G12165" s="121">
        <v>8905</v>
      </c>
      <c r="H12165" s="119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19">
        <v>61088</v>
      </c>
      <c r="B12166" s="120" t="s">
        <v>201</v>
      </c>
      <c r="C12166" s="120" t="s">
        <v>206</v>
      </c>
      <c r="D12166" s="120" t="s">
        <v>101</v>
      </c>
      <c r="E12166" s="120" t="s">
        <v>92</v>
      </c>
      <c r="F12166" s="121">
        <v>77411</v>
      </c>
      <c r="G12166" s="121">
        <v>8696</v>
      </c>
      <c r="H12166" s="119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19">
        <v>61089</v>
      </c>
      <c r="B12167" s="120" t="s">
        <v>201</v>
      </c>
      <c r="C12167" s="120" t="s">
        <v>206</v>
      </c>
      <c r="D12167" s="120" t="s">
        <v>101</v>
      </c>
      <c r="E12167" s="120" t="s">
        <v>92</v>
      </c>
      <c r="F12167" s="121">
        <v>74305</v>
      </c>
      <c r="G12167" s="121">
        <v>8347</v>
      </c>
      <c r="H12167" s="119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19">
        <v>61090</v>
      </c>
      <c r="B12168" s="120" t="s">
        <v>201</v>
      </c>
      <c r="C12168" s="120" t="s">
        <v>206</v>
      </c>
      <c r="D12168" s="120" t="s">
        <v>101</v>
      </c>
      <c r="E12168" s="120" t="s">
        <v>92</v>
      </c>
      <c r="F12168" s="121">
        <v>79388</v>
      </c>
      <c r="G12168" s="121">
        <v>8918</v>
      </c>
      <c r="H12168" s="119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19">
        <v>61091</v>
      </c>
      <c r="B12169" s="120" t="s">
        <v>201</v>
      </c>
      <c r="C12169" s="120" t="s">
        <v>206</v>
      </c>
      <c r="D12169" s="120" t="s">
        <v>101</v>
      </c>
      <c r="E12169" s="120" t="s">
        <v>92</v>
      </c>
      <c r="F12169" s="121">
        <v>71500</v>
      </c>
      <c r="G12169" s="121">
        <v>8032</v>
      </c>
      <c r="H12169" s="119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19">
        <v>61092</v>
      </c>
      <c r="B12170" s="120" t="s">
        <v>201</v>
      </c>
      <c r="C12170" s="120" t="s">
        <v>206</v>
      </c>
      <c r="D12170" s="120" t="s">
        <v>101</v>
      </c>
      <c r="E12170" s="120" t="s">
        <v>92</v>
      </c>
      <c r="F12170" s="121">
        <v>45170</v>
      </c>
      <c r="G12170" s="121">
        <v>5074</v>
      </c>
      <c r="H12170" s="119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19">
        <v>61093</v>
      </c>
      <c r="B12171" s="120" t="s">
        <v>201</v>
      </c>
      <c r="C12171" s="120" t="s">
        <v>206</v>
      </c>
      <c r="D12171" s="120" t="s">
        <v>101</v>
      </c>
      <c r="E12171" s="120" t="s">
        <v>92</v>
      </c>
      <c r="F12171" s="121">
        <v>77351</v>
      </c>
      <c r="G12171" s="121">
        <v>8689</v>
      </c>
      <c r="H12171" s="119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19">
        <v>61094</v>
      </c>
      <c r="B12172" s="120" t="s">
        <v>201</v>
      </c>
      <c r="C12172" s="120" t="s">
        <v>206</v>
      </c>
      <c r="D12172" s="120" t="s">
        <v>101</v>
      </c>
      <c r="E12172" s="120" t="s">
        <v>92</v>
      </c>
      <c r="F12172" s="121">
        <v>90327</v>
      </c>
      <c r="G12172" s="121">
        <v>10147</v>
      </c>
      <c r="H12172" s="119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19">
        <v>61095</v>
      </c>
      <c r="B12173" s="120" t="s">
        <v>201</v>
      </c>
      <c r="C12173" s="120" t="s">
        <v>206</v>
      </c>
      <c r="D12173" s="120" t="s">
        <v>101</v>
      </c>
      <c r="E12173" s="120" t="s">
        <v>92</v>
      </c>
      <c r="F12173" s="121">
        <v>84329</v>
      </c>
      <c r="G12173" s="121">
        <v>9473</v>
      </c>
      <c r="H12173" s="119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19">
        <v>61096</v>
      </c>
      <c r="B12174" s="120" t="s">
        <v>201</v>
      </c>
      <c r="C12174" s="120" t="s">
        <v>206</v>
      </c>
      <c r="D12174" s="120" t="s">
        <v>101</v>
      </c>
      <c r="E12174" s="120" t="s">
        <v>92</v>
      </c>
      <c r="F12174" s="121">
        <v>34370</v>
      </c>
      <c r="G12174" s="121">
        <v>3861</v>
      </c>
      <c r="H12174" s="119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19">
        <v>61097</v>
      </c>
      <c r="B12175" s="120" t="s">
        <v>201</v>
      </c>
      <c r="C12175" s="120" t="s">
        <v>206</v>
      </c>
      <c r="D12175" s="120" t="s">
        <v>101</v>
      </c>
      <c r="E12175" s="120" t="s">
        <v>92</v>
      </c>
      <c r="F12175" s="121">
        <v>60623</v>
      </c>
      <c r="G12175" s="121">
        <v>6810</v>
      </c>
      <c r="H12175" s="119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19">
        <v>61099</v>
      </c>
      <c r="B12176" s="120" t="s">
        <v>201</v>
      </c>
      <c r="C12176" s="120" t="s">
        <v>206</v>
      </c>
      <c r="D12176" s="120" t="s">
        <v>101</v>
      </c>
      <c r="E12176" s="120" t="s">
        <v>92</v>
      </c>
      <c r="F12176" s="121">
        <v>27996</v>
      </c>
      <c r="G12176" s="121">
        <v>3145</v>
      </c>
      <c r="H12176" s="119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19">
        <v>61101</v>
      </c>
      <c r="B12177" s="120" t="s">
        <v>201</v>
      </c>
      <c r="C12177" s="120" t="s">
        <v>206</v>
      </c>
      <c r="D12177" s="120" t="s">
        <v>101</v>
      </c>
      <c r="E12177" s="120" t="s">
        <v>92</v>
      </c>
      <c r="F12177" s="121">
        <v>40575</v>
      </c>
      <c r="G12177" s="121">
        <v>4558</v>
      </c>
      <c r="H12177" s="119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19">
        <v>61104</v>
      </c>
      <c r="B12178" s="120" t="s">
        <v>201</v>
      </c>
      <c r="C12178" s="120" t="s">
        <v>206</v>
      </c>
      <c r="D12178" s="120" t="s">
        <v>101</v>
      </c>
      <c r="E12178" s="120" t="s">
        <v>92</v>
      </c>
      <c r="F12178" s="121">
        <v>26280</v>
      </c>
      <c r="G12178" s="121">
        <v>2952</v>
      </c>
      <c r="H12178" s="119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19">
        <v>61106</v>
      </c>
      <c r="B12179" s="120" t="s">
        <v>201</v>
      </c>
      <c r="C12179" s="120" t="s">
        <v>202</v>
      </c>
      <c r="D12179" s="120" t="s">
        <v>128</v>
      </c>
      <c r="E12179" s="120" t="s">
        <v>180</v>
      </c>
      <c r="F12179" s="121">
        <v>2286343</v>
      </c>
      <c r="G12179" s="121">
        <v>256835</v>
      </c>
      <c r="H12179" s="119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19">
        <v>61107</v>
      </c>
      <c r="B12180" s="120" t="s">
        <v>201</v>
      </c>
      <c r="C12180" s="120" t="s">
        <v>202</v>
      </c>
      <c r="D12180" s="120" t="s">
        <v>33</v>
      </c>
      <c r="E12180" s="120" t="s">
        <v>99</v>
      </c>
      <c r="F12180" s="121">
        <v>0</v>
      </c>
      <c r="G12180" s="121">
        <v>1113</v>
      </c>
      <c r="H12180" s="119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19">
        <v>61115</v>
      </c>
      <c r="B12181" s="120" t="s">
        <v>201</v>
      </c>
      <c r="C12181" s="120" t="s">
        <v>206</v>
      </c>
      <c r="D12181" s="120" t="s">
        <v>101</v>
      </c>
      <c r="E12181" s="120" t="s">
        <v>92</v>
      </c>
      <c r="F12181" s="121">
        <v>17616</v>
      </c>
      <c r="G12181" s="121">
        <v>1979</v>
      </c>
      <c r="H12181" s="119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19">
        <v>61116</v>
      </c>
      <c r="B12182" s="120" t="s">
        <v>201</v>
      </c>
      <c r="C12182" s="120" t="s">
        <v>206</v>
      </c>
      <c r="D12182" s="120" t="s">
        <v>101</v>
      </c>
      <c r="E12182" s="120" t="s">
        <v>92</v>
      </c>
      <c r="F12182" s="121">
        <v>18010</v>
      </c>
      <c r="G12182" s="121">
        <v>2023</v>
      </c>
      <c r="H12182" s="119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19">
        <v>61117</v>
      </c>
      <c r="B12183" s="120" t="s">
        <v>201</v>
      </c>
      <c r="C12183" s="120" t="s">
        <v>206</v>
      </c>
      <c r="D12183" s="120" t="s">
        <v>101</v>
      </c>
      <c r="E12183" s="120" t="s">
        <v>92</v>
      </c>
      <c r="F12183" s="121">
        <v>90212</v>
      </c>
      <c r="G12183" s="121">
        <v>10134</v>
      </c>
      <c r="H12183" s="119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19">
        <v>61118</v>
      </c>
      <c r="B12184" s="120" t="s">
        <v>201</v>
      </c>
      <c r="C12184" s="120" t="s">
        <v>206</v>
      </c>
      <c r="D12184" s="120" t="s">
        <v>101</v>
      </c>
      <c r="E12184" s="120" t="s">
        <v>92</v>
      </c>
      <c r="F12184" s="121">
        <v>19041</v>
      </c>
      <c r="G12184" s="121">
        <v>2139</v>
      </c>
      <c r="H12184" s="119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19">
        <v>61119</v>
      </c>
      <c r="B12185" s="120" t="s">
        <v>201</v>
      </c>
      <c r="C12185" s="120" t="s">
        <v>206</v>
      </c>
      <c r="D12185" s="120" t="s">
        <v>101</v>
      </c>
      <c r="E12185" s="120" t="s">
        <v>92</v>
      </c>
      <c r="F12185" s="121">
        <v>71019</v>
      </c>
      <c r="G12185" s="121">
        <v>7978</v>
      </c>
      <c r="H12185" s="119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19">
        <v>61120</v>
      </c>
      <c r="B12186" s="120" t="s">
        <v>201</v>
      </c>
      <c r="C12186" s="120" t="s">
        <v>206</v>
      </c>
      <c r="D12186" s="120" t="s">
        <v>101</v>
      </c>
      <c r="E12186" s="120" t="s">
        <v>92</v>
      </c>
      <c r="F12186" s="121">
        <v>70566</v>
      </c>
      <c r="G12186" s="121">
        <v>7927</v>
      </c>
      <c r="H12186" s="119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19">
        <v>61121</v>
      </c>
      <c r="B12187" s="120" t="s">
        <v>201</v>
      </c>
      <c r="C12187" s="120" t="s">
        <v>206</v>
      </c>
      <c r="D12187" s="120" t="s">
        <v>101</v>
      </c>
      <c r="E12187" s="120" t="s">
        <v>92</v>
      </c>
      <c r="F12187" s="121">
        <v>69675</v>
      </c>
      <c r="G12187" s="121">
        <v>7827</v>
      </c>
      <c r="H12187" s="119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19">
        <v>61124</v>
      </c>
      <c r="B12188" s="120" t="s">
        <v>201</v>
      </c>
      <c r="C12188" s="120" t="s">
        <v>206</v>
      </c>
      <c r="D12188" s="120" t="s">
        <v>101</v>
      </c>
      <c r="E12188" s="120" t="s">
        <v>92</v>
      </c>
      <c r="F12188" s="121">
        <v>61043</v>
      </c>
      <c r="G12188" s="121">
        <v>6857</v>
      </c>
      <c r="H12188" s="119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19">
        <v>61125</v>
      </c>
      <c r="B12189" s="120" t="s">
        <v>201</v>
      </c>
      <c r="C12189" s="120" t="s">
        <v>202</v>
      </c>
      <c r="D12189" s="120" t="s">
        <v>101</v>
      </c>
      <c r="E12189" s="120" t="s">
        <v>92</v>
      </c>
      <c r="F12189" s="121">
        <v>10675</v>
      </c>
      <c r="G12189" s="121">
        <v>1199</v>
      </c>
      <c r="H12189" s="119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19">
        <v>61126</v>
      </c>
      <c r="B12190" s="120" t="s">
        <v>201</v>
      </c>
      <c r="C12190" s="120" t="s">
        <v>206</v>
      </c>
      <c r="D12190" s="120" t="s">
        <v>101</v>
      </c>
      <c r="E12190" s="120" t="s">
        <v>92</v>
      </c>
      <c r="F12190" s="121">
        <v>47377</v>
      </c>
      <c r="G12190" s="121">
        <v>5322</v>
      </c>
      <c r="H12190" s="119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19">
        <v>61127</v>
      </c>
      <c r="B12191" s="120" t="s">
        <v>201</v>
      </c>
      <c r="C12191" s="120" t="s">
        <v>206</v>
      </c>
      <c r="D12191" s="120" t="s">
        <v>101</v>
      </c>
      <c r="E12191" s="120" t="s">
        <v>92</v>
      </c>
      <c r="F12191" s="121">
        <v>1335</v>
      </c>
      <c r="G12191" s="121">
        <v>150</v>
      </c>
      <c r="H12191" s="119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19">
        <v>61128</v>
      </c>
      <c r="B12192" s="120" t="s">
        <v>201</v>
      </c>
      <c r="C12192" s="120" t="s">
        <v>206</v>
      </c>
      <c r="D12192" s="120" t="s">
        <v>101</v>
      </c>
      <c r="E12192" s="120" t="s">
        <v>92</v>
      </c>
      <c r="F12192" s="121">
        <v>69731</v>
      </c>
      <c r="G12192" s="121">
        <v>7833</v>
      </c>
      <c r="H12192" s="119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19">
        <v>61129</v>
      </c>
      <c r="B12193" s="120" t="s">
        <v>201</v>
      </c>
      <c r="C12193" s="120" t="s">
        <v>206</v>
      </c>
      <c r="D12193" s="120" t="s">
        <v>101</v>
      </c>
      <c r="E12193" s="120" t="s">
        <v>92</v>
      </c>
      <c r="F12193" s="121">
        <v>89937</v>
      </c>
      <c r="G12193" s="121">
        <v>10103</v>
      </c>
      <c r="H12193" s="119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19">
        <v>61131</v>
      </c>
      <c r="B12194" s="120" t="s">
        <v>201</v>
      </c>
      <c r="C12194" s="120" t="s">
        <v>206</v>
      </c>
      <c r="D12194" s="120" t="s">
        <v>101</v>
      </c>
      <c r="E12194" s="120" t="s">
        <v>92</v>
      </c>
      <c r="F12194" s="121">
        <v>49415</v>
      </c>
      <c r="G12194" s="121">
        <v>5551</v>
      </c>
      <c r="H12194" s="119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19">
        <v>61134</v>
      </c>
      <c r="B12195" s="120" t="s">
        <v>201</v>
      </c>
      <c r="C12195" s="120" t="s">
        <v>206</v>
      </c>
      <c r="D12195" s="120" t="s">
        <v>101</v>
      </c>
      <c r="E12195" s="120" t="s">
        <v>92</v>
      </c>
      <c r="F12195" s="121">
        <v>81542</v>
      </c>
      <c r="G12195" s="121">
        <v>9160</v>
      </c>
      <c r="H12195" s="119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19">
        <v>61135</v>
      </c>
      <c r="B12196" s="120" t="s">
        <v>201</v>
      </c>
      <c r="C12196" s="120" t="s">
        <v>206</v>
      </c>
      <c r="D12196" s="120" t="s">
        <v>101</v>
      </c>
      <c r="E12196" s="120" t="s">
        <v>92</v>
      </c>
      <c r="F12196" s="121">
        <v>38457</v>
      </c>
      <c r="G12196" s="121">
        <v>4320</v>
      </c>
      <c r="H12196" s="119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19">
        <v>61138</v>
      </c>
      <c r="B12197" s="120" t="s">
        <v>201</v>
      </c>
      <c r="C12197" s="120" t="s">
        <v>206</v>
      </c>
      <c r="D12197" s="120" t="s">
        <v>101</v>
      </c>
      <c r="E12197" s="120" t="s">
        <v>92</v>
      </c>
      <c r="F12197" s="121">
        <v>40939</v>
      </c>
      <c r="G12197" s="121">
        <v>4599</v>
      </c>
      <c r="H12197" s="119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19">
        <v>61139</v>
      </c>
      <c r="B12198" s="120" t="s">
        <v>201</v>
      </c>
      <c r="C12198" s="120" t="s">
        <v>206</v>
      </c>
      <c r="D12198" s="120" t="s">
        <v>101</v>
      </c>
      <c r="E12198" s="120" t="s">
        <v>92</v>
      </c>
      <c r="F12198" s="121">
        <v>53403</v>
      </c>
      <c r="G12198" s="121">
        <v>5999</v>
      </c>
      <c r="H12198" s="119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19">
        <v>61140</v>
      </c>
      <c r="B12199" s="120" t="s">
        <v>201</v>
      </c>
      <c r="C12199" s="120" t="s">
        <v>206</v>
      </c>
      <c r="D12199" s="120" t="s">
        <v>101</v>
      </c>
      <c r="E12199" s="120" t="s">
        <v>92</v>
      </c>
      <c r="F12199" s="121">
        <v>25254</v>
      </c>
      <c r="G12199" s="121">
        <v>2837</v>
      </c>
      <c r="H12199" s="119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19">
        <v>61141</v>
      </c>
      <c r="B12200" s="120" t="s">
        <v>201</v>
      </c>
      <c r="C12200" s="120" t="s">
        <v>206</v>
      </c>
      <c r="D12200" s="120" t="s">
        <v>101</v>
      </c>
      <c r="E12200" s="120" t="s">
        <v>92</v>
      </c>
      <c r="F12200" s="121">
        <v>35546</v>
      </c>
      <c r="G12200" s="121">
        <v>3993</v>
      </c>
      <c r="H12200" s="119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19">
        <v>61142</v>
      </c>
      <c r="B12201" s="120" t="s">
        <v>201</v>
      </c>
      <c r="C12201" s="120" t="s">
        <v>206</v>
      </c>
      <c r="D12201" s="120" t="s">
        <v>101</v>
      </c>
      <c r="E12201" s="120" t="s">
        <v>92</v>
      </c>
      <c r="F12201" s="121">
        <v>73003</v>
      </c>
      <c r="G12201" s="121">
        <v>8201</v>
      </c>
      <c r="H12201" s="119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19">
        <v>61145</v>
      </c>
      <c r="B12202" s="120" t="s">
        <v>201</v>
      </c>
      <c r="C12202" s="120" t="s">
        <v>206</v>
      </c>
      <c r="D12202" s="120" t="s">
        <v>79</v>
      </c>
      <c r="E12202" s="120" t="s">
        <v>90</v>
      </c>
      <c r="F12202" s="121">
        <v>314002</v>
      </c>
      <c r="G12202" s="121">
        <v>28269</v>
      </c>
      <c r="H12202" s="119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19">
        <v>61152</v>
      </c>
      <c r="B12203" s="120" t="s">
        <v>201</v>
      </c>
      <c r="C12203" s="120" t="s">
        <v>206</v>
      </c>
      <c r="D12203" s="120" t="s">
        <v>101</v>
      </c>
      <c r="E12203" s="120" t="s">
        <v>92</v>
      </c>
      <c r="F12203" s="121">
        <v>72373</v>
      </c>
      <c r="G12203" s="121">
        <v>8130</v>
      </c>
      <c r="H12203" s="119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19">
        <v>61153</v>
      </c>
      <c r="B12204" s="120" t="s">
        <v>201</v>
      </c>
      <c r="C12204" s="120" t="s">
        <v>206</v>
      </c>
      <c r="D12204" s="120" t="s">
        <v>67</v>
      </c>
      <c r="E12204" s="120" t="s">
        <v>38</v>
      </c>
      <c r="F12204" s="121">
        <v>81432</v>
      </c>
      <c r="G12204" s="121">
        <v>9878</v>
      </c>
      <c r="H12204" s="119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19">
        <v>61154</v>
      </c>
      <c r="B12205" s="120" t="s">
        <v>201</v>
      </c>
      <c r="C12205" s="120" t="s">
        <v>206</v>
      </c>
      <c r="D12205" s="120" t="s">
        <v>67</v>
      </c>
      <c r="E12205" s="120" t="s">
        <v>38</v>
      </c>
      <c r="F12205" s="121">
        <v>77611</v>
      </c>
      <c r="G12205" s="121">
        <v>9424</v>
      </c>
      <c r="H12205" s="119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19">
        <v>61155</v>
      </c>
      <c r="B12206" s="120" t="s">
        <v>201</v>
      </c>
      <c r="C12206" s="120" t="s">
        <v>206</v>
      </c>
      <c r="D12206" s="120" t="s">
        <v>128</v>
      </c>
      <c r="E12206" s="120" t="s">
        <v>180</v>
      </c>
      <c r="F12206" s="121">
        <v>701746</v>
      </c>
      <c r="G12206" s="121">
        <v>78830</v>
      </c>
      <c r="H12206" s="119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19">
        <v>61156</v>
      </c>
      <c r="B12207" s="120" t="s">
        <v>201</v>
      </c>
      <c r="C12207" s="120" t="s">
        <v>206</v>
      </c>
      <c r="D12207" s="120" t="s">
        <v>101</v>
      </c>
      <c r="E12207" s="120" t="s">
        <v>92</v>
      </c>
      <c r="F12207" s="121">
        <v>85137</v>
      </c>
      <c r="G12207" s="121">
        <v>9564</v>
      </c>
      <c r="H12207" s="119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19">
        <v>61157</v>
      </c>
      <c r="B12208" s="120" t="s">
        <v>201</v>
      </c>
      <c r="C12208" s="120" t="s">
        <v>206</v>
      </c>
      <c r="D12208" s="120" t="s">
        <v>101</v>
      </c>
      <c r="E12208" s="120" t="s">
        <v>92</v>
      </c>
      <c r="F12208" s="121">
        <v>81035</v>
      </c>
      <c r="G12208" s="121">
        <v>9103</v>
      </c>
      <c r="H12208" s="119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19">
        <v>61158</v>
      </c>
      <c r="B12209" s="120" t="s">
        <v>201</v>
      </c>
      <c r="C12209" s="120" t="s">
        <v>206</v>
      </c>
      <c r="D12209" s="120" t="s">
        <v>101</v>
      </c>
      <c r="E12209" s="120" t="s">
        <v>92</v>
      </c>
      <c r="F12209" s="121">
        <v>85155</v>
      </c>
      <c r="G12209" s="121">
        <v>9566</v>
      </c>
      <c r="H12209" s="119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19">
        <v>61162</v>
      </c>
      <c r="B12210" s="120" t="s">
        <v>201</v>
      </c>
      <c r="C12210" s="120" t="s">
        <v>211</v>
      </c>
      <c r="D12210" s="120" t="s">
        <v>101</v>
      </c>
      <c r="E12210" s="120" t="s">
        <v>92</v>
      </c>
      <c r="F12210" s="121">
        <v>10709</v>
      </c>
      <c r="G12210" s="121">
        <v>1202.85</v>
      </c>
      <c r="H12210" s="119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19">
        <v>61163</v>
      </c>
      <c r="B12211" s="120" t="s">
        <v>201</v>
      </c>
      <c r="C12211" s="120" t="s">
        <v>206</v>
      </c>
      <c r="D12211" s="120" t="s">
        <v>101</v>
      </c>
      <c r="E12211" s="120" t="s">
        <v>92</v>
      </c>
      <c r="F12211" s="121">
        <v>15473</v>
      </c>
      <c r="G12211" s="121">
        <v>1738</v>
      </c>
      <c r="H12211" s="119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19">
        <v>61164</v>
      </c>
      <c r="B12212" s="120" t="s">
        <v>201</v>
      </c>
      <c r="C12212" s="120" t="s">
        <v>206</v>
      </c>
      <c r="D12212" s="120" t="s">
        <v>101</v>
      </c>
      <c r="E12212" s="120" t="s">
        <v>92</v>
      </c>
      <c r="F12212" s="121">
        <v>15685</v>
      </c>
      <c r="G12212" s="121">
        <v>1762</v>
      </c>
      <c r="H12212" s="119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19">
        <v>61165</v>
      </c>
      <c r="B12213" s="120" t="s">
        <v>201</v>
      </c>
      <c r="C12213" s="120" t="s">
        <v>206</v>
      </c>
      <c r="D12213" s="120" t="s">
        <v>101</v>
      </c>
      <c r="E12213" s="120" t="s">
        <v>92</v>
      </c>
      <c r="F12213" s="121">
        <v>45640</v>
      </c>
      <c r="G12213" s="121">
        <v>5127</v>
      </c>
      <c r="H12213" s="119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19">
        <v>61166</v>
      </c>
      <c r="B12214" s="120" t="s">
        <v>201</v>
      </c>
      <c r="C12214" s="120" t="s">
        <v>207</v>
      </c>
      <c r="D12214" s="120" t="s">
        <v>116</v>
      </c>
      <c r="E12214" s="120" t="s">
        <v>170</v>
      </c>
      <c r="F12214" s="121">
        <v>676348</v>
      </c>
      <c r="G12214" s="121">
        <v>75977</v>
      </c>
      <c r="H12214" s="119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19">
        <v>61172</v>
      </c>
      <c r="B12215" s="120" t="s">
        <v>201</v>
      </c>
      <c r="C12215" s="120" t="s">
        <v>206</v>
      </c>
      <c r="D12215" s="120" t="s">
        <v>101</v>
      </c>
      <c r="E12215" s="120" t="s">
        <v>92</v>
      </c>
      <c r="F12215" s="121">
        <v>596276</v>
      </c>
      <c r="G12215" s="121">
        <v>66982.14</v>
      </c>
      <c r="H12215" s="119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19">
        <v>61173</v>
      </c>
      <c r="B12216" s="120" t="s">
        <v>201</v>
      </c>
      <c r="C12216" s="120" t="s">
        <v>207</v>
      </c>
      <c r="D12216" s="120" t="s">
        <v>101</v>
      </c>
      <c r="E12216" s="120" t="s">
        <v>92</v>
      </c>
      <c r="F12216" s="121">
        <v>11306</v>
      </c>
      <c r="G12216" s="121">
        <v>1270</v>
      </c>
      <c r="H12216" s="119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19">
        <v>61174</v>
      </c>
      <c r="B12217" s="120" t="s">
        <v>201</v>
      </c>
      <c r="C12217" s="120" t="s">
        <v>206</v>
      </c>
      <c r="D12217" s="120" t="s">
        <v>101</v>
      </c>
      <c r="E12217" s="120" t="s">
        <v>92</v>
      </c>
      <c r="F12217" s="121">
        <v>53163</v>
      </c>
      <c r="G12217" s="121">
        <v>5972</v>
      </c>
      <c r="H12217" s="119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19">
        <v>61175</v>
      </c>
      <c r="B12218" s="120" t="s">
        <v>201</v>
      </c>
      <c r="C12218" s="120" t="s">
        <v>206</v>
      </c>
      <c r="D12218" s="120" t="s">
        <v>101</v>
      </c>
      <c r="E12218" s="120" t="s">
        <v>92</v>
      </c>
      <c r="F12218" s="121">
        <v>26589</v>
      </c>
      <c r="G12218" s="121">
        <v>2987</v>
      </c>
      <c r="H12218" s="119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19">
        <v>61176</v>
      </c>
      <c r="B12219" s="120" t="s">
        <v>201</v>
      </c>
      <c r="C12219" s="120" t="s">
        <v>206</v>
      </c>
      <c r="D12219" s="120" t="s">
        <v>101</v>
      </c>
      <c r="E12219" s="120" t="s">
        <v>92</v>
      </c>
      <c r="F12219" s="121">
        <v>44146</v>
      </c>
      <c r="G12219" s="121">
        <v>4959</v>
      </c>
      <c r="H12219" s="119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19">
        <v>61177</v>
      </c>
      <c r="B12220" s="120" t="s">
        <v>201</v>
      </c>
      <c r="C12220" s="120" t="s">
        <v>206</v>
      </c>
      <c r="D12220" s="120" t="s">
        <v>101</v>
      </c>
      <c r="E12220" s="120" t="s">
        <v>92</v>
      </c>
      <c r="F12220" s="121">
        <v>60506</v>
      </c>
      <c r="G12220" s="121">
        <v>6797</v>
      </c>
      <c r="H12220" s="119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19">
        <v>61178</v>
      </c>
      <c r="B12221" s="120" t="s">
        <v>201</v>
      </c>
      <c r="C12221" s="120" t="s">
        <v>206</v>
      </c>
      <c r="D12221" s="120" t="s">
        <v>101</v>
      </c>
      <c r="E12221" s="120" t="s">
        <v>92</v>
      </c>
      <c r="F12221" s="121">
        <v>68937</v>
      </c>
      <c r="G12221" s="121">
        <v>7744</v>
      </c>
      <c r="H12221" s="119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19">
        <v>61179</v>
      </c>
      <c r="B12222" s="120" t="s">
        <v>201</v>
      </c>
      <c r="C12222" s="120" t="s">
        <v>206</v>
      </c>
      <c r="D12222" s="120" t="s">
        <v>101</v>
      </c>
      <c r="E12222" s="120" t="s">
        <v>92</v>
      </c>
      <c r="F12222" s="121">
        <v>50975</v>
      </c>
      <c r="G12222" s="121">
        <v>5726</v>
      </c>
      <c r="H12222" s="119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19">
        <v>61180</v>
      </c>
      <c r="B12223" s="120" t="s">
        <v>201</v>
      </c>
      <c r="C12223" s="120" t="s">
        <v>206</v>
      </c>
      <c r="D12223" s="120" t="s">
        <v>101</v>
      </c>
      <c r="E12223" s="120" t="s">
        <v>92</v>
      </c>
      <c r="F12223" s="121">
        <v>23795</v>
      </c>
      <c r="G12223" s="121">
        <v>2673</v>
      </c>
      <c r="H12223" s="119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19">
        <v>61181</v>
      </c>
      <c r="B12224" s="120" t="s">
        <v>201</v>
      </c>
      <c r="C12224" s="120" t="s">
        <v>206</v>
      </c>
      <c r="D12224" s="120" t="s">
        <v>101</v>
      </c>
      <c r="E12224" s="120" t="s">
        <v>92</v>
      </c>
      <c r="F12224" s="121">
        <v>65464</v>
      </c>
      <c r="G12224" s="121">
        <v>7354</v>
      </c>
      <c r="H12224" s="119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19">
        <v>61182</v>
      </c>
      <c r="B12225" s="120" t="s">
        <v>201</v>
      </c>
      <c r="C12225" s="120" t="s">
        <v>206</v>
      </c>
      <c r="D12225" s="120" t="s">
        <v>101</v>
      </c>
      <c r="E12225" s="120" t="s">
        <v>92</v>
      </c>
      <c r="F12225" s="121">
        <v>26546</v>
      </c>
      <c r="G12225" s="121">
        <v>2982</v>
      </c>
      <c r="H12225" s="119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19">
        <v>61183</v>
      </c>
      <c r="B12226" s="120" t="s">
        <v>201</v>
      </c>
      <c r="C12226" s="120" t="s">
        <v>206</v>
      </c>
      <c r="D12226" s="120" t="s">
        <v>101</v>
      </c>
      <c r="E12226" s="120" t="s">
        <v>92</v>
      </c>
      <c r="F12226" s="121">
        <v>32573</v>
      </c>
      <c r="G12226" s="121">
        <v>3659</v>
      </c>
      <c r="H12226" s="119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19">
        <v>61185</v>
      </c>
      <c r="B12227" s="120" t="s">
        <v>201</v>
      </c>
      <c r="C12227" s="120" t="s">
        <v>206</v>
      </c>
      <c r="D12227" s="120" t="s">
        <v>101</v>
      </c>
      <c r="E12227" s="120" t="s">
        <v>92</v>
      </c>
      <c r="F12227" s="121">
        <v>15302</v>
      </c>
      <c r="G12227" s="121">
        <v>1719</v>
      </c>
      <c r="H12227" s="119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19">
        <v>61186</v>
      </c>
      <c r="B12228" s="120" t="s">
        <v>205</v>
      </c>
      <c r="C12228" s="120" t="s">
        <v>210</v>
      </c>
      <c r="D12228" s="120" t="s">
        <v>79</v>
      </c>
      <c r="E12228" s="120" t="s">
        <v>38</v>
      </c>
      <c r="F12228" s="121">
        <v>169481</v>
      </c>
      <c r="G12228" s="121">
        <v>15290</v>
      </c>
      <c r="H12228" s="119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19">
        <v>61187</v>
      </c>
      <c r="B12229" s="120" t="s">
        <v>201</v>
      </c>
      <c r="C12229" s="120" t="s">
        <v>206</v>
      </c>
      <c r="D12229" s="120" t="s">
        <v>101</v>
      </c>
      <c r="E12229" s="120" t="s">
        <v>92</v>
      </c>
      <c r="F12229" s="121">
        <v>15018</v>
      </c>
      <c r="G12229" s="121">
        <v>1687</v>
      </c>
      <c r="H12229" s="119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19">
        <v>61189</v>
      </c>
      <c r="B12230" s="120" t="s">
        <v>201</v>
      </c>
      <c r="C12230" s="120" t="s">
        <v>206</v>
      </c>
      <c r="D12230" s="120" t="s">
        <v>116</v>
      </c>
      <c r="E12230" s="120" t="s">
        <v>170</v>
      </c>
      <c r="F12230" s="121">
        <v>104731</v>
      </c>
      <c r="G12230" s="121">
        <v>11765</v>
      </c>
      <c r="H12230" s="119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19">
        <v>61190</v>
      </c>
      <c r="B12231" s="120" t="s">
        <v>201</v>
      </c>
      <c r="C12231" s="120" t="s">
        <v>206</v>
      </c>
      <c r="D12231" s="120" t="s">
        <v>116</v>
      </c>
      <c r="E12231" s="120" t="s">
        <v>170</v>
      </c>
      <c r="F12231" s="121">
        <v>168408</v>
      </c>
      <c r="G12231" s="121">
        <v>18918</v>
      </c>
      <c r="H12231" s="119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19">
        <v>61191</v>
      </c>
      <c r="B12232" s="120" t="s">
        <v>201</v>
      </c>
      <c r="C12232" s="120" t="s">
        <v>206</v>
      </c>
      <c r="D12232" s="120" t="s">
        <v>116</v>
      </c>
      <c r="E12232" s="120" t="s">
        <v>170</v>
      </c>
      <c r="F12232" s="121">
        <v>76218</v>
      </c>
      <c r="G12232" s="121">
        <v>8562</v>
      </c>
      <c r="H12232" s="119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19">
        <v>61192</v>
      </c>
      <c r="B12233" s="120" t="s">
        <v>201</v>
      </c>
      <c r="C12233" s="120" t="s">
        <v>207</v>
      </c>
      <c r="D12233" s="120" t="s">
        <v>101</v>
      </c>
      <c r="E12233" s="120" t="s">
        <v>92</v>
      </c>
      <c r="F12233" s="121">
        <v>26208</v>
      </c>
      <c r="G12233" s="121">
        <v>2944</v>
      </c>
      <c r="H12233" s="119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19">
        <v>61193</v>
      </c>
      <c r="B12234" s="120" t="s">
        <v>201</v>
      </c>
      <c r="C12234" s="120" t="s">
        <v>207</v>
      </c>
      <c r="D12234" s="120" t="s">
        <v>101</v>
      </c>
      <c r="E12234" s="120" t="s">
        <v>92</v>
      </c>
      <c r="F12234" s="121">
        <v>14109</v>
      </c>
      <c r="G12234" s="121">
        <v>1585</v>
      </c>
      <c r="H12234" s="119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19">
        <v>61194</v>
      </c>
      <c r="B12235" s="120" t="s">
        <v>201</v>
      </c>
      <c r="C12235" s="120" t="s">
        <v>206</v>
      </c>
      <c r="D12235" s="120" t="s">
        <v>101</v>
      </c>
      <c r="E12235" s="120" t="s">
        <v>92</v>
      </c>
      <c r="F12235" s="121">
        <v>82156</v>
      </c>
      <c r="G12235" s="121">
        <v>9229</v>
      </c>
      <c r="H12235" s="119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19">
        <v>61195</v>
      </c>
      <c r="B12236" s="120" t="s">
        <v>201</v>
      </c>
      <c r="C12236" s="120" t="s">
        <v>206</v>
      </c>
      <c r="D12236" s="120" t="s">
        <v>101</v>
      </c>
      <c r="E12236" s="120" t="s">
        <v>92</v>
      </c>
      <c r="F12236" s="121">
        <v>35830</v>
      </c>
      <c r="G12236" s="121">
        <v>4025</v>
      </c>
      <c r="H12236" s="119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19">
        <v>61196</v>
      </c>
      <c r="B12237" s="120" t="s">
        <v>201</v>
      </c>
      <c r="C12237" s="120" t="s">
        <v>206</v>
      </c>
      <c r="D12237" s="120" t="s">
        <v>101</v>
      </c>
      <c r="E12237" s="120" t="s">
        <v>92</v>
      </c>
      <c r="F12237" s="121">
        <v>88594</v>
      </c>
      <c r="G12237" s="121">
        <v>9952</v>
      </c>
      <c r="H12237" s="119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19">
        <v>61197</v>
      </c>
      <c r="B12238" s="120" t="s">
        <v>201</v>
      </c>
      <c r="C12238" s="120" t="s">
        <v>206</v>
      </c>
      <c r="D12238" s="120" t="s">
        <v>33</v>
      </c>
      <c r="E12238" s="120" t="s">
        <v>99</v>
      </c>
      <c r="F12238" s="121">
        <v>0</v>
      </c>
      <c r="G12238" s="121">
        <v>-367</v>
      </c>
      <c r="H12238" s="119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19">
        <v>61198</v>
      </c>
      <c r="B12239" s="120" t="s">
        <v>201</v>
      </c>
      <c r="C12239" s="120" t="s">
        <v>207</v>
      </c>
      <c r="D12239" s="120" t="s">
        <v>101</v>
      </c>
      <c r="E12239" s="120" t="s">
        <v>92</v>
      </c>
      <c r="F12239" s="121">
        <v>6890</v>
      </c>
      <c r="G12239" s="121">
        <v>774</v>
      </c>
      <c r="H12239" s="119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19">
        <v>61199</v>
      </c>
      <c r="B12240" s="120" t="s">
        <v>201</v>
      </c>
      <c r="C12240" s="120" t="s">
        <v>206</v>
      </c>
      <c r="D12240" s="120" t="s">
        <v>101</v>
      </c>
      <c r="E12240" s="120" t="s">
        <v>92</v>
      </c>
      <c r="F12240" s="121">
        <v>21384</v>
      </c>
      <c r="G12240" s="121">
        <v>2402</v>
      </c>
      <c r="H12240" s="119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19">
        <v>61201</v>
      </c>
      <c r="B12241" s="120" t="s">
        <v>201</v>
      </c>
      <c r="C12241" s="120" t="s">
        <v>206</v>
      </c>
      <c r="D12241" s="120" t="s">
        <v>101</v>
      </c>
      <c r="E12241" s="120" t="s">
        <v>92</v>
      </c>
      <c r="F12241" s="121">
        <v>221553</v>
      </c>
      <c r="G12241" s="121">
        <v>24888</v>
      </c>
      <c r="H12241" s="119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19">
        <v>61202</v>
      </c>
      <c r="B12242" s="120" t="s">
        <v>201</v>
      </c>
      <c r="C12242" s="120" t="s">
        <v>206</v>
      </c>
      <c r="D12242" s="120" t="s">
        <v>101</v>
      </c>
      <c r="E12242" s="120" t="s">
        <v>92</v>
      </c>
      <c r="F12242" s="121">
        <v>5559576</v>
      </c>
      <c r="G12242" s="121">
        <v>624531</v>
      </c>
      <c r="H12242" s="119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19">
        <v>61203</v>
      </c>
      <c r="B12243" s="120" t="s">
        <v>201</v>
      </c>
      <c r="C12243" s="120" t="s">
        <v>206</v>
      </c>
      <c r="D12243" s="120" t="s">
        <v>101</v>
      </c>
      <c r="E12243" s="120" t="s">
        <v>92</v>
      </c>
      <c r="F12243" s="121">
        <v>62029</v>
      </c>
      <c r="G12243" s="121">
        <v>6968</v>
      </c>
      <c r="H12243" s="119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19">
        <v>61205</v>
      </c>
      <c r="B12244" s="120" t="s">
        <v>201</v>
      </c>
      <c r="C12244" s="120" t="s">
        <v>206</v>
      </c>
      <c r="D12244" s="120" t="s">
        <v>101</v>
      </c>
      <c r="E12244" s="120" t="s">
        <v>92</v>
      </c>
      <c r="F12244" s="121">
        <v>25628</v>
      </c>
      <c r="G12244" s="121">
        <v>2879</v>
      </c>
      <c r="H12244" s="119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19">
        <v>61206</v>
      </c>
      <c r="B12245" s="120" t="s">
        <v>201</v>
      </c>
      <c r="C12245" s="120" t="s">
        <v>206</v>
      </c>
      <c r="D12245" s="120" t="s">
        <v>101</v>
      </c>
      <c r="E12245" s="120" t="s">
        <v>92</v>
      </c>
      <c r="F12245" s="121">
        <v>18570</v>
      </c>
      <c r="G12245" s="121">
        <v>2086</v>
      </c>
      <c r="H12245" s="119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19">
        <v>61207</v>
      </c>
      <c r="B12246" s="120" t="s">
        <v>201</v>
      </c>
      <c r="C12246" s="120" t="s">
        <v>206</v>
      </c>
      <c r="D12246" s="120" t="s">
        <v>116</v>
      </c>
      <c r="E12246" s="120" t="s">
        <v>170</v>
      </c>
      <c r="F12246" s="121">
        <v>357388</v>
      </c>
      <c r="G12246" s="121">
        <v>40147</v>
      </c>
      <c r="H12246" s="119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19">
        <v>61208</v>
      </c>
      <c r="B12247" s="120" t="s">
        <v>201</v>
      </c>
      <c r="C12247" s="120" t="s">
        <v>206</v>
      </c>
      <c r="D12247" s="120" t="s">
        <v>101</v>
      </c>
      <c r="E12247" s="120" t="s">
        <v>92</v>
      </c>
      <c r="F12247" s="121">
        <v>47403</v>
      </c>
      <c r="G12247" s="121">
        <v>5325</v>
      </c>
      <c r="H12247" s="119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19">
        <v>61209</v>
      </c>
      <c r="B12248" s="120" t="s">
        <v>201</v>
      </c>
      <c r="C12248" s="120" t="s">
        <v>206</v>
      </c>
      <c r="D12248" s="120" t="s">
        <v>101</v>
      </c>
      <c r="E12248" s="120" t="s">
        <v>92</v>
      </c>
      <c r="F12248" s="121">
        <v>68723</v>
      </c>
      <c r="G12248" s="121">
        <v>7720</v>
      </c>
      <c r="H12248" s="119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19">
        <v>61210</v>
      </c>
      <c r="B12249" s="120" t="s">
        <v>201</v>
      </c>
      <c r="C12249" s="120" t="s">
        <v>206</v>
      </c>
      <c r="D12249" s="120" t="s">
        <v>101</v>
      </c>
      <c r="E12249" s="120" t="s">
        <v>92</v>
      </c>
      <c r="F12249" s="121">
        <v>28684</v>
      </c>
      <c r="G12249" s="121">
        <v>3222</v>
      </c>
      <c r="H12249" s="119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19">
        <v>61211</v>
      </c>
      <c r="B12250" s="120" t="s">
        <v>201</v>
      </c>
      <c r="C12250" s="120" t="s">
        <v>207</v>
      </c>
      <c r="D12250" s="120" t="s">
        <v>101</v>
      </c>
      <c r="E12250" s="120" t="s">
        <v>92</v>
      </c>
      <c r="F12250" s="121">
        <v>13113</v>
      </c>
      <c r="G12250" s="121">
        <v>1473</v>
      </c>
      <c r="H12250" s="119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19">
        <v>61212</v>
      </c>
      <c r="B12251" s="120" t="s">
        <v>201</v>
      </c>
      <c r="C12251" s="120" t="s">
        <v>206</v>
      </c>
      <c r="D12251" s="120" t="s">
        <v>128</v>
      </c>
      <c r="E12251" s="120" t="s">
        <v>180</v>
      </c>
      <c r="F12251" s="121">
        <v>7841184</v>
      </c>
      <c r="G12251" s="121">
        <v>880834</v>
      </c>
      <c r="H12251" s="119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19">
        <v>61213</v>
      </c>
      <c r="B12252" s="120" t="s">
        <v>201</v>
      </c>
      <c r="C12252" s="120" t="s">
        <v>206</v>
      </c>
      <c r="D12252" s="120" t="s">
        <v>68</v>
      </c>
      <c r="E12252" s="120" t="s">
        <v>176</v>
      </c>
      <c r="F12252" s="121">
        <v>501811</v>
      </c>
      <c r="G12252" s="121">
        <v>55297.07</v>
      </c>
      <c r="H12252" s="119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19">
        <v>61215</v>
      </c>
      <c r="B12253" s="120" t="s">
        <v>201</v>
      </c>
      <c r="C12253" s="120" t="s">
        <v>206</v>
      </c>
      <c r="D12253" s="120" t="s">
        <v>101</v>
      </c>
      <c r="E12253" s="120" t="s">
        <v>92</v>
      </c>
      <c r="F12253" s="121">
        <v>68296</v>
      </c>
      <c r="G12253" s="121">
        <v>7672</v>
      </c>
      <c r="H12253" s="119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19">
        <v>61216</v>
      </c>
      <c r="B12254" s="120" t="s">
        <v>201</v>
      </c>
      <c r="C12254" s="120" t="s">
        <v>206</v>
      </c>
      <c r="D12254" s="120" t="s">
        <v>101</v>
      </c>
      <c r="E12254" s="120" t="s">
        <v>92</v>
      </c>
      <c r="F12254" s="121">
        <v>65990</v>
      </c>
      <c r="G12254" s="121">
        <v>7413</v>
      </c>
      <c r="H12254" s="119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19">
        <v>61217</v>
      </c>
      <c r="B12255" s="120" t="s">
        <v>201</v>
      </c>
      <c r="C12255" s="120" t="s">
        <v>206</v>
      </c>
      <c r="D12255" s="120" t="s">
        <v>116</v>
      </c>
      <c r="E12255" s="120" t="s">
        <v>170</v>
      </c>
      <c r="F12255" s="121">
        <v>39489</v>
      </c>
      <c r="G12255" s="121">
        <v>4436</v>
      </c>
      <c r="H12255" s="119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19">
        <v>61218</v>
      </c>
      <c r="B12256" s="120" t="s">
        <v>201</v>
      </c>
      <c r="C12256" s="120" t="s">
        <v>206</v>
      </c>
      <c r="D12256" s="120" t="s">
        <v>101</v>
      </c>
      <c r="E12256" s="120" t="s">
        <v>92</v>
      </c>
      <c r="F12256" s="121">
        <v>88574</v>
      </c>
      <c r="G12256" s="121">
        <v>9950</v>
      </c>
      <c r="H12256" s="119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19">
        <v>61219</v>
      </c>
      <c r="B12257" s="120" t="s">
        <v>201</v>
      </c>
      <c r="C12257" s="120" t="s">
        <v>206</v>
      </c>
      <c r="D12257" s="120" t="s">
        <v>101</v>
      </c>
      <c r="E12257" s="120" t="s">
        <v>92</v>
      </c>
      <c r="F12257" s="121">
        <v>86340</v>
      </c>
      <c r="G12257" s="121">
        <v>9699</v>
      </c>
      <c r="H12257" s="119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19">
        <v>61220</v>
      </c>
      <c r="B12258" s="120" t="s">
        <v>201</v>
      </c>
      <c r="C12258" s="120" t="s">
        <v>206</v>
      </c>
      <c r="D12258" s="120" t="s">
        <v>101</v>
      </c>
      <c r="E12258" s="120" t="s">
        <v>92</v>
      </c>
      <c r="F12258" s="121">
        <v>80323</v>
      </c>
      <c r="G12258" s="121">
        <v>9023</v>
      </c>
      <c r="H12258" s="119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19">
        <v>61221</v>
      </c>
      <c r="B12259" s="120" t="s">
        <v>201</v>
      </c>
      <c r="C12259" s="120" t="s">
        <v>206</v>
      </c>
      <c r="D12259" s="120" t="s">
        <v>128</v>
      </c>
      <c r="E12259" s="120" t="s">
        <v>180</v>
      </c>
      <c r="F12259" s="121">
        <v>3916488</v>
      </c>
      <c r="G12259" s="121">
        <v>439956</v>
      </c>
      <c r="H12259" s="119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19">
        <v>61222</v>
      </c>
      <c r="B12260" s="120" t="s">
        <v>201</v>
      </c>
      <c r="C12260" s="120" t="s">
        <v>206</v>
      </c>
      <c r="D12260" s="120" t="s">
        <v>128</v>
      </c>
      <c r="E12260" s="120" t="s">
        <v>180</v>
      </c>
      <c r="F12260" s="121">
        <v>1518513</v>
      </c>
      <c r="G12260" s="121">
        <v>170581</v>
      </c>
      <c r="H12260" s="119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19">
        <v>61223</v>
      </c>
      <c r="B12261" s="120" t="s">
        <v>201</v>
      </c>
      <c r="C12261" s="120" t="s">
        <v>206</v>
      </c>
      <c r="D12261" s="120" t="s">
        <v>101</v>
      </c>
      <c r="E12261" s="120" t="s">
        <v>92</v>
      </c>
      <c r="F12261" s="121">
        <v>38483</v>
      </c>
      <c r="G12261" s="121">
        <v>4323</v>
      </c>
      <c r="H12261" s="119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19">
        <v>61224</v>
      </c>
      <c r="B12262" s="120" t="s">
        <v>201</v>
      </c>
      <c r="C12262" s="120" t="s">
        <v>206</v>
      </c>
      <c r="D12262" s="120" t="s">
        <v>101</v>
      </c>
      <c r="E12262" s="120" t="s">
        <v>92</v>
      </c>
      <c r="F12262" s="121">
        <v>17625</v>
      </c>
      <c r="G12262" s="121">
        <v>1980</v>
      </c>
      <c r="H12262" s="119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19">
        <v>61237</v>
      </c>
      <c r="B12263" s="120" t="s">
        <v>201</v>
      </c>
      <c r="C12263" s="120" t="s">
        <v>206</v>
      </c>
      <c r="D12263" s="120" t="s">
        <v>101</v>
      </c>
      <c r="E12263" s="120" t="s">
        <v>92</v>
      </c>
      <c r="F12263" s="121">
        <v>32975</v>
      </c>
      <c r="G12263" s="121">
        <v>3704</v>
      </c>
      <c r="H12263" s="119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19">
        <v>61238</v>
      </c>
      <c r="B12264" s="120" t="s">
        <v>205</v>
      </c>
      <c r="C12264" s="120" t="s">
        <v>210</v>
      </c>
      <c r="D12264" s="120" t="s">
        <v>73</v>
      </c>
      <c r="E12264" s="120" t="s">
        <v>38</v>
      </c>
      <c r="F12264" s="121">
        <v>557681</v>
      </c>
      <c r="G12264" s="121">
        <v>46582</v>
      </c>
      <c r="H12264" s="119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19">
        <v>61238</v>
      </c>
      <c r="B12265" s="120" t="s">
        <v>205</v>
      </c>
      <c r="C12265" s="120" t="s">
        <v>210</v>
      </c>
      <c r="D12265" s="120" t="s">
        <v>79</v>
      </c>
      <c r="E12265" s="120" t="s">
        <v>70</v>
      </c>
      <c r="F12265" s="121">
        <v>1033</v>
      </c>
      <c r="G12265" s="121">
        <v>87</v>
      </c>
      <c r="H12265" s="119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19">
        <v>61241</v>
      </c>
      <c r="B12266" s="120" t="s">
        <v>201</v>
      </c>
      <c r="C12266" s="120" t="s">
        <v>206</v>
      </c>
      <c r="D12266" s="120" t="s">
        <v>73</v>
      </c>
      <c r="E12266" s="120" t="s">
        <v>38</v>
      </c>
      <c r="F12266" s="121">
        <v>17183</v>
      </c>
      <c r="G12266" s="121">
        <v>1317</v>
      </c>
      <c r="H12266" s="119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19">
        <v>61242</v>
      </c>
      <c r="B12267" s="120" t="s">
        <v>201</v>
      </c>
      <c r="C12267" s="120" t="s">
        <v>206</v>
      </c>
      <c r="D12267" s="120" t="s">
        <v>73</v>
      </c>
      <c r="E12267" s="120" t="s">
        <v>38</v>
      </c>
      <c r="F12267" s="121">
        <v>459576</v>
      </c>
      <c r="G12267" s="121">
        <v>43958</v>
      </c>
      <c r="H12267" s="119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19">
        <v>61243</v>
      </c>
      <c r="B12268" s="120" t="s">
        <v>201</v>
      </c>
      <c r="C12268" s="120" t="s">
        <v>206</v>
      </c>
      <c r="D12268" s="120" t="s">
        <v>101</v>
      </c>
      <c r="E12268" s="120" t="s">
        <v>92</v>
      </c>
      <c r="F12268" s="121">
        <v>61327</v>
      </c>
      <c r="G12268" s="121">
        <v>6889</v>
      </c>
      <c r="H12268" s="119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19">
        <v>61244</v>
      </c>
      <c r="B12269" s="120" t="s">
        <v>201</v>
      </c>
      <c r="C12269" s="120" t="s">
        <v>206</v>
      </c>
      <c r="D12269" s="120" t="s">
        <v>101</v>
      </c>
      <c r="E12269" s="120" t="s">
        <v>92</v>
      </c>
      <c r="F12269" s="121">
        <v>20236</v>
      </c>
      <c r="G12269" s="121">
        <v>2273</v>
      </c>
      <c r="H12269" s="119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19">
        <v>61245</v>
      </c>
      <c r="B12270" s="120" t="s">
        <v>201</v>
      </c>
      <c r="C12270" s="120" t="s">
        <v>206</v>
      </c>
      <c r="D12270" s="120" t="s">
        <v>101</v>
      </c>
      <c r="E12270" s="120" t="s">
        <v>92</v>
      </c>
      <c r="F12270" s="121">
        <v>61327</v>
      </c>
      <c r="G12270" s="121">
        <v>6889</v>
      </c>
      <c r="H12270" s="119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19">
        <v>61246</v>
      </c>
      <c r="B12271" s="120" t="s">
        <v>201</v>
      </c>
      <c r="C12271" s="120" t="s">
        <v>206</v>
      </c>
      <c r="D12271" s="120" t="s">
        <v>101</v>
      </c>
      <c r="E12271" s="120" t="s">
        <v>92</v>
      </c>
      <c r="F12271" s="121">
        <v>85831</v>
      </c>
      <c r="G12271" s="121">
        <v>9642</v>
      </c>
      <c r="H12271" s="119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19">
        <v>61247</v>
      </c>
      <c r="B12272" s="120" t="s">
        <v>201</v>
      </c>
      <c r="C12272" s="120" t="s">
        <v>206</v>
      </c>
      <c r="D12272" s="120" t="s">
        <v>101</v>
      </c>
      <c r="E12272" s="120" t="s">
        <v>92</v>
      </c>
      <c r="F12272" s="121">
        <v>70905</v>
      </c>
      <c r="G12272" s="121">
        <v>7965</v>
      </c>
      <c r="H12272" s="119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19">
        <v>61248</v>
      </c>
      <c r="B12273" s="120" t="s">
        <v>201</v>
      </c>
      <c r="C12273" s="120" t="s">
        <v>211</v>
      </c>
      <c r="D12273" s="120" t="s">
        <v>101</v>
      </c>
      <c r="E12273" s="120" t="s">
        <v>92</v>
      </c>
      <c r="F12273" s="121">
        <v>10442</v>
      </c>
      <c r="G12273" s="121">
        <v>1173</v>
      </c>
      <c r="H12273" s="119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19">
        <v>61249</v>
      </c>
      <c r="B12274" s="120" t="s">
        <v>201</v>
      </c>
      <c r="C12274" s="120" t="s">
        <v>206</v>
      </c>
      <c r="D12274" s="120" t="s">
        <v>101</v>
      </c>
      <c r="E12274" s="120" t="s">
        <v>92</v>
      </c>
      <c r="F12274" s="121">
        <v>47001</v>
      </c>
      <c r="G12274" s="121">
        <v>5280</v>
      </c>
      <c r="H12274" s="119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19">
        <v>61250</v>
      </c>
      <c r="B12275" s="120" t="s">
        <v>201</v>
      </c>
      <c r="C12275" s="120" t="s">
        <v>202</v>
      </c>
      <c r="D12275" s="120" t="s">
        <v>101</v>
      </c>
      <c r="E12275" s="120" t="s">
        <v>92</v>
      </c>
      <c r="F12275" s="121">
        <v>146430</v>
      </c>
      <c r="G12275" s="121">
        <v>16449</v>
      </c>
      <c r="H12275" s="119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19">
        <v>61255</v>
      </c>
      <c r="B12276" s="120" t="s">
        <v>201</v>
      </c>
      <c r="C12276" s="120" t="s">
        <v>206</v>
      </c>
      <c r="D12276" s="120" t="s">
        <v>101</v>
      </c>
      <c r="E12276" s="120" t="s">
        <v>92</v>
      </c>
      <c r="F12276" s="121">
        <v>81633</v>
      </c>
      <c r="G12276" s="121">
        <v>9170</v>
      </c>
      <c r="H12276" s="119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19">
        <v>61256</v>
      </c>
      <c r="B12277" s="120" t="s">
        <v>201</v>
      </c>
      <c r="C12277" s="120" t="s">
        <v>206</v>
      </c>
      <c r="D12277" s="120" t="s">
        <v>101</v>
      </c>
      <c r="E12277" s="120" t="s">
        <v>92</v>
      </c>
      <c r="F12277" s="121">
        <v>83697</v>
      </c>
      <c r="G12277" s="121">
        <v>9402</v>
      </c>
      <c r="H12277" s="119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19">
        <v>61257</v>
      </c>
      <c r="B12278" s="120" t="s">
        <v>201</v>
      </c>
      <c r="C12278" s="120" t="s">
        <v>206</v>
      </c>
      <c r="D12278" s="120" t="s">
        <v>101</v>
      </c>
      <c r="E12278" s="120" t="s">
        <v>92</v>
      </c>
      <c r="F12278" s="121">
        <v>85235</v>
      </c>
      <c r="G12278" s="121">
        <v>9575</v>
      </c>
      <c r="H12278" s="119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19">
        <v>61258</v>
      </c>
      <c r="B12279" s="120" t="s">
        <v>201</v>
      </c>
      <c r="C12279" s="120" t="s">
        <v>206</v>
      </c>
      <c r="D12279" s="120" t="s">
        <v>101</v>
      </c>
      <c r="E12279" s="120" t="s">
        <v>92</v>
      </c>
      <c r="F12279" s="121">
        <v>31245</v>
      </c>
      <c r="G12279" s="121">
        <v>3510</v>
      </c>
      <c r="H12279" s="119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19">
        <v>61259</v>
      </c>
      <c r="B12280" s="120" t="s">
        <v>201</v>
      </c>
      <c r="C12280" s="120" t="s">
        <v>206</v>
      </c>
      <c r="D12280" s="120" t="s">
        <v>101</v>
      </c>
      <c r="E12280" s="120" t="s">
        <v>92</v>
      </c>
      <c r="F12280" s="121">
        <v>33962</v>
      </c>
      <c r="G12280" s="121">
        <v>3815</v>
      </c>
      <c r="H12280" s="119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19">
        <v>61260</v>
      </c>
      <c r="B12281" s="120" t="s">
        <v>201</v>
      </c>
      <c r="C12281" s="120" t="s">
        <v>206</v>
      </c>
      <c r="D12281" s="120" t="s">
        <v>101</v>
      </c>
      <c r="E12281" s="120" t="s">
        <v>92</v>
      </c>
      <c r="F12281" s="121">
        <v>34121</v>
      </c>
      <c r="G12281" s="121">
        <v>3833</v>
      </c>
      <c r="H12281" s="119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19">
        <v>61261</v>
      </c>
      <c r="B12282" s="120" t="s">
        <v>201</v>
      </c>
      <c r="C12282" s="120" t="s">
        <v>206</v>
      </c>
      <c r="D12282" s="120" t="s">
        <v>128</v>
      </c>
      <c r="E12282" s="120" t="s">
        <v>180</v>
      </c>
      <c r="F12282" s="121">
        <v>4112447</v>
      </c>
      <c r="G12282" s="121">
        <v>461969</v>
      </c>
      <c r="H12282" s="119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19">
        <v>61262</v>
      </c>
      <c r="B12283" s="120" t="s">
        <v>201</v>
      </c>
      <c r="C12283" s="120" t="s">
        <v>206</v>
      </c>
      <c r="D12283" s="120" t="s">
        <v>101</v>
      </c>
      <c r="E12283" s="120" t="s">
        <v>92</v>
      </c>
      <c r="F12283" s="121">
        <v>1444946</v>
      </c>
      <c r="G12283" s="121">
        <v>162317</v>
      </c>
      <c r="H12283" s="119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19">
        <v>61263</v>
      </c>
      <c r="B12284" s="120" t="s">
        <v>201</v>
      </c>
      <c r="C12284" s="120" t="s">
        <v>206</v>
      </c>
      <c r="D12284" s="120" t="s">
        <v>79</v>
      </c>
      <c r="E12284" s="120" t="s">
        <v>38</v>
      </c>
      <c r="F12284" s="121">
        <v>215898</v>
      </c>
      <c r="G12284" s="121">
        <v>23930</v>
      </c>
      <c r="H12284" s="119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19">
        <v>61264</v>
      </c>
      <c r="B12285" s="120" t="s">
        <v>201</v>
      </c>
      <c r="C12285" s="120" t="s">
        <v>206</v>
      </c>
      <c r="D12285" s="120" t="s">
        <v>101</v>
      </c>
      <c r="E12285" s="120" t="s">
        <v>92</v>
      </c>
      <c r="F12285" s="121">
        <v>2070268</v>
      </c>
      <c r="G12285" s="121">
        <v>232562</v>
      </c>
      <c r="H12285" s="119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19">
        <v>61265</v>
      </c>
      <c r="B12286" s="120" t="s">
        <v>201</v>
      </c>
      <c r="C12286" s="120" t="s">
        <v>206</v>
      </c>
      <c r="D12286" s="120" t="s">
        <v>101</v>
      </c>
      <c r="E12286" s="120" t="s">
        <v>92</v>
      </c>
      <c r="F12286" s="121">
        <v>82851</v>
      </c>
      <c r="G12286" s="121">
        <v>9307</v>
      </c>
      <c r="H12286" s="119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19">
        <v>61267</v>
      </c>
      <c r="B12287" s="120" t="s">
        <v>201</v>
      </c>
      <c r="C12287" s="120" t="s">
        <v>202</v>
      </c>
      <c r="D12287" s="120" t="s">
        <v>79</v>
      </c>
      <c r="E12287" s="120" t="s">
        <v>70</v>
      </c>
      <c r="F12287" s="121">
        <v>1735</v>
      </c>
      <c r="G12287" s="121">
        <v>165</v>
      </c>
      <c r="H12287" s="119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19">
        <v>61268</v>
      </c>
      <c r="B12288" s="120" t="s">
        <v>201</v>
      </c>
      <c r="C12288" s="120" t="s">
        <v>206</v>
      </c>
      <c r="D12288" s="120" t="s">
        <v>101</v>
      </c>
      <c r="E12288" s="120" t="s">
        <v>92</v>
      </c>
      <c r="F12288" s="121">
        <v>506461</v>
      </c>
      <c r="G12288" s="121">
        <v>56893</v>
      </c>
      <c r="H12288" s="119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19">
        <v>61269</v>
      </c>
      <c r="B12289" s="120" t="s">
        <v>201</v>
      </c>
      <c r="C12289" s="120" t="s">
        <v>206</v>
      </c>
      <c r="D12289" s="120" t="s">
        <v>128</v>
      </c>
      <c r="E12289" s="120" t="s">
        <v>180</v>
      </c>
      <c r="F12289" s="121">
        <v>10201379</v>
      </c>
      <c r="G12289" s="121">
        <v>1145964.8</v>
      </c>
      <c r="H12289" s="119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19">
        <v>61270</v>
      </c>
      <c r="B12290" s="120" t="s">
        <v>201</v>
      </c>
      <c r="C12290" s="120" t="s">
        <v>206</v>
      </c>
      <c r="D12290" s="120" t="s">
        <v>128</v>
      </c>
      <c r="E12290" s="120" t="s">
        <v>180</v>
      </c>
      <c r="F12290" s="121">
        <v>9352559</v>
      </c>
      <c r="G12290" s="121">
        <v>1050613.3</v>
      </c>
      <c r="H12290" s="119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19">
        <v>61272</v>
      </c>
      <c r="B12291" s="120" t="s">
        <v>201</v>
      </c>
      <c r="C12291" s="120" t="s">
        <v>206</v>
      </c>
      <c r="D12291" s="120" t="s">
        <v>101</v>
      </c>
      <c r="E12291" s="120" t="s">
        <v>92</v>
      </c>
      <c r="F12291" s="121">
        <v>1245772</v>
      </c>
      <c r="G12291" s="121">
        <v>139943</v>
      </c>
      <c r="H12291" s="119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19">
        <v>61274</v>
      </c>
      <c r="B12292" s="120" t="s">
        <v>201</v>
      </c>
      <c r="C12292" s="120" t="s">
        <v>206</v>
      </c>
      <c r="D12292" s="120" t="s">
        <v>101</v>
      </c>
      <c r="E12292" s="120" t="s">
        <v>92</v>
      </c>
      <c r="F12292" s="121">
        <v>52977</v>
      </c>
      <c r="G12292" s="121">
        <v>5951</v>
      </c>
      <c r="H12292" s="119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19">
        <v>61275</v>
      </c>
      <c r="B12293" s="120" t="s">
        <v>201</v>
      </c>
      <c r="C12293" s="120" t="s">
        <v>206</v>
      </c>
      <c r="D12293" s="120" t="s">
        <v>101</v>
      </c>
      <c r="E12293" s="120" t="s">
        <v>92</v>
      </c>
      <c r="F12293" s="121">
        <v>76262</v>
      </c>
      <c r="G12293" s="121">
        <v>8567</v>
      </c>
      <c r="H12293" s="119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19">
        <v>61276</v>
      </c>
      <c r="B12294" s="120" t="s">
        <v>201</v>
      </c>
      <c r="C12294" s="120" t="s">
        <v>206</v>
      </c>
      <c r="D12294" s="120" t="s">
        <v>101</v>
      </c>
      <c r="E12294" s="120" t="s">
        <v>92</v>
      </c>
      <c r="F12294" s="121">
        <v>143463</v>
      </c>
      <c r="G12294" s="121">
        <v>16116</v>
      </c>
      <c r="H12294" s="119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19">
        <v>61277</v>
      </c>
      <c r="B12295" s="120" t="s">
        <v>201</v>
      </c>
      <c r="C12295" s="120" t="s">
        <v>206</v>
      </c>
      <c r="D12295" s="120" t="s">
        <v>101</v>
      </c>
      <c r="E12295" s="120" t="s">
        <v>92</v>
      </c>
      <c r="F12295" s="121">
        <v>150336</v>
      </c>
      <c r="G12295" s="121">
        <v>16888</v>
      </c>
      <c r="H12295" s="119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19">
        <v>61278</v>
      </c>
      <c r="B12296" s="120" t="s">
        <v>201</v>
      </c>
      <c r="C12296" s="120" t="s">
        <v>206</v>
      </c>
      <c r="D12296" s="120" t="s">
        <v>101</v>
      </c>
      <c r="E12296" s="120" t="s">
        <v>92</v>
      </c>
      <c r="F12296" s="121">
        <v>151344</v>
      </c>
      <c r="G12296" s="121">
        <v>17001</v>
      </c>
      <c r="H12296" s="119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19">
        <v>61279</v>
      </c>
      <c r="B12297" s="120" t="s">
        <v>201</v>
      </c>
      <c r="C12297" s="120" t="s">
        <v>206</v>
      </c>
      <c r="D12297" s="120" t="s">
        <v>101</v>
      </c>
      <c r="E12297" s="120" t="s">
        <v>92</v>
      </c>
      <c r="F12297" s="121">
        <v>164866</v>
      </c>
      <c r="G12297" s="121">
        <v>18520</v>
      </c>
      <c r="H12297" s="119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19">
        <v>61280</v>
      </c>
      <c r="B12298" s="120" t="s">
        <v>201</v>
      </c>
      <c r="C12298" s="120" t="s">
        <v>206</v>
      </c>
      <c r="D12298" s="120" t="s">
        <v>101</v>
      </c>
      <c r="E12298" s="120" t="s">
        <v>92</v>
      </c>
      <c r="F12298" s="121">
        <v>153916</v>
      </c>
      <c r="G12298" s="121">
        <v>17290</v>
      </c>
      <c r="H12298" s="119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19">
        <v>61282</v>
      </c>
      <c r="B12299" s="120" t="s">
        <v>205</v>
      </c>
      <c r="C12299" s="120" t="s">
        <v>210</v>
      </c>
      <c r="D12299" s="120" t="s">
        <v>73</v>
      </c>
      <c r="E12299" s="120" t="s">
        <v>70</v>
      </c>
      <c r="F12299" s="121">
        <v>453</v>
      </c>
      <c r="G12299" s="121">
        <v>37.802</v>
      </c>
      <c r="H12299" s="119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19">
        <v>61282</v>
      </c>
      <c r="B12300" s="120" t="s">
        <v>205</v>
      </c>
      <c r="C12300" s="120" t="s">
        <v>210</v>
      </c>
      <c r="D12300" s="120" t="s">
        <v>73</v>
      </c>
      <c r="E12300" s="120" t="s">
        <v>38</v>
      </c>
      <c r="F12300" s="121">
        <v>661363</v>
      </c>
      <c r="G12300" s="121">
        <v>55271.198</v>
      </c>
      <c r="H12300" s="119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19">
        <v>61283</v>
      </c>
      <c r="B12301" s="120" t="s">
        <v>201</v>
      </c>
      <c r="C12301" s="120" t="s">
        <v>206</v>
      </c>
      <c r="D12301" s="120" t="s">
        <v>101</v>
      </c>
      <c r="E12301" s="120" t="s">
        <v>92</v>
      </c>
      <c r="F12301" s="121">
        <v>84399</v>
      </c>
      <c r="G12301" s="121">
        <v>9481</v>
      </c>
      <c r="H12301" s="119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19">
        <v>61284</v>
      </c>
      <c r="B12302" s="120" t="s">
        <v>201</v>
      </c>
      <c r="C12302" s="120" t="s">
        <v>206</v>
      </c>
      <c r="D12302" s="120" t="s">
        <v>101</v>
      </c>
      <c r="E12302" s="120" t="s">
        <v>92</v>
      </c>
      <c r="F12302" s="121">
        <v>35546</v>
      </c>
      <c r="G12302" s="121">
        <v>3993</v>
      </c>
      <c r="H12302" s="119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19">
        <v>61287</v>
      </c>
      <c r="B12303" s="120" t="s">
        <v>201</v>
      </c>
      <c r="C12303" s="120" t="s">
        <v>206</v>
      </c>
      <c r="D12303" s="120" t="s">
        <v>101</v>
      </c>
      <c r="E12303" s="120" t="s">
        <v>92</v>
      </c>
      <c r="F12303" s="121">
        <v>82111</v>
      </c>
      <c r="G12303" s="121">
        <v>9224</v>
      </c>
      <c r="H12303" s="119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19">
        <v>61288</v>
      </c>
      <c r="B12304" s="120" t="s">
        <v>201</v>
      </c>
      <c r="C12304" s="120" t="s">
        <v>206</v>
      </c>
      <c r="D12304" s="120" t="s">
        <v>101</v>
      </c>
      <c r="E12304" s="120" t="s">
        <v>92</v>
      </c>
      <c r="F12304" s="121">
        <v>82246</v>
      </c>
      <c r="G12304" s="121">
        <v>9239</v>
      </c>
      <c r="H12304" s="119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19">
        <v>61289</v>
      </c>
      <c r="B12305" s="120" t="s">
        <v>201</v>
      </c>
      <c r="C12305" s="120" t="s">
        <v>206</v>
      </c>
      <c r="D12305" s="120" t="s">
        <v>101</v>
      </c>
      <c r="E12305" s="120" t="s">
        <v>92</v>
      </c>
      <c r="F12305" s="121">
        <v>26118</v>
      </c>
      <c r="G12305" s="121">
        <v>2934</v>
      </c>
      <c r="H12305" s="119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19">
        <v>61290</v>
      </c>
      <c r="B12306" s="120" t="s">
        <v>201</v>
      </c>
      <c r="C12306" s="120" t="s">
        <v>206</v>
      </c>
      <c r="D12306" s="120" t="s">
        <v>101</v>
      </c>
      <c r="E12306" s="120" t="s">
        <v>92</v>
      </c>
      <c r="F12306" s="121">
        <v>38618</v>
      </c>
      <c r="G12306" s="121">
        <v>4338</v>
      </c>
      <c r="H12306" s="119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19">
        <v>61292</v>
      </c>
      <c r="B12307" s="120" t="s">
        <v>201</v>
      </c>
      <c r="C12307" s="120" t="s">
        <v>206</v>
      </c>
      <c r="D12307" s="120" t="s">
        <v>101</v>
      </c>
      <c r="E12307" s="120" t="s">
        <v>92</v>
      </c>
      <c r="F12307" s="121">
        <v>152634</v>
      </c>
      <c r="G12307" s="121">
        <v>17146</v>
      </c>
      <c r="H12307" s="119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19">
        <v>61294</v>
      </c>
      <c r="B12308" s="120" t="s">
        <v>201</v>
      </c>
      <c r="C12308" s="120" t="s">
        <v>206</v>
      </c>
      <c r="D12308" s="120" t="s">
        <v>101</v>
      </c>
      <c r="E12308" s="120" t="s">
        <v>92</v>
      </c>
      <c r="F12308" s="121">
        <v>14707</v>
      </c>
      <c r="G12308" s="121">
        <v>1652</v>
      </c>
      <c r="H12308" s="119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19">
        <v>61295</v>
      </c>
      <c r="B12309" s="120" t="s">
        <v>201</v>
      </c>
      <c r="C12309" s="120" t="s">
        <v>206</v>
      </c>
      <c r="D12309" s="120" t="s">
        <v>101</v>
      </c>
      <c r="E12309" s="120" t="s">
        <v>92</v>
      </c>
      <c r="F12309" s="121">
        <v>57899</v>
      </c>
      <c r="G12309" s="121">
        <v>6504</v>
      </c>
      <c r="H12309" s="119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19">
        <v>61296</v>
      </c>
      <c r="B12310" s="120" t="s">
        <v>201</v>
      </c>
      <c r="C12310" s="120" t="s">
        <v>206</v>
      </c>
      <c r="D12310" s="120" t="s">
        <v>101</v>
      </c>
      <c r="E12310" s="120" t="s">
        <v>92</v>
      </c>
      <c r="F12310" s="121">
        <v>21587</v>
      </c>
      <c r="G12310" s="121">
        <v>2425</v>
      </c>
      <c r="H12310" s="119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19">
        <v>61297</v>
      </c>
      <c r="B12311" s="120" t="s">
        <v>201</v>
      </c>
      <c r="C12311" s="120" t="s">
        <v>206</v>
      </c>
      <c r="D12311" s="120" t="s">
        <v>101</v>
      </c>
      <c r="E12311" s="120" t="s">
        <v>92</v>
      </c>
      <c r="F12311" s="121">
        <v>29938</v>
      </c>
      <c r="G12311" s="121">
        <v>3363</v>
      </c>
      <c r="H12311" s="119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19">
        <v>61298</v>
      </c>
      <c r="B12312" s="120" t="s">
        <v>201</v>
      </c>
      <c r="C12312" s="120" t="s">
        <v>206</v>
      </c>
      <c r="D12312" s="120" t="s">
        <v>101</v>
      </c>
      <c r="E12312" s="120" t="s">
        <v>92</v>
      </c>
      <c r="F12312" s="121">
        <v>12882</v>
      </c>
      <c r="G12312" s="121">
        <v>1447</v>
      </c>
      <c r="H12312" s="119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19">
        <v>61299</v>
      </c>
      <c r="B12313" s="120" t="s">
        <v>201</v>
      </c>
      <c r="C12313" s="120" t="s">
        <v>206</v>
      </c>
      <c r="D12313" s="120" t="s">
        <v>101</v>
      </c>
      <c r="E12313" s="120" t="s">
        <v>92</v>
      </c>
      <c r="F12313" s="121">
        <v>25583</v>
      </c>
      <c r="G12313" s="121">
        <v>2874</v>
      </c>
      <c r="H12313" s="119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19">
        <v>61303</v>
      </c>
      <c r="B12314" s="120" t="s">
        <v>201</v>
      </c>
      <c r="C12314" s="120" t="s">
        <v>206</v>
      </c>
      <c r="D12314" s="120" t="s">
        <v>128</v>
      </c>
      <c r="E12314" s="120" t="s">
        <v>180</v>
      </c>
      <c r="F12314" s="121">
        <v>3456212</v>
      </c>
      <c r="G12314" s="121">
        <v>388251</v>
      </c>
      <c r="H12314" s="119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19">
        <v>61307</v>
      </c>
      <c r="B12315" s="120" t="s">
        <v>201</v>
      </c>
      <c r="C12315" s="120" t="s">
        <v>206</v>
      </c>
      <c r="D12315" s="120" t="s">
        <v>101</v>
      </c>
      <c r="E12315" s="120" t="s">
        <v>92</v>
      </c>
      <c r="F12315" s="121">
        <v>37834</v>
      </c>
      <c r="G12315" s="121">
        <v>4250</v>
      </c>
      <c r="H12315" s="119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19">
        <v>61308</v>
      </c>
      <c r="B12316" s="120" t="s">
        <v>201</v>
      </c>
      <c r="C12316" s="120" t="s">
        <v>206</v>
      </c>
      <c r="D12316" s="120" t="s">
        <v>101</v>
      </c>
      <c r="E12316" s="120" t="s">
        <v>92</v>
      </c>
      <c r="F12316" s="121">
        <v>28558</v>
      </c>
      <c r="G12316" s="121">
        <v>3208</v>
      </c>
      <c r="H12316" s="119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19">
        <v>61309</v>
      </c>
      <c r="B12317" s="120" t="s">
        <v>201</v>
      </c>
      <c r="C12317" s="120" t="s">
        <v>206</v>
      </c>
      <c r="D12317" s="120" t="s">
        <v>101</v>
      </c>
      <c r="E12317" s="120" t="s">
        <v>92</v>
      </c>
      <c r="F12317" s="121">
        <v>19334</v>
      </c>
      <c r="G12317" s="121">
        <v>2172</v>
      </c>
      <c r="H12317" s="119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19">
        <v>61310</v>
      </c>
      <c r="B12318" s="120" t="s">
        <v>201</v>
      </c>
      <c r="C12318" s="120" t="s">
        <v>202</v>
      </c>
      <c r="D12318" s="120" t="s">
        <v>101</v>
      </c>
      <c r="E12318" s="120" t="s">
        <v>92</v>
      </c>
      <c r="F12318" s="121">
        <v>41376</v>
      </c>
      <c r="G12318" s="121">
        <v>4648</v>
      </c>
      <c r="H12318" s="119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19">
        <v>61311</v>
      </c>
      <c r="B12319" s="120" t="s">
        <v>201</v>
      </c>
      <c r="C12319" s="120" t="s">
        <v>202</v>
      </c>
      <c r="D12319" s="120" t="s">
        <v>101</v>
      </c>
      <c r="E12319" s="120" t="s">
        <v>92</v>
      </c>
      <c r="F12319" s="121">
        <v>31627</v>
      </c>
      <c r="G12319" s="121">
        <v>3553</v>
      </c>
      <c r="H12319" s="119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19">
        <v>61312</v>
      </c>
      <c r="B12320" s="120" t="s">
        <v>201</v>
      </c>
      <c r="C12320" s="120" t="s">
        <v>202</v>
      </c>
      <c r="D12320" s="120" t="s">
        <v>101</v>
      </c>
      <c r="E12320" s="120" t="s">
        <v>92</v>
      </c>
      <c r="F12320" s="121">
        <v>29590</v>
      </c>
      <c r="G12320" s="121">
        <v>3324</v>
      </c>
      <c r="H12320" s="119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19">
        <v>61313</v>
      </c>
      <c r="B12321" s="120" t="s">
        <v>201</v>
      </c>
      <c r="C12321" s="120" t="s">
        <v>206</v>
      </c>
      <c r="D12321" s="120" t="s">
        <v>101</v>
      </c>
      <c r="E12321" s="120" t="s">
        <v>92</v>
      </c>
      <c r="F12321" s="121">
        <v>15383</v>
      </c>
      <c r="G12321" s="121">
        <v>1728</v>
      </c>
      <c r="H12321" s="119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19">
        <v>61314</v>
      </c>
      <c r="B12322" s="120" t="s">
        <v>201</v>
      </c>
      <c r="C12322" s="120" t="s">
        <v>206</v>
      </c>
      <c r="D12322" s="120" t="s">
        <v>101</v>
      </c>
      <c r="E12322" s="120" t="s">
        <v>92</v>
      </c>
      <c r="F12322" s="121">
        <v>73459</v>
      </c>
      <c r="G12322" s="121">
        <v>8252</v>
      </c>
      <c r="H12322" s="119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19">
        <v>61315</v>
      </c>
      <c r="B12323" s="120" t="s">
        <v>201</v>
      </c>
      <c r="C12323" s="120" t="s">
        <v>206</v>
      </c>
      <c r="D12323" s="120" t="s">
        <v>101</v>
      </c>
      <c r="E12323" s="120" t="s">
        <v>92</v>
      </c>
      <c r="F12323" s="121">
        <v>66186</v>
      </c>
      <c r="G12323" s="121">
        <v>7435</v>
      </c>
      <c r="H12323" s="119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19">
        <v>61316</v>
      </c>
      <c r="B12324" s="120" t="s">
        <v>201</v>
      </c>
      <c r="C12324" s="120" t="s">
        <v>206</v>
      </c>
      <c r="D12324" s="120" t="s">
        <v>101</v>
      </c>
      <c r="E12324" s="120" t="s">
        <v>92</v>
      </c>
      <c r="F12324" s="121">
        <v>38110</v>
      </c>
      <c r="G12324" s="121">
        <v>4281</v>
      </c>
      <c r="H12324" s="119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19">
        <v>61319</v>
      </c>
      <c r="B12325" s="120" t="s">
        <v>201</v>
      </c>
      <c r="C12325" s="120" t="s">
        <v>206</v>
      </c>
      <c r="D12325" s="120" t="s">
        <v>101</v>
      </c>
      <c r="E12325" s="120" t="s">
        <v>92</v>
      </c>
      <c r="F12325" s="121">
        <v>16603</v>
      </c>
      <c r="G12325" s="121">
        <v>1865</v>
      </c>
      <c r="H12325" s="119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19">
        <v>61323</v>
      </c>
      <c r="B12326" s="120" t="s">
        <v>201</v>
      </c>
      <c r="C12326" s="120" t="s">
        <v>206</v>
      </c>
      <c r="D12326" s="120" t="s">
        <v>101</v>
      </c>
      <c r="E12326" s="120" t="s">
        <v>92</v>
      </c>
      <c r="F12326" s="121">
        <v>57526</v>
      </c>
      <c r="G12326" s="121">
        <v>6462</v>
      </c>
      <c r="H12326" s="119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19">
        <v>61324</v>
      </c>
      <c r="B12327" s="120" t="s">
        <v>201</v>
      </c>
      <c r="C12327" s="120" t="s">
        <v>206</v>
      </c>
      <c r="D12327" s="120" t="s">
        <v>101</v>
      </c>
      <c r="E12327" s="120" t="s">
        <v>92</v>
      </c>
      <c r="F12327" s="121">
        <v>158252</v>
      </c>
      <c r="G12327" s="121">
        <v>17777</v>
      </c>
      <c r="H12327" s="119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19">
        <v>61325</v>
      </c>
      <c r="B12328" s="120" t="s">
        <v>201</v>
      </c>
      <c r="C12328" s="120" t="s">
        <v>206</v>
      </c>
      <c r="D12328" s="120" t="s">
        <v>101</v>
      </c>
      <c r="E12328" s="120" t="s">
        <v>92</v>
      </c>
      <c r="F12328" s="121">
        <v>117035</v>
      </c>
      <c r="G12328" s="121">
        <v>13147</v>
      </c>
      <c r="H12328" s="119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19">
        <v>61326</v>
      </c>
      <c r="B12329" s="120" t="s">
        <v>201</v>
      </c>
      <c r="C12329" s="120" t="s">
        <v>206</v>
      </c>
      <c r="D12329" s="120" t="s">
        <v>101</v>
      </c>
      <c r="E12329" s="120" t="s">
        <v>92</v>
      </c>
      <c r="F12329" s="121">
        <v>77100</v>
      </c>
      <c r="G12329" s="121">
        <v>8661</v>
      </c>
      <c r="H12329" s="119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19">
        <v>61327</v>
      </c>
      <c r="B12330" s="120" t="s">
        <v>201</v>
      </c>
      <c r="C12330" s="120" t="s">
        <v>206</v>
      </c>
      <c r="D12330" s="120" t="s">
        <v>101</v>
      </c>
      <c r="E12330" s="120" t="s">
        <v>92</v>
      </c>
      <c r="F12330" s="121">
        <v>96320</v>
      </c>
      <c r="G12330" s="121">
        <v>10820</v>
      </c>
      <c r="H12330" s="119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19">
        <v>61328</v>
      </c>
      <c r="B12331" s="120" t="s">
        <v>201</v>
      </c>
      <c r="C12331" s="120" t="s">
        <v>206</v>
      </c>
      <c r="D12331" s="120" t="s">
        <v>101</v>
      </c>
      <c r="E12331" s="120" t="s">
        <v>92</v>
      </c>
      <c r="F12331" s="121">
        <v>41260</v>
      </c>
      <c r="G12331" s="121">
        <v>4635</v>
      </c>
      <c r="H12331" s="119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19">
        <v>61329</v>
      </c>
      <c r="B12332" s="120" t="s">
        <v>201</v>
      </c>
      <c r="C12332" s="120" t="s">
        <v>206</v>
      </c>
      <c r="D12332" s="120" t="s">
        <v>101</v>
      </c>
      <c r="E12332" s="120" t="s">
        <v>92</v>
      </c>
      <c r="F12332" s="121">
        <v>25414</v>
      </c>
      <c r="G12332" s="121">
        <v>2855</v>
      </c>
      <c r="H12332" s="119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19">
        <v>61330</v>
      </c>
      <c r="B12333" s="120" t="s">
        <v>201</v>
      </c>
      <c r="C12333" s="120" t="s">
        <v>206</v>
      </c>
      <c r="D12333" s="120" t="s">
        <v>128</v>
      </c>
      <c r="E12333" s="120" t="s">
        <v>180</v>
      </c>
      <c r="F12333" s="121">
        <v>1839127</v>
      </c>
      <c r="G12333" s="121">
        <v>206597</v>
      </c>
      <c r="H12333" s="119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19">
        <v>61333</v>
      </c>
      <c r="B12334" s="120" t="s">
        <v>201</v>
      </c>
      <c r="C12334" s="120" t="s">
        <v>202</v>
      </c>
      <c r="D12334" s="120" t="s">
        <v>101</v>
      </c>
      <c r="E12334" s="120" t="s">
        <v>92</v>
      </c>
      <c r="F12334" s="121">
        <v>32270</v>
      </c>
      <c r="G12334" s="121">
        <v>3625</v>
      </c>
      <c r="H12334" s="119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19">
        <v>61334</v>
      </c>
      <c r="B12335" s="120" t="s">
        <v>201</v>
      </c>
      <c r="C12335" s="120" t="s">
        <v>202</v>
      </c>
      <c r="D12335" s="120" t="s">
        <v>33</v>
      </c>
      <c r="E12335" s="120" t="s">
        <v>99</v>
      </c>
      <c r="F12335" s="121">
        <v>0</v>
      </c>
      <c r="G12335" s="121">
        <v>-13</v>
      </c>
      <c r="H12335" s="119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19">
        <v>61334</v>
      </c>
      <c r="B12336" s="120" t="s">
        <v>201</v>
      </c>
      <c r="C12336" s="120" t="s">
        <v>202</v>
      </c>
      <c r="D12336" s="120" t="s">
        <v>101</v>
      </c>
      <c r="E12336" s="120" t="s">
        <v>92</v>
      </c>
      <c r="F12336" s="121">
        <v>34256</v>
      </c>
      <c r="G12336" s="121">
        <v>3848</v>
      </c>
      <c r="H12336" s="119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19">
        <v>61338</v>
      </c>
      <c r="B12337" s="120" t="s">
        <v>201</v>
      </c>
      <c r="C12337" s="120" t="s">
        <v>206</v>
      </c>
      <c r="D12337" s="120" t="s">
        <v>101</v>
      </c>
      <c r="E12337" s="120" t="s">
        <v>92</v>
      </c>
      <c r="F12337" s="121">
        <v>34272</v>
      </c>
      <c r="G12337" s="121">
        <v>3850</v>
      </c>
      <c r="H12337" s="119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19">
        <v>61339</v>
      </c>
      <c r="B12338" s="120" t="s">
        <v>201</v>
      </c>
      <c r="C12338" s="120" t="s">
        <v>206</v>
      </c>
      <c r="D12338" s="120" t="s">
        <v>101</v>
      </c>
      <c r="E12338" s="120" t="s">
        <v>92</v>
      </c>
      <c r="F12338" s="121">
        <v>68110</v>
      </c>
      <c r="G12338" s="121">
        <v>7651</v>
      </c>
      <c r="H12338" s="119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19">
        <v>61340</v>
      </c>
      <c r="B12339" s="120" t="s">
        <v>201</v>
      </c>
      <c r="C12339" s="120" t="s">
        <v>206</v>
      </c>
      <c r="D12339" s="120" t="s">
        <v>101</v>
      </c>
      <c r="E12339" s="120" t="s">
        <v>92</v>
      </c>
      <c r="F12339" s="121">
        <v>37291</v>
      </c>
      <c r="G12339" s="121">
        <v>4189</v>
      </c>
      <c r="H12339" s="119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19">
        <v>61341</v>
      </c>
      <c r="B12340" s="120" t="s">
        <v>201</v>
      </c>
      <c r="C12340" s="120" t="s">
        <v>206</v>
      </c>
      <c r="D12340" s="120" t="s">
        <v>101</v>
      </c>
      <c r="E12340" s="120" t="s">
        <v>92</v>
      </c>
      <c r="F12340" s="121">
        <v>40923</v>
      </c>
      <c r="G12340" s="121">
        <v>4597</v>
      </c>
      <c r="H12340" s="119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19">
        <v>61342</v>
      </c>
      <c r="B12341" s="120" t="s">
        <v>201</v>
      </c>
      <c r="C12341" s="120" t="s">
        <v>206</v>
      </c>
      <c r="D12341" s="120" t="s">
        <v>101</v>
      </c>
      <c r="E12341" s="120" t="s">
        <v>92</v>
      </c>
      <c r="F12341" s="121">
        <v>175770</v>
      </c>
      <c r="G12341" s="121">
        <v>19745</v>
      </c>
      <c r="H12341" s="119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19">
        <v>61343</v>
      </c>
      <c r="B12342" s="120" t="s">
        <v>201</v>
      </c>
      <c r="C12342" s="120" t="s">
        <v>206</v>
      </c>
      <c r="D12342" s="120" t="s">
        <v>128</v>
      </c>
      <c r="E12342" s="120" t="s">
        <v>180</v>
      </c>
      <c r="F12342" s="121">
        <v>991878</v>
      </c>
      <c r="G12342" s="121">
        <v>111422</v>
      </c>
      <c r="H12342" s="119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19">
        <v>61345</v>
      </c>
      <c r="B12343" s="120" t="s">
        <v>201</v>
      </c>
      <c r="C12343" s="120" t="s">
        <v>206</v>
      </c>
      <c r="D12343" s="120" t="s">
        <v>101</v>
      </c>
      <c r="E12343" s="120" t="s">
        <v>92</v>
      </c>
      <c r="F12343" s="121">
        <v>167587</v>
      </c>
      <c r="G12343" s="121">
        <v>18826</v>
      </c>
      <c r="H12343" s="119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19">
        <v>61347</v>
      </c>
      <c r="B12344" s="120" t="s">
        <v>201</v>
      </c>
      <c r="C12344" s="120" t="s">
        <v>206</v>
      </c>
      <c r="D12344" s="120" t="s">
        <v>101</v>
      </c>
      <c r="E12344" s="120" t="s">
        <v>92</v>
      </c>
      <c r="F12344" s="121">
        <v>35918</v>
      </c>
      <c r="G12344" s="121">
        <v>4035</v>
      </c>
      <c r="H12344" s="119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19">
        <v>61348</v>
      </c>
      <c r="B12345" s="120" t="s">
        <v>201</v>
      </c>
      <c r="C12345" s="120" t="s">
        <v>206</v>
      </c>
      <c r="D12345" s="120" t="s">
        <v>101</v>
      </c>
      <c r="E12345" s="120" t="s">
        <v>92</v>
      </c>
      <c r="F12345" s="121">
        <v>33578</v>
      </c>
      <c r="G12345" s="121">
        <v>3772</v>
      </c>
      <c r="H12345" s="119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19">
        <v>61349</v>
      </c>
      <c r="B12346" s="120" t="s">
        <v>201</v>
      </c>
      <c r="C12346" s="120" t="s">
        <v>206</v>
      </c>
      <c r="D12346" s="120" t="s">
        <v>101</v>
      </c>
      <c r="E12346" s="120" t="s">
        <v>92</v>
      </c>
      <c r="F12346" s="121">
        <v>33578</v>
      </c>
      <c r="G12346" s="121">
        <v>3772</v>
      </c>
      <c r="H12346" s="119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19">
        <v>61350</v>
      </c>
      <c r="B12347" s="120" t="s">
        <v>201</v>
      </c>
      <c r="C12347" s="120" t="s">
        <v>206</v>
      </c>
      <c r="D12347" s="120" t="s">
        <v>101</v>
      </c>
      <c r="E12347" s="120" t="s">
        <v>92</v>
      </c>
      <c r="F12347" s="121">
        <v>30150</v>
      </c>
      <c r="G12347" s="121">
        <v>3387</v>
      </c>
      <c r="H12347" s="119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19">
        <v>61351</v>
      </c>
      <c r="B12348" s="120" t="s">
        <v>201</v>
      </c>
      <c r="C12348" s="120" t="s">
        <v>206</v>
      </c>
      <c r="D12348" s="120" t="s">
        <v>101</v>
      </c>
      <c r="E12348" s="120" t="s">
        <v>92</v>
      </c>
      <c r="F12348" s="121">
        <v>36132</v>
      </c>
      <c r="G12348" s="121">
        <v>4059</v>
      </c>
      <c r="H12348" s="119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19">
        <v>61352</v>
      </c>
      <c r="B12349" s="120" t="s">
        <v>201</v>
      </c>
      <c r="C12349" s="120" t="s">
        <v>206</v>
      </c>
      <c r="D12349" s="120" t="s">
        <v>101</v>
      </c>
      <c r="E12349" s="120" t="s">
        <v>92</v>
      </c>
      <c r="F12349" s="121">
        <v>91273</v>
      </c>
      <c r="G12349" s="121">
        <v>10253</v>
      </c>
      <c r="H12349" s="119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19">
        <v>61353</v>
      </c>
      <c r="B12350" s="120" t="s">
        <v>201</v>
      </c>
      <c r="C12350" s="120" t="s">
        <v>206</v>
      </c>
      <c r="D12350" s="120" t="s">
        <v>101</v>
      </c>
      <c r="E12350" s="120" t="s">
        <v>92</v>
      </c>
      <c r="F12350" s="121">
        <v>172788</v>
      </c>
      <c r="G12350" s="121">
        <v>19410</v>
      </c>
      <c r="H12350" s="119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19">
        <v>61354</v>
      </c>
      <c r="B12351" s="120" t="s">
        <v>201</v>
      </c>
      <c r="C12351" s="120" t="s">
        <v>206</v>
      </c>
      <c r="D12351" s="120" t="s">
        <v>101</v>
      </c>
      <c r="E12351" s="120" t="s">
        <v>92</v>
      </c>
      <c r="F12351" s="121">
        <v>31763</v>
      </c>
      <c r="G12351" s="121">
        <v>3568</v>
      </c>
      <c r="H12351" s="119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19">
        <v>61355</v>
      </c>
      <c r="B12352" s="120" t="s">
        <v>201</v>
      </c>
      <c r="C12352" s="120" t="s">
        <v>207</v>
      </c>
      <c r="D12352" s="120" t="s">
        <v>116</v>
      </c>
      <c r="E12352" s="120" t="s">
        <v>170</v>
      </c>
      <c r="F12352" s="121">
        <v>13343</v>
      </c>
      <c r="G12352" s="121">
        <v>1498.86</v>
      </c>
      <c r="H12352" s="119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19">
        <v>61356</v>
      </c>
      <c r="B12353" s="120" t="s">
        <v>201</v>
      </c>
      <c r="C12353" s="120" t="s">
        <v>211</v>
      </c>
      <c r="D12353" s="120" t="s">
        <v>128</v>
      </c>
      <c r="E12353" s="120" t="s">
        <v>180</v>
      </c>
      <c r="F12353" s="121">
        <v>68385</v>
      </c>
      <c r="G12353" s="121">
        <v>7682</v>
      </c>
      <c r="H12353" s="119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19">
        <v>61357</v>
      </c>
      <c r="B12354" s="120" t="s">
        <v>201</v>
      </c>
      <c r="C12354" s="120" t="s">
        <v>206</v>
      </c>
      <c r="D12354" s="120" t="s">
        <v>128</v>
      </c>
      <c r="E12354" s="120" t="s">
        <v>180</v>
      </c>
      <c r="F12354" s="121">
        <v>6948100</v>
      </c>
      <c r="G12354" s="121">
        <v>780510</v>
      </c>
      <c r="H12354" s="119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19">
        <v>61358</v>
      </c>
      <c r="B12355" s="120" t="s">
        <v>201</v>
      </c>
      <c r="C12355" s="120" t="s">
        <v>206</v>
      </c>
      <c r="D12355" s="120" t="s">
        <v>101</v>
      </c>
      <c r="E12355" s="120" t="s">
        <v>92</v>
      </c>
      <c r="F12355" s="121">
        <v>2695</v>
      </c>
      <c r="G12355" s="121">
        <v>303</v>
      </c>
      <c r="H12355" s="119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19">
        <v>61359</v>
      </c>
      <c r="B12356" s="120" t="s">
        <v>201</v>
      </c>
      <c r="C12356" s="120" t="s">
        <v>206</v>
      </c>
      <c r="D12356" s="120" t="s">
        <v>101</v>
      </c>
      <c r="E12356" s="120" t="s">
        <v>92</v>
      </c>
      <c r="F12356" s="121">
        <v>32592</v>
      </c>
      <c r="G12356" s="121">
        <v>3661</v>
      </c>
      <c r="H12356" s="119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19">
        <v>61360</v>
      </c>
      <c r="B12357" s="120" t="s">
        <v>201</v>
      </c>
      <c r="C12357" s="120" t="s">
        <v>206</v>
      </c>
      <c r="D12357" s="120" t="s">
        <v>101</v>
      </c>
      <c r="E12357" s="120" t="s">
        <v>92</v>
      </c>
      <c r="F12357" s="121">
        <v>29395</v>
      </c>
      <c r="G12357" s="121">
        <v>3302</v>
      </c>
      <c r="H12357" s="119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19">
        <v>61363</v>
      </c>
      <c r="B12358" s="120" t="s">
        <v>201</v>
      </c>
      <c r="C12358" s="120" t="s">
        <v>206</v>
      </c>
      <c r="D12358" s="120" t="s">
        <v>101</v>
      </c>
      <c r="E12358" s="120" t="s">
        <v>92</v>
      </c>
      <c r="F12358" s="121">
        <v>56038</v>
      </c>
      <c r="G12358" s="121">
        <v>6295</v>
      </c>
      <c r="H12358" s="119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19">
        <v>61367</v>
      </c>
      <c r="B12359" s="120" t="s">
        <v>201</v>
      </c>
      <c r="C12359" s="120" t="s">
        <v>206</v>
      </c>
      <c r="D12359" s="120" t="s">
        <v>101</v>
      </c>
      <c r="E12359" s="120" t="s">
        <v>92</v>
      </c>
      <c r="F12359" s="121">
        <v>23617</v>
      </c>
      <c r="G12359" s="121">
        <v>2653</v>
      </c>
      <c r="H12359" s="119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19">
        <v>61368</v>
      </c>
      <c r="B12360" s="120" t="s">
        <v>201</v>
      </c>
      <c r="C12360" s="120" t="s">
        <v>206</v>
      </c>
      <c r="D12360" s="120" t="s">
        <v>101</v>
      </c>
      <c r="E12360" s="120" t="s">
        <v>92</v>
      </c>
      <c r="F12360" s="121">
        <v>2969743</v>
      </c>
      <c r="G12360" s="121">
        <v>333604</v>
      </c>
      <c r="H12360" s="119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19">
        <v>61369</v>
      </c>
      <c r="B12361" s="120" t="s">
        <v>201</v>
      </c>
      <c r="C12361" s="120" t="s">
        <v>206</v>
      </c>
      <c r="D12361" s="120" t="s">
        <v>101</v>
      </c>
      <c r="E12361" s="120" t="s">
        <v>92</v>
      </c>
      <c r="F12361" s="121">
        <v>1603589</v>
      </c>
      <c r="G12361" s="121">
        <v>180138</v>
      </c>
      <c r="H12361" s="119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19">
        <v>61370</v>
      </c>
      <c r="B12362" s="120" t="s">
        <v>201</v>
      </c>
      <c r="C12362" s="120" t="s">
        <v>206</v>
      </c>
      <c r="D12362" s="120" t="s">
        <v>101</v>
      </c>
      <c r="E12362" s="120" t="s">
        <v>92</v>
      </c>
      <c r="F12362" s="121">
        <v>106122</v>
      </c>
      <c r="G12362" s="121">
        <v>11921</v>
      </c>
      <c r="H12362" s="119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19">
        <v>61371</v>
      </c>
      <c r="B12363" s="120" t="s">
        <v>201</v>
      </c>
      <c r="C12363" s="120" t="s">
        <v>206</v>
      </c>
      <c r="D12363" s="120" t="s">
        <v>101</v>
      </c>
      <c r="E12363" s="120" t="s">
        <v>92</v>
      </c>
      <c r="F12363" s="121">
        <v>30479</v>
      </c>
      <c r="G12363" s="121">
        <v>3424</v>
      </c>
      <c r="H12363" s="119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19">
        <v>61373</v>
      </c>
      <c r="B12364" s="120" t="s">
        <v>201</v>
      </c>
      <c r="C12364" s="120" t="s">
        <v>206</v>
      </c>
      <c r="D12364" s="120" t="s">
        <v>101</v>
      </c>
      <c r="E12364" s="120" t="s">
        <v>92</v>
      </c>
      <c r="F12364" s="121">
        <v>45097</v>
      </c>
      <c r="G12364" s="121">
        <v>5066</v>
      </c>
      <c r="H12364" s="119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19">
        <v>61374</v>
      </c>
      <c r="B12365" s="120" t="s">
        <v>201</v>
      </c>
      <c r="C12365" s="120" t="s">
        <v>206</v>
      </c>
      <c r="D12365" s="120" t="s">
        <v>101</v>
      </c>
      <c r="E12365" s="120" t="s">
        <v>92</v>
      </c>
      <c r="F12365" s="121">
        <v>158199</v>
      </c>
      <c r="G12365" s="121">
        <v>17771</v>
      </c>
      <c r="H12365" s="119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19">
        <v>61375</v>
      </c>
      <c r="B12366" s="120" t="s">
        <v>201</v>
      </c>
      <c r="C12366" s="120" t="s">
        <v>206</v>
      </c>
      <c r="D12366" s="120" t="s">
        <v>101</v>
      </c>
      <c r="E12366" s="120" t="s">
        <v>92</v>
      </c>
      <c r="F12366" s="121">
        <v>328439</v>
      </c>
      <c r="G12366" s="121">
        <v>36895</v>
      </c>
      <c r="H12366" s="119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19">
        <v>61376</v>
      </c>
      <c r="B12367" s="120" t="s">
        <v>201</v>
      </c>
      <c r="C12367" s="120" t="s">
        <v>206</v>
      </c>
      <c r="D12367" s="120" t="s">
        <v>101</v>
      </c>
      <c r="E12367" s="120" t="s">
        <v>92</v>
      </c>
      <c r="F12367" s="121">
        <v>27069</v>
      </c>
      <c r="G12367" s="121">
        <v>3041</v>
      </c>
      <c r="H12367" s="119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19">
        <v>61377</v>
      </c>
      <c r="B12368" s="120" t="s">
        <v>201</v>
      </c>
      <c r="C12368" s="120" t="s">
        <v>206</v>
      </c>
      <c r="D12368" s="120" t="s">
        <v>101</v>
      </c>
      <c r="E12368" s="120" t="s">
        <v>92</v>
      </c>
      <c r="F12368" s="121">
        <v>46734</v>
      </c>
      <c r="G12368" s="121">
        <v>5250</v>
      </c>
      <c r="H12368" s="119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19">
        <v>61378</v>
      </c>
      <c r="B12369" s="120" t="s">
        <v>201</v>
      </c>
      <c r="C12369" s="120" t="s">
        <v>207</v>
      </c>
      <c r="D12369" s="120" t="s">
        <v>79</v>
      </c>
      <c r="E12369" s="120" t="s">
        <v>70</v>
      </c>
      <c r="F12369" s="121">
        <v>185</v>
      </c>
      <c r="G12369" s="121">
        <v>0</v>
      </c>
      <c r="H12369" s="119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19">
        <v>61378</v>
      </c>
      <c r="B12370" s="120" t="s">
        <v>201</v>
      </c>
      <c r="C12370" s="120" t="s">
        <v>207</v>
      </c>
      <c r="D12370" s="120" t="s">
        <v>79</v>
      </c>
      <c r="E12370" s="120" t="s">
        <v>38</v>
      </c>
      <c r="F12370" s="121">
        <v>1</v>
      </c>
      <c r="G12370" s="121">
        <v>0</v>
      </c>
      <c r="H12370" s="119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19">
        <v>61379</v>
      </c>
      <c r="B12371" s="120" t="s">
        <v>201</v>
      </c>
      <c r="C12371" s="120" t="s">
        <v>206</v>
      </c>
      <c r="D12371" s="120" t="s">
        <v>101</v>
      </c>
      <c r="E12371" s="120" t="s">
        <v>92</v>
      </c>
      <c r="F12371" s="121">
        <v>75284</v>
      </c>
      <c r="G12371" s="121">
        <v>8457</v>
      </c>
      <c r="H12371" s="119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19">
        <v>61380</v>
      </c>
      <c r="B12372" s="120" t="s">
        <v>201</v>
      </c>
      <c r="C12372" s="120" t="s">
        <v>206</v>
      </c>
      <c r="D12372" s="120" t="s">
        <v>101</v>
      </c>
      <c r="E12372" s="120" t="s">
        <v>92</v>
      </c>
      <c r="F12372" s="121">
        <v>67212</v>
      </c>
      <c r="G12372" s="121">
        <v>7550</v>
      </c>
      <c r="H12372" s="119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19">
        <v>61381</v>
      </c>
      <c r="B12373" s="120" t="s">
        <v>201</v>
      </c>
      <c r="C12373" s="120" t="s">
        <v>206</v>
      </c>
      <c r="D12373" s="120" t="s">
        <v>101</v>
      </c>
      <c r="E12373" s="120" t="s">
        <v>92</v>
      </c>
      <c r="F12373" s="121">
        <v>73486</v>
      </c>
      <c r="G12373" s="121">
        <v>8255</v>
      </c>
      <c r="H12373" s="119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19">
        <v>61382</v>
      </c>
      <c r="B12374" s="120" t="s">
        <v>201</v>
      </c>
      <c r="C12374" s="120" t="s">
        <v>206</v>
      </c>
      <c r="D12374" s="120" t="s">
        <v>101</v>
      </c>
      <c r="E12374" s="120" t="s">
        <v>92</v>
      </c>
      <c r="F12374" s="121">
        <v>44422</v>
      </c>
      <c r="G12374" s="121">
        <v>4990</v>
      </c>
      <c r="H12374" s="119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19">
        <v>61383</v>
      </c>
      <c r="B12375" s="120" t="s">
        <v>201</v>
      </c>
      <c r="C12375" s="120" t="s">
        <v>206</v>
      </c>
      <c r="D12375" s="120" t="s">
        <v>101</v>
      </c>
      <c r="E12375" s="120" t="s">
        <v>92</v>
      </c>
      <c r="F12375" s="121">
        <v>72997</v>
      </c>
      <c r="G12375" s="121">
        <v>8200</v>
      </c>
      <c r="H12375" s="119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19">
        <v>61384</v>
      </c>
      <c r="B12376" s="120" t="s">
        <v>201</v>
      </c>
      <c r="C12376" s="120" t="s">
        <v>206</v>
      </c>
      <c r="D12376" s="120" t="s">
        <v>101</v>
      </c>
      <c r="E12376" s="120" t="s">
        <v>92</v>
      </c>
      <c r="F12376" s="121">
        <v>60366</v>
      </c>
      <c r="G12376" s="121">
        <v>6781</v>
      </c>
      <c r="H12376" s="119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19">
        <v>61385</v>
      </c>
      <c r="B12377" s="120" t="s">
        <v>201</v>
      </c>
      <c r="C12377" s="120" t="s">
        <v>206</v>
      </c>
      <c r="D12377" s="120" t="s">
        <v>79</v>
      </c>
      <c r="E12377" s="120" t="s">
        <v>90</v>
      </c>
      <c r="F12377" s="121">
        <v>268522</v>
      </c>
      <c r="G12377" s="121">
        <v>30177.513</v>
      </c>
      <c r="H12377" s="119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19">
        <v>61385</v>
      </c>
      <c r="B12378" s="120" t="s">
        <v>201</v>
      </c>
      <c r="C12378" s="120" t="s">
        <v>206</v>
      </c>
      <c r="D12378" s="120" t="s">
        <v>79</v>
      </c>
      <c r="E12378" s="120" t="s">
        <v>38</v>
      </c>
      <c r="F12378" s="121">
        <v>73281</v>
      </c>
      <c r="G12378" s="121">
        <v>8235.487</v>
      </c>
      <c r="H12378" s="119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19">
        <v>61386</v>
      </c>
      <c r="B12379" s="120" t="s">
        <v>201</v>
      </c>
      <c r="C12379" s="120" t="s">
        <v>206</v>
      </c>
      <c r="D12379" s="120" t="s">
        <v>79</v>
      </c>
      <c r="E12379" s="120" t="s">
        <v>90</v>
      </c>
      <c r="F12379" s="121">
        <v>393020</v>
      </c>
      <c r="G12379" s="121">
        <v>46215</v>
      </c>
      <c r="H12379" s="119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19">
        <v>61387</v>
      </c>
      <c r="B12380" s="120" t="s">
        <v>201</v>
      </c>
      <c r="C12380" s="120" t="s">
        <v>206</v>
      </c>
      <c r="D12380" s="120" t="s">
        <v>79</v>
      </c>
      <c r="E12380" s="120" t="s">
        <v>90</v>
      </c>
      <c r="F12380" s="121">
        <v>645381</v>
      </c>
      <c r="G12380" s="121">
        <v>62593</v>
      </c>
      <c r="H12380" s="119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19">
        <v>61388</v>
      </c>
      <c r="B12381" s="120" t="s">
        <v>201</v>
      </c>
      <c r="C12381" s="120" t="s">
        <v>206</v>
      </c>
      <c r="D12381" s="120" t="s">
        <v>101</v>
      </c>
      <c r="E12381" s="120" t="s">
        <v>92</v>
      </c>
      <c r="F12381" s="121">
        <v>129629</v>
      </c>
      <c r="G12381" s="121">
        <v>14562</v>
      </c>
      <c r="H12381" s="119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19">
        <v>61389</v>
      </c>
      <c r="B12382" s="120" t="s">
        <v>201</v>
      </c>
      <c r="C12382" s="120" t="s">
        <v>206</v>
      </c>
      <c r="D12382" s="120" t="s">
        <v>101</v>
      </c>
      <c r="E12382" s="120" t="s">
        <v>92</v>
      </c>
      <c r="F12382" s="121">
        <v>16440</v>
      </c>
      <c r="G12382" s="121">
        <v>1847</v>
      </c>
      <c r="H12382" s="119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19">
        <v>61397</v>
      </c>
      <c r="B12383" s="120" t="s">
        <v>201</v>
      </c>
      <c r="C12383" s="120" t="s">
        <v>206</v>
      </c>
      <c r="D12383" s="120" t="s">
        <v>101</v>
      </c>
      <c r="E12383" s="120" t="s">
        <v>92</v>
      </c>
      <c r="F12383" s="121">
        <v>27355</v>
      </c>
      <c r="G12383" s="121">
        <v>3073</v>
      </c>
      <c r="H12383" s="119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19">
        <v>61398</v>
      </c>
      <c r="B12384" s="120" t="s">
        <v>201</v>
      </c>
      <c r="C12384" s="120" t="s">
        <v>206</v>
      </c>
      <c r="D12384" s="120" t="s">
        <v>101</v>
      </c>
      <c r="E12384" s="120" t="s">
        <v>92</v>
      </c>
      <c r="F12384" s="121">
        <v>31824</v>
      </c>
      <c r="G12384" s="121">
        <v>3575</v>
      </c>
      <c r="H12384" s="119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19">
        <v>61399</v>
      </c>
      <c r="B12385" s="120" t="s">
        <v>201</v>
      </c>
      <c r="C12385" s="120" t="s">
        <v>206</v>
      </c>
      <c r="D12385" s="120" t="s">
        <v>101</v>
      </c>
      <c r="E12385" s="120" t="s">
        <v>92</v>
      </c>
      <c r="F12385" s="121">
        <v>28736</v>
      </c>
      <c r="G12385" s="121">
        <v>3228</v>
      </c>
      <c r="H12385" s="119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19">
        <v>61402</v>
      </c>
      <c r="B12386" s="120" t="s">
        <v>201</v>
      </c>
      <c r="C12386" s="120" t="s">
        <v>206</v>
      </c>
      <c r="D12386" s="120" t="s">
        <v>128</v>
      </c>
      <c r="E12386" s="120" t="s">
        <v>180</v>
      </c>
      <c r="F12386" s="121">
        <v>3441398</v>
      </c>
      <c r="G12386" s="121">
        <v>386587</v>
      </c>
      <c r="H12386" s="119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19">
        <v>61403</v>
      </c>
      <c r="B12387" s="120" t="s">
        <v>201</v>
      </c>
      <c r="C12387" s="120" t="s">
        <v>206</v>
      </c>
      <c r="D12387" s="120" t="s">
        <v>101</v>
      </c>
      <c r="E12387" s="120" t="s">
        <v>92</v>
      </c>
      <c r="F12387" s="121">
        <v>83233</v>
      </c>
      <c r="G12387" s="121">
        <v>9350</v>
      </c>
      <c r="H12387" s="119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19">
        <v>61404</v>
      </c>
      <c r="B12388" s="120" t="s">
        <v>201</v>
      </c>
      <c r="C12388" s="120" t="s">
        <v>206</v>
      </c>
      <c r="D12388" s="120" t="s">
        <v>101</v>
      </c>
      <c r="E12388" s="120" t="s">
        <v>92</v>
      </c>
      <c r="F12388" s="121">
        <v>91316</v>
      </c>
      <c r="G12388" s="121">
        <v>10258</v>
      </c>
      <c r="H12388" s="119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19">
        <v>61405</v>
      </c>
      <c r="B12389" s="120" t="s">
        <v>201</v>
      </c>
      <c r="C12389" s="120" t="s">
        <v>206</v>
      </c>
      <c r="D12389" s="120" t="s">
        <v>101</v>
      </c>
      <c r="E12389" s="120" t="s">
        <v>92</v>
      </c>
      <c r="F12389" s="121">
        <v>82725</v>
      </c>
      <c r="G12389" s="121">
        <v>9293</v>
      </c>
      <c r="H12389" s="119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19">
        <v>61406</v>
      </c>
      <c r="B12390" s="120" t="s">
        <v>201</v>
      </c>
      <c r="C12390" s="120" t="s">
        <v>206</v>
      </c>
      <c r="D12390" s="120" t="s">
        <v>101</v>
      </c>
      <c r="E12390" s="120" t="s">
        <v>92</v>
      </c>
      <c r="F12390" s="121">
        <v>380321</v>
      </c>
      <c r="G12390" s="121">
        <v>42723</v>
      </c>
      <c r="H12390" s="119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19">
        <v>61407</v>
      </c>
      <c r="B12391" s="120" t="s">
        <v>201</v>
      </c>
      <c r="C12391" s="120" t="s">
        <v>206</v>
      </c>
      <c r="D12391" s="120" t="s">
        <v>128</v>
      </c>
      <c r="E12391" s="120" t="s">
        <v>180</v>
      </c>
      <c r="F12391" s="121">
        <v>3772265</v>
      </c>
      <c r="G12391" s="121">
        <v>423755</v>
      </c>
      <c r="H12391" s="119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19">
        <v>61408</v>
      </c>
      <c r="B12392" s="120" t="s">
        <v>201</v>
      </c>
      <c r="C12392" s="120" t="s">
        <v>206</v>
      </c>
      <c r="D12392" s="120" t="s">
        <v>101</v>
      </c>
      <c r="E12392" s="120" t="s">
        <v>92</v>
      </c>
      <c r="F12392" s="121">
        <v>15366</v>
      </c>
      <c r="G12392" s="121">
        <v>1726</v>
      </c>
      <c r="H12392" s="119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19">
        <v>61409</v>
      </c>
      <c r="B12393" s="120" t="s">
        <v>201</v>
      </c>
      <c r="C12393" s="120" t="s">
        <v>206</v>
      </c>
      <c r="D12393" s="120" t="s">
        <v>101</v>
      </c>
      <c r="E12393" s="120" t="s">
        <v>92</v>
      </c>
      <c r="F12393" s="121">
        <v>85940</v>
      </c>
      <c r="G12393" s="121">
        <v>9654</v>
      </c>
      <c r="H12393" s="119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19">
        <v>61410</v>
      </c>
      <c r="B12394" s="120" t="s">
        <v>201</v>
      </c>
      <c r="C12394" s="120" t="s">
        <v>206</v>
      </c>
      <c r="D12394" s="120" t="s">
        <v>101</v>
      </c>
      <c r="E12394" s="120" t="s">
        <v>92</v>
      </c>
      <c r="F12394" s="121">
        <v>98082</v>
      </c>
      <c r="G12394" s="121">
        <v>11018</v>
      </c>
      <c r="H12394" s="119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19">
        <v>61411</v>
      </c>
      <c r="B12395" s="120" t="s">
        <v>201</v>
      </c>
      <c r="C12395" s="120" t="s">
        <v>206</v>
      </c>
      <c r="D12395" s="120" t="s">
        <v>101</v>
      </c>
      <c r="E12395" s="120" t="s">
        <v>92</v>
      </c>
      <c r="F12395" s="121">
        <v>97903</v>
      </c>
      <c r="G12395" s="121">
        <v>10998</v>
      </c>
      <c r="H12395" s="119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19">
        <v>61412</v>
      </c>
      <c r="B12396" s="120" t="s">
        <v>201</v>
      </c>
      <c r="C12396" s="120" t="s">
        <v>206</v>
      </c>
      <c r="D12396" s="120" t="s">
        <v>101</v>
      </c>
      <c r="E12396" s="120" t="s">
        <v>92</v>
      </c>
      <c r="F12396" s="121">
        <v>279719</v>
      </c>
      <c r="G12396" s="121">
        <v>31422</v>
      </c>
      <c r="H12396" s="119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19">
        <v>61413</v>
      </c>
      <c r="B12397" s="120" t="s">
        <v>201</v>
      </c>
      <c r="C12397" s="120" t="s">
        <v>207</v>
      </c>
      <c r="D12397" s="120" t="s">
        <v>79</v>
      </c>
      <c r="E12397" s="120" t="s">
        <v>70</v>
      </c>
      <c r="F12397" s="121">
        <v>2750</v>
      </c>
      <c r="G12397" s="121">
        <v>280</v>
      </c>
      <c r="H12397" s="119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19">
        <v>61414</v>
      </c>
      <c r="B12398" s="120" t="s">
        <v>201</v>
      </c>
      <c r="C12398" s="120" t="s">
        <v>211</v>
      </c>
      <c r="D12398" s="120" t="s">
        <v>79</v>
      </c>
      <c r="E12398" s="120" t="s">
        <v>70</v>
      </c>
      <c r="F12398" s="121">
        <v>695</v>
      </c>
      <c r="G12398" s="121">
        <v>63</v>
      </c>
      <c r="H12398" s="119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19">
        <v>61415</v>
      </c>
      <c r="B12399" s="120" t="s">
        <v>201</v>
      </c>
      <c r="C12399" s="120" t="s">
        <v>202</v>
      </c>
      <c r="D12399" s="120" t="s">
        <v>101</v>
      </c>
      <c r="E12399" s="120" t="s">
        <v>92</v>
      </c>
      <c r="F12399" s="121">
        <v>21712</v>
      </c>
      <c r="G12399" s="121">
        <v>2439</v>
      </c>
      <c r="H12399" s="119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19">
        <v>61416</v>
      </c>
      <c r="B12400" s="120" t="s">
        <v>201</v>
      </c>
      <c r="C12400" s="120" t="s">
        <v>207</v>
      </c>
      <c r="D12400" s="120" t="s">
        <v>79</v>
      </c>
      <c r="E12400" s="120" t="s">
        <v>70</v>
      </c>
      <c r="F12400" s="121">
        <v>1267</v>
      </c>
      <c r="G12400" s="121">
        <v>138</v>
      </c>
      <c r="H12400" s="119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19">
        <v>61417</v>
      </c>
      <c r="B12401" s="120" t="s">
        <v>201</v>
      </c>
      <c r="C12401" s="120" t="s">
        <v>206</v>
      </c>
      <c r="D12401" s="120" t="s">
        <v>128</v>
      </c>
      <c r="E12401" s="120" t="s">
        <v>180</v>
      </c>
      <c r="F12401" s="121">
        <v>1872794</v>
      </c>
      <c r="G12401" s="121">
        <v>210379</v>
      </c>
      <c r="H12401" s="119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19">
        <v>61418</v>
      </c>
      <c r="B12402" s="120" t="s">
        <v>201</v>
      </c>
      <c r="C12402" s="120" t="s">
        <v>206</v>
      </c>
      <c r="D12402" s="120" t="s">
        <v>101</v>
      </c>
      <c r="E12402" s="120" t="s">
        <v>92</v>
      </c>
      <c r="F12402" s="121">
        <v>57603</v>
      </c>
      <c r="G12402" s="121">
        <v>6471</v>
      </c>
      <c r="H12402" s="119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19">
        <v>61419</v>
      </c>
      <c r="B12403" s="120" t="s">
        <v>201</v>
      </c>
      <c r="C12403" s="120" t="s">
        <v>206</v>
      </c>
      <c r="D12403" s="120" t="s">
        <v>101</v>
      </c>
      <c r="E12403" s="120" t="s">
        <v>92</v>
      </c>
      <c r="F12403" s="121">
        <v>51926</v>
      </c>
      <c r="G12403" s="121">
        <v>5833</v>
      </c>
      <c r="H12403" s="119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19">
        <v>61420</v>
      </c>
      <c r="B12404" s="120" t="s">
        <v>201</v>
      </c>
      <c r="C12404" s="120" t="s">
        <v>206</v>
      </c>
      <c r="D12404" s="120" t="s">
        <v>101</v>
      </c>
      <c r="E12404" s="120" t="s">
        <v>92</v>
      </c>
      <c r="F12404" s="121">
        <v>54765</v>
      </c>
      <c r="G12404" s="121">
        <v>6152</v>
      </c>
      <c r="H12404" s="119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19">
        <v>61421</v>
      </c>
      <c r="B12405" s="120" t="s">
        <v>201</v>
      </c>
      <c r="C12405" s="120" t="s">
        <v>206</v>
      </c>
      <c r="D12405" s="120" t="s">
        <v>101</v>
      </c>
      <c r="E12405" s="120" t="s">
        <v>92</v>
      </c>
      <c r="F12405" s="121">
        <v>23001</v>
      </c>
      <c r="G12405" s="121">
        <v>2584</v>
      </c>
      <c r="H12405" s="119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19">
        <v>61422</v>
      </c>
      <c r="B12406" s="120" t="s">
        <v>201</v>
      </c>
      <c r="C12406" s="120" t="s">
        <v>206</v>
      </c>
      <c r="D12406" s="120" t="s">
        <v>101</v>
      </c>
      <c r="E12406" s="120" t="s">
        <v>92</v>
      </c>
      <c r="F12406" s="121">
        <v>1992927</v>
      </c>
      <c r="G12406" s="121">
        <v>223874</v>
      </c>
      <c r="H12406" s="119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19">
        <v>61423</v>
      </c>
      <c r="B12407" s="120" t="s">
        <v>201</v>
      </c>
      <c r="C12407" s="120" t="s">
        <v>206</v>
      </c>
      <c r="D12407" s="120" t="s">
        <v>101</v>
      </c>
      <c r="E12407" s="120" t="s">
        <v>92</v>
      </c>
      <c r="F12407" s="121">
        <v>174149</v>
      </c>
      <c r="G12407" s="121">
        <v>19563</v>
      </c>
      <c r="H12407" s="119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19">
        <v>61424</v>
      </c>
      <c r="B12408" s="120" t="s">
        <v>201</v>
      </c>
      <c r="C12408" s="120" t="s">
        <v>206</v>
      </c>
      <c r="D12408" s="120" t="s">
        <v>101</v>
      </c>
      <c r="E12408" s="120" t="s">
        <v>92</v>
      </c>
      <c r="F12408" s="121">
        <v>219648</v>
      </c>
      <c r="G12408" s="121">
        <v>24674</v>
      </c>
      <c r="H12408" s="119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19">
        <v>61425</v>
      </c>
      <c r="B12409" s="120" t="s">
        <v>201</v>
      </c>
      <c r="C12409" s="120" t="s">
        <v>202</v>
      </c>
      <c r="D12409" s="120" t="s">
        <v>101</v>
      </c>
      <c r="E12409" s="120" t="s">
        <v>92</v>
      </c>
      <c r="F12409" s="121">
        <v>26114</v>
      </c>
      <c r="G12409" s="121">
        <v>2933.37</v>
      </c>
      <c r="H12409" s="119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19">
        <v>61426</v>
      </c>
      <c r="B12410" s="120" t="s">
        <v>201</v>
      </c>
      <c r="C12410" s="120" t="s">
        <v>206</v>
      </c>
      <c r="D12410" s="120" t="s">
        <v>101</v>
      </c>
      <c r="E12410" s="120" t="s">
        <v>92</v>
      </c>
      <c r="F12410" s="121">
        <v>62768</v>
      </c>
      <c r="G12410" s="121">
        <v>7051</v>
      </c>
      <c r="H12410" s="119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19">
        <v>61427</v>
      </c>
      <c r="B12411" s="120" t="s">
        <v>201</v>
      </c>
      <c r="C12411" s="120" t="s">
        <v>206</v>
      </c>
      <c r="D12411" s="120" t="s">
        <v>101</v>
      </c>
      <c r="E12411" s="120" t="s">
        <v>92</v>
      </c>
      <c r="F12411" s="121">
        <v>71136</v>
      </c>
      <c r="G12411" s="121">
        <v>7991</v>
      </c>
      <c r="H12411" s="119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19">
        <v>61428</v>
      </c>
      <c r="B12412" s="120" t="s">
        <v>201</v>
      </c>
      <c r="C12412" s="120" t="s">
        <v>206</v>
      </c>
      <c r="D12412" s="120" t="s">
        <v>101</v>
      </c>
      <c r="E12412" s="120" t="s">
        <v>92</v>
      </c>
      <c r="F12412" s="121">
        <v>55577</v>
      </c>
      <c r="G12412" s="121">
        <v>6243</v>
      </c>
      <c r="H12412" s="119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19">
        <v>61429</v>
      </c>
      <c r="B12413" s="120" t="s">
        <v>201</v>
      </c>
      <c r="C12413" s="120" t="s">
        <v>206</v>
      </c>
      <c r="D12413" s="120" t="s">
        <v>101</v>
      </c>
      <c r="E12413" s="120" t="s">
        <v>92</v>
      </c>
      <c r="F12413" s="121">
        <v>13193</v>
      </c>
      <c r="G12413" s="121">
        <v>1482</v>
      </c>
      <c r="H12413" s="119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19">
        <v>61430</v>
      </c>
      <c r="B12414" s="120" t="s">
        <v>201</v>
      </c>
      <c r="C12414" s="120" t="s">
        <v>206</v>
      </c>
      <c r="D12414" s="120" t="s">
        <v>101</v>
      </c>
      <c r="E12414" s="120" t="s">
        <v>92</v>
      </c>
      <c r="F12414" s="121">
        <v>217618</v>
      </c>
      <c r="G12414" s="121">
        <v>24446</v>
      </c>
      <c r="H12414" s="119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19">
        <v>61431</v>
      </c>
      <c r="B12415" s="120" t="s">
        <v>201</v>
      </c>
      <c r="C12415" s="120" t="s">
        <v>202</v>
      </c>
      <c r="D12415" s="120" t="s">
        <v>33</v>
      </c>
      <c r="E12415" s="120" t="s">
        <v>99</v>
      </c>
      <c r="F12415" s="121">
        <v>0</v>
      </c>
      <c r="G12415" s="121">
        <v>-983</v>
      </c>
      <c r="H12415" s="119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19">
        <v>61432</v>
      </c>
      <c r="B12416" s="120" t="s">
        <v>201</v>
      </c>
      <c r="C12416" s="120" t="s">
        <v>206</v>
      </c>
      <c r="D12416" s="120" t="s">
        <v>101</v>
      </c>
      <c r="E12416" s="120" t="s">
        <v>92</v>
      </c>
      <c r="F12416" s="121">
        <v>31361</v>
      </c>
      <c r="G12416" s="121">
        <v>3523</v>
      </c>
      <c r="H12416" s="119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19">
        <v>61433</v>
      </c>
      <c r="B12417" s="120" t="s">
        <v>201</v>
      </c>
      <c r="C12417" s="120" t="s">
        <v>206</v>
      </c>
      <c r="D12417" s="120" t="s">
        <v>101</v>
      </c>
      <c r="E12417" s="120" t="s">
        <v>92</v>
      </c>
      <c r="F12417" s="121">
        <v>140660</v>
      </c>
      <c r="G12417" s="121">
        <v>15801</v>
      </c>
      <c r="H12417" s="119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19">
        <v>61434</v>
      </c>
      <c r="B12418" s="120" t="s">
        <v>201</v>
      </c>
      <c r="C12418" s="120" t="s">
        <v>206</v>
      </c>
      <c r="D12418" s="120" t="s">
        <v>101</v>
      </c>
      <c r="E12418" s="120" t="s">
        <v>92</v>
      </c>
      <c r="F12418" s="121">
        <v>99621</v>
      </c>
      <c r="G12418" s="121">
        <v>11191</v>
      </c>
      <c r="H12418" s="119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19">
        <v>61435</v>
      </c>
      <c r="B12419" s="120" t="s">
        <v>201</v>
      </c>
      <c r="C12419" s="120" t="s">
        <v>206</v>
      </c>
      <c r="D12419" s="120" t="s">
        <v>101</v>
      </c>
      <c r="E12419" s="120" t="s">
        <v>92</v>
      </c>
      <c r="F12419" s="121">
        <v>17119</v>
      </c>
      <c r="G12419" s="121">
        <v>1923</v>
      </c>
      <c r="H12419" s="119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19">
        <v>61436</v>
      </c>
      <c r="B12420" s="120" t="s">
        <v>201</v>
      </c>
      <c r="C12420" s="120" t="s">
        <v>206</v>
      </c>
      <c r="D12420" s="120" t="s">
        <v>101</v>
      </c>
      <c r="E12420" s="120" t="s">
        <v>92</v>
      </c>
      <c r="F12420" s="121">
        <v>29582</v>
      </c>
      <c r="G12420" s="121">
        <v>3323</v>
      </c>
      <c r="H12420" s="119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19">
        <v>61437</v>
      </c>
      <c r="B12421" s="120" t="s">
        <v>201</v>
      </c>
      <c r="C12421" s="120" t="s">
        <v>206</v>
      </c>
      <c r="D12421" s="120" t="s">
        <v>101</v>
      </c>
      <c r="E12421" s="120" t="s">
        <v>92</v>
      </c>
      <c r="F12421" s="121">
        <v>24383</v>
      </c>
      <c r="G12421" s="121">
        <v>2739</v>
      </c>
      <c r="H12421" s="119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19">
        <v>61438</v>
      </c>
      <c r="B12422" s="120" t="s">
        <v>201</v>
      </c>
      <c r="C12422" s="120" t="s">
        <v>206</v>
      </c>
      <c r="D12422" s="120" t="s">
        <v>101</v>
      </c>
      <c r="E12422" s="120" t="s">
        <v>92</v>
      </c>
      <c r="F12422" s="121">
        <v>24311</v>
      </c>
      <c r="G12422" s="121">
        <v>2731</v>
      </c>
      <c r="H12422" s="119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19">
        <v>61439</v>
      </c>
      <c r="B12423" s="120" t="s">
        <v>201</v>
      </c>
      <c r="C12423" s="120" t="s">
        <v>202</v>
      </c>
      <c r="D12423" s="120" t="s">
        <v>33</v>
      </c>
      <c r="E12423" s="120" t="s">
        <v>99</v>
      </c>
      <c r="F12423" s="121">
        <v>0</v>
      </c>
      <c r="G12423" s="121">
        <v>200</v>
      </c>
      <c r="H12423" s="119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19">
        <v>61439</v>
      </c>
      <c r="B12424" s="120" t="s">
        <v>201</v>
      </c>
      <c r="C12424" s="120" t="s">
        <v>202</v>
      </c>
      <c r="D12424" s="120" t="s">
        <v>101</v>
      </c>
      <c r="E12424" s="120" t="s">
        <v>92</v>
      </c>
      <c r="F12424" s="121">
        <v>19496</v>
      </c>
      <c r="G12424" s="121">
        <v>2190</v>
      </c>
      <c r="H12424" s="119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19">
        <v>61441</v>
      </c>
      <c r="B12425" s="120" t="s">
        <v>201</v>
      </c>
      <c r="C12425" s="120" t="s">
        <v>206</v>
      </c>
      <c r="D12425" s="120" t="s">
        <v>101</v>
      </c>
      <c r="E12425" s="120" t="s">
        <v>92</v>
      </c>
      <c r="F12425" s="121">
        <v>25692</v>
      </c>
      <c r="G12425" s="121">
        <v>2886</v>
      </c>
      <c r="H12425" s="119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19">
        <v>61442</v>
      </c>
      <c r="B12426" s="120" t="s">
        <v>201</v>
      </c>
      <c r="C12426" s="120" t="s">
        <v>206</v>
      </c>
      <c r="D12426" s="120" t="s">
        <v>128</v>
      </c>
      <c r="E12426" s="120" t="s">
        <v>180</v>
      </c>
      <c r="F12426" s="121">
        <v>49469</v>
      </c>
      <c r="G12426" s="121">
        <v>5557</v>
      </c>
      <c r="H12426" s="119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19">
        <v>61443</v>
      </c>
      <c r="B12427" s="120" t="s">
        <v>201</v>
      </c>
      <c r="C12427" s="120" t="s">
        <v>206</v>
      </c>
      <c r="D12427" s="120" t="s">
        <v>128</v>
      </c>
      <c r="E12427" s="120" t="s">
        <v>180</v>
      </c>
      <c r="F12427" s="121">
        <v>37265</v>
      </c>
      <c r="G12427" s="121">
        <v>4186</v>
      </c>
      <c r="H12427" s="119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19">
        <v>61444</v>
      </c>
      <c r="B12428" s="120" t="s">
        <v>201</v>
      </c>
      <c r="C12428" s="120" t="s">
        <v>206</v>
      </c>
      <c r="D12428" s="120" t="s">
        <v>128</v>
      </c>
      <c r="E12428" s="120" t="s">
        <v>180</v>
      </c>
      <c r="F12428" s="121">
        <v>48642</v>
      </c>
      <c r="G12428" s="121">
        <v>5464</v>
      </c>
      <c r="H12428" s="119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19">
        <v>61445</v>
      </c>
      <c r="B12429" s="120" t="s">
        <v>201</v>
      </c>
      <c r="C12429" s="120" t="s">
        <v>206</v>
      </c>
      <c r="D12429" s="120" t="s">
        <v>101</v>
      </c>
      <c r="E12429" s="120" t="s">
        <v>92</v>
      </c>
      <c r="F12429" s="121">
        <v>467303</v>
      </c>
      <c r="G12429" s="121">
        <v>52494</v>
      </c>
      <c r="H12429" s="119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19">
        <v>61450</v>
      </c>
      <c r="B12430" s="120" t="s">
        <v>201</v>
      </c>
      <c r="C12430" s="120" t="s">
        <v>206</v>
      </c>
      <c r="D12430" s="120" t="s">
        <v>101</v>
      </c>
      <c r="E12430" s="120" t="s">
        <v>92</v>
      </c>
      <c r="F12430" s="121">
        <v>37308</v>
      </c>
      <c r="G12430" s="121">
        <v>4191</v>
      </c>
      <c r="H12430" s="119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19">
        <v>61451</v>
      </c>
      <c r="B12431" s="120" t="s">
        <v>201</v>
      </c>
      <c r="C12431" s="120" t="s">
        <v>206</v>
      </c>
      <c r="D12431" s="120" t="s">
        <v>101</v>
      </c>
      <c r="E12431" s="120" t="s">
        <v>92</v>
      </c>
      <c r="F12431" s="121">
        <v>71420</v>
      </c>
      <c r="G12431" s="121">
        <v>8023</v>
      </c>
      <c r="H12431" s="119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19">
        <v>61452</v>
      </c>
      <c r="B12432" s="120" t="s">
        <v>201</v>
      </c>
      <c r="C12432" s="120" t="s">
        <v>206</v>
      </c>
      <c r="D12432" s="120" t="s">
        <v>101</v>
      </c>
      <c r="E12432" s="120" t="s">
        <v>92</v>
      </c>
      <c r="F12432" s="121">
        <v>39072</v>
      </c>
      <c r="G12432" s="121">
        <v>4389</v>
      </c>
      <c r="H12432" s="119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19">
        <v>61453</v>
      </c>
      <c r="B12433" s="120" t="s">
        <v>201</v>
      </c>
      <c r="C12433" s="120" t="s">
        <v>206</v>
      </c>
      <c r="D12433" s="120" t="s">
        <v>101</v>
      </c>
      <c r="E12433" s="120" t="s">
        <v>92</v>
      </c>
      <c r="F12433" s="121">
        <v>65099</v>
      </c>
      <c r="G12433" s="121">
        <v>7313</v>
      </c>
      <c r="H12433" s="119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19">
        <v>61454</v>
      </c>
      <c r="B12434" s="120" t="s">
        <v>201</v>
      </c>
      <c r="C12434" s="120" t="s">
        <v>206</v>
      </c>
      <c r="D12434" s="120" t="s">
        <v>101</v>
      </c>
      <c r="E12434" s="120" t="s">
        <v>92</v>
      </c>
      <c r="F12434" s="121">
        <v>33134</v>
      </c>
      <c r="G12434" s="121">
        <v>3722</v>
      </c>
      <c r="H12434" s="119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19">
        <v>61455</v>
      </c>
      <c r="B12435" s="120" t="s">
        <v>201</v>
      </c>
      <c r="C12435" s="120" t="s">
        <v>206</v>
      </c>
      <c r="D12435" s="120" t="s">
        <v>101</v>
      </c>
      <c r="E12435" s="120" t="s">
        <v>92</v>
      </c>
      <c r="F12435" s="121">
        <v>65850</v>
      </c>
      <c r="G12435" s="121">
        <v>7397</v>
      </c>
      <c r="H12435" s="119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19">
        <v>61456</v>
      </c>
      <c r="B12436" s="120" t="s">
        <v>201</v>
      </c>
      <c r="C12436" s="120" t="s">
        <v>206</v>
      </c>
      <c r="D12436" s="120" t="s">
        <v>101</v>
      </c>
      <c r="E12436" s="120" t="s">
        <v>92</v>
      </c>
      <c r="F12436" s="121">
        <v>38795</v>
      </c>
      <c r="G12436" s="121">
        <v>4358</v>
      </c>
      <c r="H12436" s="119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19">
        <v>61457</v>
      </c>
      <c r="B12437" s="120" t="s">
        <v>201</v>
      </c>
      <c r="C12437" s="120" t="s">
        <v>206</v>
      </c>
      <c r="D12437" s="120" t="s">
        <v>101</v>
      </c>
      <c r="E12437" s="120" t="s">
        <v>92</v>
      </c>
      <c r="F12437" s="121">
        <v>99347</v>
      </c>
      <c r="G12437" s="121">
        <v>11160</v>
      </c>
      <c r="H12437" s="119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19">
        <v>61458</v>
      </c>
      <c r="B12438" s="120" t="s">
        <v>201</v>
      </c>
      <c r="C12438" s="120" t="s">
        <v>206</v>
      </c>
      <c r="D12438" s="120" t="s">
        <v>101</v>
      </c>
      <c r="E12438" s="120" t="s">
        <v>92</v>
      </c>
      <c r="F12438" s="121">
        <v>82717</v>
      </c>
      <c r="G12438" s="121">
        <v>9292</v>
      </c>
      <c r="H12438" s="119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19">
        <v>61459</v>
      </c>
      <c r="B12439" s="120" t="s">
        <v>201</v>
      </c>
      <c r="C12439" s="120" t="s">
        <v>206</v>
      </c>
      <c r="D12439" s="120" t="s">
        <v>101</v>
      </c>
      <c r="E12439" s="120" t="s">
        <v>92</v>
      </c>
      <c r="F12439" s="121">
        <v>54828</v>
      </c>
      <c r="G12439" s="121">
        <v>6159</v>
      </c>
      <c r="H12439" s="119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19">
        <v>61460</v>
      </c>
      <c r="B12440" s="120" t="s">
        <v>201</v>
      </c>
      <c r="C12440" s="120" t="s">
        <v>206</v>
      </c>
      <c r="D12440" s="120" t="s">
        <v>101</v>
      </c>
      <c r="E12440" s="120" t="s">
        <v>92</v>
      </c>
      <c r="F12440" s="121">
        <v>43621</v>
      </c>
      <c r="G12440" s="121">
        <v>4900</v>
      </c>
      <c r="H12440" s="119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19">
        <v>61461</v>
      </c>
      <c r="B12441" s="120" t="s">
        <v>201</v>
      </c>
      <c r="C12441" s="120" t="s">
        <v>206</v>
      </c>
      <c r="D12441" s="120" t="s">
        <v>101</v>
      </c>
      <c r="E12441" s="120" t="s">
        <v>92</v>
      </c>
      <c r="F12441" s="121">
        <v>27142</v>
      </c>
      <c r="G12441" s="121">
        <v>3049</v>
      </c>
      <c r="H12441" s="119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19">
        <v>61462</v>
      </c>
      <c r="B12442" s="120" t="s">
        <v>201</v>
      </c>
      <c r="C12442" s="120" t="s">
        <v>206</v>
      </c>
      <c r="D12442" s="120" t="s">
        <v>101</v>
      </c>
      <c r="E12442" s="120" t="s">
        <v>92</v>
      </c>
      <c r="F12442" s="121">
        <v>336219</v>
      </c>
      <c r="G12442" s="121">
        <v>37769</v>
      </c>
      <c r="H12442" s="119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19">
        <v>61463</v>
      </c>
      <c r="B12443" s="120" t="s">
        <v>201</v>
      </c>
      <c r="C12443" s="120" t="s">
        <v>206</v>
      </c>
      <c r="D12443" s="120" t="s">
        <v>101</v>
      </c>
      <c r="E12443" s="120" t="s">
        <v>92</v>
      </c>
      <c r="F12443" s="121">
        <v>381885</v>
      </c>
      <c r="G12443" s="121">
        <v>42899</v>
      </c>
      <c r="H12443" s="119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19">
        <v>61464</v>
      </c>
      <c r="B12444" s="120" t="s">
        <v>201</v>
      </c>
      <c r="C12444" s="120" t="s">
        <v>206</v>
      </c>
      <c r="D12444" s="120" t="s">
        <v>79</v>
      </c>
      <c r="E12444" s="120" t="s">
        <v>70</v>
      </c>
      <c r="F12444" s="121">
        <v>78</v>
      </c>
      <c r="G12444" s="121">
        <v>0</v>
      </c>
      <c r="H12444" s="119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19">
        <v>61465</v>
      </c>
      <c r="B12445" s="120" t="s">
        <v>201</v>
      </c>
      <c r="C12445" s="120" t="s">
        <v>206</v>
      </c>
      <c r="D12445" s="120" t="s">
        <v>101</v>
      </c>
      <c r="E12445" s="120" t="s">
        <v>92</v>
      </c>
      <c r="F12445" s="121">
        <v>23554</v>
      </c>
      <c r="G12445" s="121">
        <v>2646</v>
      </c>
      <c r="H12445" s="119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19">
        <v>61466</v>
      </c>
      <c r="B12446" s="120" t="s">
        <v>201</v>
      </c>
      <c r="C12446" s="120" t="s">
        <v>206</v>
      </c>
      <c r="D12446" s="120" t="s">
        <v>101</v>
      </c>
      <c r="E12446" s="120" t="s">
        <v>92</v>
      </c>
      <c r="F12446" s="121">
        <v>78712</v>
      </c>
      <c r="G12446" s="121">
        <v>8842</v>
      </c>
      <c r="H12446" s="119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19">
        <v>61467</v>
      </c>
      <c r="B12447" s="120" t="s">
        <v>201</v>
      </c>
      <c r="C12447" s="120" t="s">
        <v>206</v>
      </c>
      <c r="D12447" s="120" t="s">
        <v>101</v>
      </c>
      <c r="E12447" s="120" t="s">
        <v>92</v>
      </c>
      <c r="F12447" s="121">
        <v>57704</v>
      </c>
      <c r="G12447" s="121">
        <v>6482</v>
      </c>
      <c r="H12447" s="119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19">
        <v>61468</v>
      </c>
      <c r="B12448" s="120" t="s">
        <v>201</v>
      </c>
      <c r="C12448" s="120" t="s">
        <v>206</v>
      </c>
      <c r="D12448" s="120" t="s">
        <v>101</v>
      </c>
      <c r="E12448" s="120" t="s">
        <v>92</v>
      </c>
      <c r="F12448" s="121">
        <v>18303</v>
      </c>
      <c r="G12448" s="121">
        <v>2056</v>
      </c>
      <c r="H12448" s="119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19">
        <v>61469</v>
      </c>
      <c r="B12449" s="120" t="s">
        <v>201</v>
      </c>
      <c r="C12449" s="120" t="s">
        <v>206</v>
      </c>
      <c r="D12449" s="120" t="s">
        <v>101</v>
      </c>
      <c r="E12449" s="120" t="s">
        <v>92</v>
      </c>
      <c r="F12449" s="121">
        <v>21908</v>
      </c>
      <c r="G12449" s="121">
        <v>2461</v>
      </c>
      <c r="H12449" s="119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19">
        <v>61470</v>
      </c>
      <c r="B12450" s="120" t="s">
        <v>201</v>
      </c>
      <c r="C12450" s="120" t="s">
        <v>206</v>
      </c>
      <c r="D12450" s="120" t="s">
        <v>101</v>
      </c>
      <c r="E12450" s="120" t="s">
        <v>92</v>
      </c>
      <c r="F12450" s="121">
        <v>28701</v>
      </c>
      <c r="G12450" s="121">
        <v>3224</v>
      </c>
      <c r="H12450" s="119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19">
        <v>61471</v>
      </c>
      <c r="B12451" s="120" t="s">
        <v>201</v>
      </c>
      <c r="C12451" s="120" t="s">
        <v>206</v>
      </c>
      <c r="D12451" s="120" t="s">
        <v>101</v>
      </c>
      <c r="E12451" s="120" t="s">
        <v>92</v>
      </c>
      <c r="F12451" s="121">
        <v>26119</v>
      </c>
      <c r="G12451" s="121">
        <v>2934</v>
      </c>
      <c r="H12451" s="119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19">
        <v>61472</v>
      </c>
      <c r="B12452" s="120" t="s">
        <v>201</v>
      </c>
      <c r="C12452" s="120" t="s">
        <v>206</v>
      </c>
      <c r="D12452" s="120" t="s">
        <v>101</v>
      </c>
      <c r="E12452" s="120" t="s">
        <v>92</v>
      </c>
      <c r="F12452" s="121">
        <v>28744</v>
      </c>
      <c r="G12452" s="121">
        <v>3229</v>
      </c>
      <c r="H12452" s="119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19">
        <v>61473</v>
      </c>
      <c r="B12453" s="120" t="s">
        <v>201</v>
      </c>
      <c r="C12453" s="120" t="s">
        <v>202</v>
      </c>
      <c r="D12453" s="120" t="s">
        <v>33</v>
      </c>
      <c r="E12453" s="120" t="s">
        <v>99</v>
      </c>
      <c r="F12453" s="121">
        <v>0</v>
      </c>
      <c r="G12453" s="121">
        <v>800</v>
      </c>
      <c r="H12453" s="119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19">
        <v>61473</v>
      </c>
      <c r="B12454" s="120" t="s">
        <v>201</v>
      </c>
      <c r="C12454" s="120" t="s">
        <v>202</v>
      </c>
      <c r="D12454" s="120" t="s">
        <v>101</v>
      </c>
      <c r="E12454" s="120" t="s">
        <v>92</v>
      </c>
      <c r="F12454" s="121">
        <v>7120</v>
      </c>
      <c r="G12454" s="121">
        <v>800</v>
      </c>
      <c r="H12454" s="119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19">
        <v>61474</v>
      </c>
      <c r="B12455" s="120" t="s">
        <v>201</v>
      </c>
      <c r="C12455" s="120" t="s">
        <v>207</v>
      </c>
      <c r="D12455" s="120" t="s">
        <v>79</v>
      </c>
      <c r="E12455" s="120" t="s">
        <v>70</v>
      </c>
      <c r="F12455" s="121">
        <v>229</v>
      </c>
      <c r="G12455" s="121">
        <v>0</v>
      </c>
      <c r="H12455" s="119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19">
        <v>61475</v>
      </c>
      <c r="B12456" s="120" t="s">
        <v>201</v>
      </c>
      <c r="C12456" s="120" t="s">
        <v>207</v>
      </c>
      <c r="D12456" s="120" t="s">
        <v>79</v>
      </c>
      <c r="E12456" s="120" t="s">
        <v>70</v>
      </c>
      <c r="F12456" s="121">
        <v>471</v>
      </c>
      <c r="G12456" s="121">
        <v>0</v>
      </c>
      <c r="H12456" s="119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19">
        <v>61476</v>
      </c>
      <c r="B12457" s="120" t="s">
        <v>201</v>
      </c>
      <c r="C12457" s="120" t="s">
        <v>207</v>
      </c>
      <c r="D12457" s="120" t="s">
        <v>79</v>
      </c>
      <c r="E12457" s="120" t="s">
        <v>70</v>
      </c>
      <c r="F12457" s="121">
        <v>229</v>
      </c>
      <c r="G12457" s="121">
        <v>0</v>
      </c>
      <c r="H12457" s="119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19">
        <v>61478</v>
      </c>
      <c r="B12458" s="120" t="s">
        <v>201</v>
      </c>
      <c r="C12458" s="120" t="s">
        <v>206</v>
      </c>
      <c r="D12458" s="120" t="s">
        <v>101</v>
      </c>
      <c r="E12458" s="120" t="s">
        <v>92</v>
      </c>
      <c r="F12458" s="121">
        <v>65136</v>
      </c>
      <c r="G12458" s="121">
        <v>7317</v>
      </c>
      <c r="H12458" s="119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19">
        <v>61482</v>
      </c>
      <c r="B12459" s="120" t="s">
        <v>201</v>
      </c>
      <c r="C12459" s="120" t="s">
        <v>207</v>
      </c>
      <c r="D12459" s="120" t="s">
        <v>79</v>
      </c>
      <c r="E12459" s="120" t="s">
        <v>70</v>
      </c>
      <c r="F12459" s="121">
        <v>364</v>
      </c>
      <c r="G12459" s="121">
        <v>0</v>
      </c>
      <c r="H12459" s="119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19">
        <v>61487</v>
      </c>
      <c r="B12460" s="120" t="s">
        <v>201</v>
      </c>
      <c r="C12460" s="120" t="s">
        <v>206</v>
      </c>
      <c r="D12460" s="120" t="s">
        <v>101</v>
      </c>
      <c r="E12460" s="120" t="s">
        <v>92</v>
      </c>
      <c r="F12460" s="121">
        <v>124174</v>
      </c>
      <c r="G12460" s="121">
        <v>13949</v>
      </c>
      <c r="H12460" s="119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19">
        <v>61488</v>
      </c>
      <c r="B12461" s="120" t="s">
        <v>201</v>
      </c>
      <c r="C12461" s="120" t="s">
        <v>207</v>
      </c>
      <c r="D12461" s="120" t="s">
        <v>73</v>
      </c>
      <c r="E12461" s="120" t="s">
        <v>38</v>
      </c>
      <c r="F12461" s="121">
        <v>1084951</v>
      </c>
      <c r="G12461" s="121">
        <v>51049</v>
      </c>
      <c r="H12461" s="119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19">
        <v>61489</v>
      </c>
      <c r="B12462" s="120" t="s">
        <v>201</v>
      </c>
      <c r="C12462" s="120" t="s">
        <v>206</v>
      </c>
      <c r="D12462" s="120" t="s">
        <v>101</v>
      </c>
      <c r="E12462" s="120" t="s">
        <v>92</v>
      </c>
      <c r="F12462" s="121">
        <v>387548</v>
      </c>
      <c r="G12462" s="121">
        <v>43535</v>
      </c>
      <c r="H12462" s="119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19">
        <v>61490</v>
      </c>
      <c r="B12463" s="120" t="s">
        <v>201</v>
      </c>
      <c r="C12463" s="120" t="s">
        <v>206</v>
      </c>
      <c r="D12463" s="120" t="s">
        <v>101</v>
      </c>
      <c r="E12463" s="120" t="s">
        <v>92</v>
      </c>
      <c r="F12463" s="121">
        <v>349289</v>
      </c>
      <c r="G12463" s="121">
        <v>39237</v>
      </c>
      <c r="H12463" s="119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19">
        <v>61491</v>
      </c>
      <c r="B12464" s="120" t="s">
        <v>201</v>
      </c>
      <c r="C12464" s="120" t="s">
        <v>207</v>
      </c>
      <c r="D12464" s="120" t="s">
        <v>101</v>
      </c>
      <c r="E12464" s="120" t="s">
        <v>92</v>
      </c>
      <c r="F12464" s="121">
        <v>0</v>
      </c>
      <c r="G12464" s="121">
        <v>0</v>
      </c>
      <c r="H12464" s="119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19">
        <v>61493</v>
      </c>
      <c r="B12465" s="120" t="s">
        <v>201</v>
      </c>
      <c r="C12465" s="120" t="s">
        <v>206</v>
      </c>
      <c r="D12465" s="120" t="s">
        <v>101</v>
      </c>
      <c r="E12465" s="120" t="s">
        <v>92</v>
      </c>
      <c r="F12465" s="121">
        <v>14340</v>
      </c>
      <c r="G12465" s="121">
        <v>1611</v>
      </c>
      <c r="H12465" s="119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19">
        <v>61494</v>
      </c>
      <c r="B12466" s="120" t="s">
        <v>201</v>
      </c>
      <c r="C12466" s="120" t="s">
        <v>206</v>
      </c>
      <c r="D12466" s="120" t="s">
        <v>101</v>
      </c>
      <c r="E12466" s="120" t="s">
        <v>92</v>
      </c>
      <c r="F12466" s="121">
        <v>49316</v>
      </c>
      <c r="G12466" s="121">
        <v>5540</v>
      </c>
      <c r="H12466" s="119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19">
        <v>61495</v>
      </c>
      <c r="B12467" s="120" t="s">
        <v>201</v>
      </c>
      <c r="C12467" s="120" t="s">
        <v>206</v>
      </c>
      <c r="D12467" s="120" t="s">
        <v>101</v>
      </c>
      <c r="E12467" s="120" t="s">
        <v>92</v>
      </c>
      <c r="F12467" s="121">
        <v>38394</v>
      </c>
      <c r="G12467" s="121">
        <v>4313</v>
      </c>
      <c r="H12467" s="119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19">
        <v>61498</v>
      </c>
      <c r="B12468" s="120" t="s">
        <v>201</v>
      </c>
      <c r="C12468" s="120" t="s">
        <v>206</v>
      </c>
      <c r="D12468" s="120" t="s">
        <v>101</v>
      </c>
      <c r="E12468" s="120" t="s">
        <v>92</v>
      </c>
      <c r="F12468" s="121">
        <v>371998</v>
      </c>
      <c r="G12468" s="121">
        <v>41788</v>
      </c>
      <c r="H12468" s="119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19">
        <v>61499</v>
      </c>
      <c r="B12469" s="120" t="s">
        <v>201</v>
      </c>
      <c r="C12469" s="120" t="s">
        <v>206</v>
      </c>
      <c r="D12469" s="120" t="s">
        <v>101</v>
      </c>
      <c r="E12469" s="120" t="s">
        <v>92</v>
      </c>
      <c r="F12469" s="121">
        <v>28460</v>
      </c>
      <c r="G12469" s="121">
        <v>3197</v>
      </c>
      <c r="H12469" s="119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19">
        <v>61501</v>
      </c>
      <c r="B12470" s="120" t="s">
        <v>201</v>
      </c>
      <c r="C12470" s="120" t="s">
        <v>206</v>
      </c>
      <c r="D12470" s="120" t="s">
        <v>79</v>
      </c>
      <c r="E12470" s="120" t="s">
        <v>130</v>
      </c>
      <c r="F12470" s="121">
        <v>100520</v>
      </c>
      <c r="G12470" s="121">
        <v>7924</v>
      </c>
      <c r="H12470" s="119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19">
        <v>61502</v>
      </c>
      <c r="B12471" s="120" t="s">
        <v>201</v>
      </c>
      <c r="C12471" s="120" t="s">
        <v>206</v>
      </c>
      <c r="D12471" s="120" t="s">
        <v>79</v>
      </c>
      <c r="E12471" s="120" t="s">
        <v>130</v>
      </c>
      <c r="F12471" s="121">
        <v>81374</v>
      </c>
      <c r="G12471" s="121">
        <v>6513</v>
      </c>
      <c r="H12471" s="119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19">
        <v>61503</v>
      </c>
      <c r="B12472" s="120" t="s">
        <v>201</v>
      </c>
      <c r="C12472" s="120" t="s">
        <v>206</v>
      </c>
      <c r="D12472" s="120" t="s">
        <v>79</v>
      </c>
      <c r="E12472" s="120" t="s">
        <v>130</v>
      </c>
      <c r="F12472" s="121">
        <v>98932</v>
      </c>
      <c r="G12472" s="121">
        <v>7972</v>
      </c>
      <c r="H12472" s="119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19">
        <v>61504</v>
      </c>
      <c r="B12473" s="120" t="s">
        <v>201</v>
      </c>
      <c r="C12473" s="120" t="s">
        <v>206</v>
      </c>
      <c r="D12473" s="120" t="s">
        <v>101</v>
      </c>
      <c r="E12473" s="120" t="s">
        <v>92</v>
      </c>
      <c r="F12473" s="121">
        <v>12980</v>
      </c>
      <c r="G12473" s="121">
        <v>1458</v>
      </c>
      <c r="H12473" s="119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19">
        <v>61505</v>
      </c>
      <c r="B12474" s="120" t="s">
        <v>201</v>
      </c>
      <c r="C12474" s="120" t="s">
        <v>206</v>
      </c>
      <c r="D12474" s="120" t="s">
        <v>101</v>
      </c>
      <c r="E12474" s="120" t="s">
        <v>92</v>
      </c>
      <c r="F12474" s="121">
        <v>14768</v>
      </c>
      <c r="G12474" s="121">
        <v>1659</v>
      </c>
      <c r="H12474" s="119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19">
        <v>61506</v>
      </c>
      <c r="B12475" s="120" t="s">
        <v>201</v>
      </c>
      <c r="C12475" s="120" t="s">
        <v>206</v>
      </c>
      <c r="D12475" s="120" t="s">
        <v>101</v>
      </c>
      <c r="E12475" s="120" t="s">
        <v>92</v>
      </c>
      <c r="F12475" s="121">
        <v>15570</v>
      </c>
      <c r="G12475" s="121">
        <v>1749</v>
      </c>
      <c r="H12475" s="119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19">
        <v>61507</v>
      </c>
      <c r="B12476" s="120" t="s">
        <v>201</v>
      </c>
      <c r="C12476" s="120" t="s">
        <v>206</v>
      </c>
      <c r="D12476" s="120" t="s">
        <v>101</v>
      </c>
      <c r="E12476" s="120" t="s">
        <v>92</v>
      </c>
      <c r="F12476" s="121">
        <v>48883</v>
      </c>
      <c r="G12476" s="121">
        <v>5491</v>
      </c>
      <c r="H12476" s="119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19">
        <v>61508</v>
      </c>
      <c r="B12477" s="120" t="s">
        <v>201</v>
      </c>
      <c r="C12477" s="120" t="s">
        <v>202</v>
      </c>
      <c r="D12477" s="120" t="s">
        <v>79</v>
      </c>
      <c r="E12477" s="120" t="s">
        <v>38</v>
      </c>
      <c r="F12477" s="121">
        <v>50936</v>
      </c>
      <c r="G12477" s="121">
        <v>5709</v>
      </c>
      <c r="H12477" s="119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19">
        <v>61509</v>
      </c>
      <c r="B12478" s="120" t="s">
        <v>201</v>
      </c>
      <c r="C12478" s="120" t="s">
        <v>206</v>
      </c>
      <c r="D12478" s="120" t="s">
        <v>101</v>
      </c>
      <c r="E12478" s="120" t="s">
        <v>92</v>
      </c>
      <c r="F12478" s="121">
        <v>42542</v>
      </c>
      <c r="G12478" s="121">
        <v>4779</v>
      </c>
      <c r="H12478" s="119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19">
        <v>61510</v>
      </c>
      <c r="B12479" s="120" t="s">
        <v>201</v>
      </c>
      <c r="C12479" s="120" t="s">
        <v>206</v>
      </c>
      <c r="D12479" s="120" t="s">
        <v>101</v>
      </c>
      <c r="E12479" s="120" t="s">
        <v>92</v>
      </c>
      <c r="F12479" s="121">
        <v>79523</v>
      </c>
      <c r="G12479" s="121">
        <v>8933</v>
      </c>
      <c r="H12479" s="119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19">
        <v>61512</v>
      </c>
      <c r="B12480" s="120" t="s">
        <v>201</v>
      </c>
      <c r="C12480" s="120" t="s">
        <v>206</v>
      </c>
      <c r="D12480" s="120" t="s">
        <v>101</v>
      </c>
      <c r="E12480" s="120" t="s">
        <v>92</v>
      </c>
      <c r="F12480" s="121">
        <v>909571</v>
      </c>
      <c r="G12480" s="121">
        <v>102176</v>
      </c>
      <c r="H12480" s="119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19">
        <v>61513</v>
      </c>
      <c r="B12481" s="120" t="s">
        <v>201</v>
      </c>
      <c r="C12481" s="120" t="s">
        <v>206</v>
      </c>
      <c r="D12481" s="120" t="s">
        <v>101</v>
      </c>
      <c r="E12481" s="120" t="s">
        <v>92</v>
      </c>
      <c r="F12481" s="121">
        <v>94068</v>
      </c>
      <c r="G12481" s="121">
        <v>10567</v>
      </c>
      <c r="H12481" s="119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19">
        <v>61514</v>
      </c>
      <c r="B12482" s="120" t="s">
        <v>201</v>
      </c>
      <c r="C12482" s="120" t="s">
        <v>206</v>
      </c>
      <c r="D12482" s="120" t="s">
        <v>101</v>
      </c>
      <c r="E12482" s="120" t="s">
        <v>92</v>
      </c>
      <c r="F12482" s="121">
        <v>83117</v>
      </c>
      <c r="G12482" s="121">
        <v>9337</v>
      </c>
      <c r="H12482" s="119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19">
        <v>61515</v>
      </c>
      <c r="B12483" s="120" t="s">
        <v>201</v>
      </c>
      <c r="C12483" s="120" t="s">
        <v>206</v>
      </c>
      <c r="D12483" s="120" t="s">
        <v>101</v>
      </c>
      <c r="E12483" s="120" t="s">
        <v>92</v>
      </c>
      <c r="F12483" s="121">
        <v>35733</v>
      </c>
      <c r="G12483" s="121">
        <v>4014</v>
      </c>
      <c r="H12483" s="119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19">
        <v>61516</v>
      </c>
      <c r="B12484" s="120" t="s">
        <v>201</v>
      </c>
      <c r="C12484" s="120" t="s">
        <v>206</v>
      </c>
      <c r="D12484" s="120" t="s">
        <v>101</v>
      </c>
      <c r="E12484" s="120" t="s">
        <v>92</v>
      </c>
      <c r="F12484" s="121">
        <v>12953</v>
      </c>
      <c r="G12484" s="121">
        <v>1455</v>
      </c>
      <c r="H12484" s="119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19">
        <v>61518</v>
      </c>
      <c r="B12485" s="120" t="s">
        <v>201</v>
      </c>
      <c r="C12485" s="120" t="s">
        <v>206</v>
      </c>
      <c r="D12485" s="120" t="s">
        <v>101</v>
      </c>
      <c r="E12485" s="120" t="s">
        <v>92</v>
      </c>
      <c r="F12485" s="121">
        <v>21000</v>
      </c>
      <c r="G12485" s="121">
        <v>2359</v>
      </c>
      <c r="H12485" s="119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19">
        <v>61519</v>
      </c>
      <c r="B12486" s="120" t="s">
        <v>201</v>
      </c>
      <c r="C12486" s="120" t="s">
        <v>206</v>
      </c>
      <c r="D12486" s="120" t="s">
        <v>101</v>
      </c>
      <c r="E12486" s="120" t="s">
        <v>92</v>
      </c>
      <c r="F12486" s="121">
        <v>127039</v>
      </c>
      <c r="G12486" s="121">
        <v>14271</v>
      </c>
      <c r="H12486" s="119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19">
        <v>61520</v>
      </c>
      <c r="B12487" s="120" t="s">
        <v>201</v>
      </c>
      <c r="C12487" s="120" t="s">
        <v>206</v>
      </c>
      <c r="D12487" s="120" t="s">
        <v>101</v>
      </c>
      <c r="E12487" s="120" t="s">
        <v>92</v>
      </c>
      <c r="F12487" s="121">
        <v>35484</v>
      </c>
      <c r="G12487" s="121">
        <v>3986</v>
      </c>
      <c r="H12487" s="119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19">
        <v>61521</v>
      </c>
      <c r="B12488" s="120" t="s">
        <v>201</v>
      </c>
      <c r="C12488" s="120" t="s">
        <v>206</v>
      </c>
      <c r="D12488" s="120" t="s">
        <v>101</v>
      </c>
      <c r="E12488" s="120" t="s">
        <v>92</v>
      </c>
      <c r="F12488" s="121">
        <v>208565</v>
      </c>
      <c r="G12488" s="121">
        <v>23429</v>
      </c>
      <c r="H12488" s="119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19">
        <v>61522</v>
      </c>
      <c r="B12489" s="120" t="s">
        <v>201</v>
      </c>
      <c r="C12489" s="120" t="s">
        <v>206</v>
      </c>
      <c r="D12489" s="120" t="s">
        <v>101</v>
      </c>
      <c r="E12489" s="120" t="s">
        <v>92</v>
      </c>
      <c r="F12489" s="121">
        <v>205011</v>
      </c>
      <c r="G12489" s="121">
        <v>23030</v>
      </c>
      <c r="H12489" s="119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19">
        <v>61523</v>
      </c>
      <c r="B12490" s="120" t="s">
        <v>201</v>
      </c>
      <c r="C12490" s="120" t="s">
        <v>206</v>
      </c>
      <c r="D12490" s="120" t="s">
        <v>101</v>
      </c>
      <c r="E12490" s="120" t="s">
        <v>92</v>
      </c>
      <c r="F12490" s="121">
        <v>154450</v>
      </c>
      <c r="G12490" s="121">
        <v>17350</v>
      </c>
      <c r="H12490" s="119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19">
        <v>61524</v>
      </c>
      <c r="B12491" s="120" t="s">
        <v>201</v>
      </c>
      <c r="C12491" s="120" t="s">
        <v>206</v>
      </c>
      <c r="D12491" s="120" t="s">
        <v>101</v>
      </c>
      <c r="E12491" s="120" t="s">
        <v>92</v>
      </c>
      <c r="F12491" s="121">
        <v>193573</v>
      </c>
      <c r="G12491" s="121">
        <v>21745</v>
      </c>
      <c r="H12491" s="119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19">
        <v>61525</v>
      </c>
      <c r="B12492" s="120" t="s">
        <v>201</v>
      </c>
      <c r="C12492" s="120" t="s">
        <v>206</v>
      </c>
      <c r="D12492" s="120" t="s">
        <v>101</v>
      </c>
      <c r="E12492" s="120" t="s">
        <v>92</v>
      </c>
      <c r="F12492" s="121">
        <v>85736</v>
      </c>
      <c r="G12492" s="121">
        <v>9631</v>
      </c>
      <c r="H12492" s="119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19">
        <v>61526</v>
      </c>
      <c r="B12493" s="120" t="s">
        <v>201</v>
      </c>
      <c r="C12493" s="120" t="s">
        <v>206</v>
      </c>
      <c r="D12493" s="120" t="s">
        <v>101</v>
      </c>
      <c r="E12493" s="120" t="s">
        <v>92</v>
      </c>
      <c r="F12493" s="121">
        <v>12774</v>
      </c>
      <c r="G12493" s="121">
        <v>1435</v>
      </c>
      <c r="H12493" s="119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19">
        <v>61527</v>
      </c>
      <c r="B12494" s="120" t="s">
        <v>201</v>
      </c>
      <c r="C12494" s="120" t="s">
        <v>206</v>
      </c>
      <c r="D12494" s="120" t="s">
        <v>101</v>
      </c>
      <c r="E12494" s="120" t="s">
        <v>92</v>
      </c>
      <c r="F12494" s="121">
        <v>68547</v>
      </c>
      <c r="G12494" s="121">
        <v>7700</v>
      </c>
      <c r="H12494" s="119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19">
        <v>61528</v>
      </c>
      <c r="B12495" s="120" t="s">
        <v>201</v>
      </c>
      <c r="C12495" s="120" t="s">
        <v>206</v>
      </c>
      <c r="D12495" s="120" t="s">
        <v>101</v>
      </c>
      <c r="E12495" s="120" t="s">
        <v>92</v>
      </c>
      <c r="F12495" s="121">
        <v>82734</v>
      </c>
      <c r="G12495" s="121">
        <v>9294</v>
      </c>
      <c r="H12495" s="119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19">
        <v>61529</v>
      </c>
      <c r="B12496" s="120" t="s">
        <v>201</v>
      </c>
      <c r="C12496" s="120" t="s">
        <v>206</v>
      </c>
      <c r="D12496" s="120" t="s">
        <v>101</v>
      </c>
      <c r="E12496" s="120" t="s">
        <v>92</v>
      </c>
      <c r="F12496" s="121">
        <v>179367</v>
      </c>
      <c r="G12496" s="121">
        <v>20149</v>
      </c>
      <c r="H12496" s="119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19">
        <v>61530</v>
      </c>
      <c r="B12497" s="120" t="s">
        <v>201</v>
      </c>
      <c r="C12497" s="120" t="s">
        <v>206</v>
      </c>
      <c r="D12497" s="120" t="s">
        <v>101</v>
      </c>
      <c r="E12497" s="120" t="s">
        <v>92</v>
      </c>
      <c r="F12497" s="121">
        <v>185420</v>
      </c>
      <c r="G12497" s="121">
        <v>20829</v>
      </c>
      <c r="H12497" s="119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19">
        <v>61532</v>
      </c>
      <c r="B12498" s="120" t="s">
        <v>201</v>
      </c>
      <c r="C12498" s="120" t="s">
        <v>206</v>
      </c>
      <c r="D12498" s="120" t="s">
        <v>101</v>
      </c>
      <c r="E12498" s="120" t="s">
        <v>92</v>
      </c>
      <c r="F12498" s="121">
        <v>191516</v>
      </c>
      <c r="G12498" s="121">
        <v>21514</v>
      </c>
      <c r="H12498" s="119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19">
        <v>61533</v>
      </c>
      <c r="B12499" s="120" t="s">
        <v>201</v>
      </c>
      <c r="C12499" s="120" t="s">
        <v>206</v>
      </c>
      <c r="D12499" s="120" t="s">
        <v>101</v>
      </c>
      <c r="E12499" s="120" t="s">
        <v>92</v>
      </c>
      <c r="F12499" s="121">
        <v>90275</v>
      </c>
      <c r="G12499" s="121">
        <v>10141</v>
      </c>
      <c r="H12499" s="119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19">
        <v>61534</v>
      </c>
      <c r="B12500" s="120" t="s">
        <v>201</v>
      </c>
      <c r="C12500" s="120" t="s">
        <v>206</v>
      </c>
      <c r="D12500" s="120" t="s">
        <v>101</v>
      </c>
      <c r="E12500" s="120" t="s">
        <v>92</v>
      </c>
      <c r="F12500" s="121">
        <v>31404</v>
      </c>
      <c r="G12500" s="121">
        <v>3528</v>
      </c>
      <c r="H12500" s="119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19">
        <v>61535</v>
      </c>
      <c r="B12501" s="120" t="s">
        <v>201</v>
      </c>
      <c r="C12501" s="120" t="s">
        <v>206</v>
      </c>
      <c r="D12501" s="120" t="s">
        <v>101</v>
      </c>
      <c r="E12501" s="120" t="s">
        <v>92</v>
      </c>
      <c r="F12501" s="121">
        <v>85334</v>
      </c>
      <c r="G12501" s="121">
        <v>9586</v>
      </c>
      <c r="H12501" s="119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19">
        <v>61536</v>
      </c>
      <c r="B12502" s="120" t="s">
        <v>201</v>
      </c>
      <c r="C12502" s="120" t="s">
        <v>206</v>
      </c>
      <c r="D12502" s="120" t="s">
        <v>101</v>
      </c>
      <c r="E12502" s="120" t="s">
        <v>92</v>
      </c>
      <c r="F12502" s="121">
        <v>89760</v>
      </c>
      <c r="G12502" s="121">
        <v>10083</v>
      </c>
      <c r="H12502" s="119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19">
        <v>61537</v>
      </c>
      <c r="B12503" s="120" t="s">
        <v>201</v>
      </c>
      <c r="C12503" s="120" t="s">
        <v>206</v>
      </c>
      <c r="D12503" s="120" t="s">
        <v>101</v>
      </c>
      <c r="E12503" s="120" t="s">
        <v>92</v>
      </c>
      <c r="F12503" s="121">
        <v>25770</v>
      </c>
      <c r="G12503" s="121">
        <v>2895</v>
      </c>
      <c r="H12503" s="119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19">
        <v>61538</v>
      </c>
      <c r="B12504" s="120" t="s">
        <v>201</v>
      </c>
      <c r="C12504" s="120" t="s">
        <v>206</v>
      </c>
      <c r="D12504" s="120" t="s">
        <v>101</v>
      </c>
      <c r="E12504" s="120" t="s">
        <v>92</v>
      </c>
      <c r="F12504" s="121">
        <v>14190</v>
      </c>
      <c r="G12504" s="121">
        <v>1594</v>
      </c>
      <c r="H12504" s="119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19">
        <v>61539</v>
      </c>
      <c r="B12505" s="120" t="s">
        <v>201</v>
      </c>
      <c r="C12505" s="120" t="s">
        <v>206</v>
      </c>
      <c r="D12505" s="120" t="s">
        <v>101</v>
      </c>
      <c r="E12505" s="120" t="s">
        <v>92</v>
      </c>
      <c r="F12505" s="121">
        <v>31202</v>
      </c>
      <c r="G12505" s="121">
        <v>3505</v>
      </c>
      <c r="H12505" s="119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19">
        <v>61540</v>
      </c>
      <c r="B12506" s="120" t="s">
        <v>201</v>
      </c>
      <c r="C12506" s="120" t="s">
        <v>207</v>
      </c>
      <c r="D12506" s="120" t="s">
        <v>128</v>
      </c>
      <c r="E12506" s="120" t="s">
        <v>180</v>
      </c>
      <c r="F12506" s="121">
        <v>150445</v>
      </c>
      <c r="G12506" s="121">
        <v>16900</v>
      </c>
      <c r="H12506" s="119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19">
        <v>61541</v>
      </c>
      <c r="B12507" s="120" t="s">
        <v>201</v>
      </c>
      <c r="C12507" s="120" t="s">
        <v>206</v>
      </c>
      <c r="D12507" s="120" t="s">
        <v>101</v>
      </c>
      <c r="E12507" s="120" t="s">
        <v>92</v>
      </c>
      <c r="F12507" s="121">
        <v>13255</v>
      </c>
      <c r="G12507" s="121">
        <v>1489</v>
      </c>
      <c r="H12507" s="119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19">
        <v>61542</v>
      </c>
      <c r="B12508" s="120" t="s">
        <v>201</v>
      </c>
      <c r="C12508" s="120" t="s">
        <v>206</v>
      </c>
      <c r="D12508" s="120" t="s">
        <v>101</v>
      </c>
      <c r="E12508" s="120" t="s">
        <v>92</v>
      </c>
      <c r="F12508" s="121">
        <v>71384</v>
      </c>
      <c r="G12508" s="121">
        <v>8019</v>
      </c>
      <c r="H12508" s="119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19">
        <v>61543</v>
      </c>
      <c r="B12509" s="120" t="s">
        <v>201</v>
      </c>
      <c r="C12509" s="120" t="s">
        <v>206</v>
      </c>
      <c r="D12509" s="120" t="s">
        <v>101</v>
      </c>
      <c r="E12509" s="120" t="s">
        <v>92</v>
      </c>
      <c r="F12509" s="121">
        <v>47893</v>
      </c>
      <c r="G12509" s="121">
        <v>5380</v>
      </c>
      <c r="H12509" s="119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19">
        <v>61544</v>
      </c>
      <c r="B12510" s="120" t="s">
        <v>201</v>
      </c>
      <c r="C12510" s="120" t="s">
        <v>206</v>
      </c>
      <c r="D12510" s="120" t="s">
        <v>101</v>
      </c>
      <c r="E12510" s="120" t="s">
        <v>92</v>
      </c>
      <c r="F12510" s="121">
        <v>51045</v>
      </c>
      <c r="G12510" s="121">
        <v>5734</v>
      </c>
      <c r="H12510" s="119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19">
        <v>61545</v>
      </c>
      <c r="B12511" s="120" t="s">
        <v>201</v>
      </c>
      <c r="C12511" s="120" t="s">
        <v>206</v>
      </c>
      <c r="D12511" s="120" t="s">
        <v>101</v>
      </c>
      <c r="E12511" s="120" t="s">
        <v>92</v>
      </c>
      <c r="F12511" s="121">
        <v>52247</v>
      </c>
      <c r="G12511" s="121">
        <v>5869</v>
      </c>
      <c r="H12511" s="119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19">
        <v>61547</v>
      </c>
      <c r="B12512" s="120" t="s">
        <v>201</v>
      </c>
      <c r="C12512" s="120" t="s">
        <v>206</v>
      </c>
      <c r="D12512" s="120" t="s">
        <v>101</v>
      </c>
      <c r="E12512" s="120" t="s">
        <v>92</v>
      </c>
      <c r="F12512" s="121">
        <v>62954</v>
      </c>
      <c r="G12512" s="121">
        <v>7072</v>
      </c>
      <c r="H12512" s="119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19">
        <v>61548</v>
      </c>
      <c r="B12513" s="120" t="s">
        <v>201</v>
      </c>
      <c r="C12513" s="120" t="s">
        <v>206</v>
      </c>
      <c r="D12513" s="120" t="s">
        <v>101</v>
      </c>
      <c r="E12513" s="120" t="s">
        <v>92</v>
      </c>
      <c r="F12513" s="121">
        <v>35296</v>
      </c>
      <c r="G12513" s="121">
        <v>3965</v>
      </c>
      <c r="H12513" s="119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19">
        <v>61550</v>
      </c>
      <c r="B12514" s="120" t="s">
        <v>201</v>
      </c>
      <c r="C12514" s="120" t="s">
        <v>206</v>
      </c>
      <c r="D12514" s="120" t="s">
        <v>101</v>
      </c>
      <c r="E12514" s="120" t="s">
        <v>92</v>
      </c>
      <c r="F12514" s="121">
        <v>43299</v>
      </c>
      <c r="G12514" s="121">
        <v>4864</v>
      </c>
      <c r="H12514" s="119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19">
        <v>61551</v>
      </c>
      <c r="B12515" s="120" t="s">
        <v>201</v>
      </c>
      <c r="C12515" s="120" t="s">
        <v>207</v>
      </c>
      <c r="D12515" s="120" t="s">
        <v>79</v>
      </c>
      <c r="E12515" s="120" t="s">
        <v>70</v>
      </c>
      <c r="F12515" s="121">
        <v>215</v>
      </c>
      <c r="G12515" s="121">
        <v>22</v>
      </c>
      <c r="H12515" s="119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19">
        <v>61551</v>
      </c>
      <c r="B12516" s="120" t="s">
        <v>201</v>
      </c>
      <c r="C12516" s="120" t="s">
        <v>207</v>
      </c>
      <c r="D12516" s="120" t="s">
        <v>79</v>
      </c>
      <c r="E12516" s="120" t="s">
        <v>38</v>
      </c>
      <c r="F12516" s="121">
        <v>0</v>
      </c>
      <c r="G12516" s="121">
        <v>0</v>
      </c>
      <c r="H12516" s="119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19">
        <v>61552</v>
      </c>
      <c r="B12517" s="120" t="s">
        <v>201</v>
      </c>
      <c r="C12517" s="120" t="s">
        <v>206</v>
      </c>
      <c r="D12517" s="120" t="s">
        <v>101</v>
      </c>
      <c r="E12517" s="120" t="s">
        <v>92</v>
      </c>
      <c r="F12517" s="121">
        <v>199823</v>
      </c>
      <c r="G12517" s="121">
        <v>22447</v>
      </c>
      <c r="H12517" s="119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19">
        <v>61553</v>
      </c>
      <c r="B12518" s="120" t="s">
        <v>201</v>
      </c>
      <c r="C12518" s="120" t="s">
        <v>206</v>
      </c>
      <c r="D12518" s="120" t="s">
        <v>101</v>
      </c>
      <c r="E12518" s="120" t="s">
        <v>92</v>
      </c>
      <c r="F12518" s="121">
        <v>64790</v>
      </c>
      <c r="G12518" s="121">
        <v>7278</v>
      </c>
      <c r="H12518" s="119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19">
        <v>61554</v>
      </c>
      <c r="B12519" s="120" t="s">
        <v>201</v>
      </c>
      <c r="C12519" s="120" t="s">
        <v>202</v>
      </c>
      <c r="D12519" s="120" t="s">
        <v>101</v>
      </c>
      <c r="E12519" s="120" t="s">
        <v>92</v>
      </c>
      <c r="F12519" s="121">
        <v>33372</v>
      </c>
      <c r="G12519" s="121">
        <v>3749</v>
      </c>
      <c r="H12519" s="119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19">
        <v>61555</v>
      </c>
      <c r="B12520" s="120" t="s">
        <v>201</v>
      </c>
      <c r="C12520" s="120" t="s">
        <v>206</v>
      </c>
      <c r="D12520" s="120" t="s">
        <v>101</v>
      </c>
      <c r="E12520" s="120" t="s">
        <v>92</v>
      </c>
      <c r="F12520" s="121">
        <v>61531</v>
      </c>
      <c r="G12520" s="121">
        <v>6912</v>
      </c>
      <c r="H12520" s="119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19">
        <v>61556</v>
      </c>
      <c r="B12521" s="120" t="s">
        <v>201</v>
      </c>
      <c r="C12521" s="120" t="s">
        <v>206</v>
      </c>
      <c r="D12521" s="120" t="s">
        <v>101</v>
      </c>
      <c r="E12521" s="120" t="s">
        <v>92</v>
      </c>
      <c r="F12521" s="121">
        <v>210167</v>
      </c>
      <c r="G12521" s="121">
        <v>23609</v>
      </c>
      <c r="H12521" s="119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19">
        <v>61557</v>
      </c>
      <c r="B12522" s="120" t="s">
        <v>201</v>
      </c>
      <c r="C12522" s="120" t="s">
        <v>206</v>
      </c>
      <c r="D12522" s="120" t="s">
        <v>101</v>
      </c>
      <c r="E12522" s="120" t="s">
        <v>92</v>
      </c>
      <c r="F12522" s="121">
        <v>215261</v>
      </c>
      <c r="G12522" s="121">
        <v>24181</v>
      </c>
      <c r="H12522" s="119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19">
        <v>61558</v>
      </c>
      <c r="B12523" s="120" t="s">
        <v>201</v>
      </c>
      <c r="C12523" s="120" t="s">
        <v>206</v>
      </c>
      <c r="D12523" s="120" t="s">
        <v>101</v>
      </c>
      <c r="E12523" s="120" t="s">
        <v>92</v>
      </c>
      <c r="F12523" s="121">
        <v>219426</v>
      </c>
      <c r="G12523" s="121">
        <v>24649</v>
      </c>
      <c r="H12523" s="119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19">
        <v>61559</v>
      </c>
      <c r="B12524" s="120" t="s">
        <v>201</v>
      </c>
      <c r="C12524" s="120" t="s">
        <v>206</v>
      </c>
      <c r="D12524" s="120" t="s">
        <v>101</v>
      </c>
      <c r="E12524" s="120" t="s">
        <v>92</v>
      </c>
      <c r="F12524" s="121">
        <v>160745</v>
      </c>
      <c r="G12524" s="121">
        <v>18057</v>
      </c>
      <c r="H12524" s="119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19">
        <v>61560</v>
      </c>
      <c r="B12525" s="120" t="s">
        <v>201</v>
      </c>
      <c r="C12525" s="120" t="s">
        <v>206</v>
      </c>
      <c r="D12525" s="120" t="s">
        <v>101</v>
      </c>
      <c r="E12525" s="120" t="s">
        <v>92</v>
      </c>
      <c r="F12525" s="121">
        <v>167935</v>
      </c>
      <c r="G12525" s="121">
        <v>18865</v>
      </c>
      <c r="H12525" s="119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19">
        <v>61561</v>
      </c>
      <c r="B12526" s="120" t="s">
        <v>201</v>
      </c>
      <c r="C12526" s="120" t="s">
        <v>206</v>
      </c>
      <c r="D12526" s="120" t="s">
        <v>101</v>
      </c>
      <c r="E12526" s="120" t="s">
        <v>92</v>
      </c>
      <c r="F12526" s="121">
        <v>905930</v>
      </c>
      <c r="G12526" s="121">
        <v>101767</v>
      </c>
      <c r="H12526" s="119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19">
        <v>61562</v>
      </c>
      <c r="B12527" s="120" t="s">
        <v>201</v>
      </c>
      <c r="C12527" s="120" t="s">
        <v>206</v>
      </c>
      <c r="D12527" s="120" t="s">
        <v>101</v>
      </c>
      <c r="E12527" s="120" t="s">
        <v>92</v>
      </c>
      <c r="F12527" s="121">
        <v>43834</v>
      </c>
      <c r="G12527" s="121">
        <v>4924</v>
      </c>
      <c r="H12527" s="119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19">
        <v>61563</v>
      </c>
      <c r="B12528" s="120" t="s">
        <v>201</v>
      </c>
      <c r="C12528" s="120" t="s">
        <v>206</v>
      </c>
      <c r="D12528" s="120" t="s">
        <v>101</v>
      </c>
      <c r="E12528" s="120" t="s">
        <v>92</v>
      </c>
      <c r="F12528" s="121">
        <v>32913</v>
      </c>
      <c r="G12528" s="121">
        <v>3697</v>
      </c>
      <c r="H12528" s="119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19">
        <v>61564</v>
      </c>
      <c r="B12529" s="120" t="s">
        <v>201</v>
      </c>
      <c r="C12529" s="120" t="s">
        <v>202</v>
      </c>
      <c r="D12529" s="120" t="s">
        <v>128</v>
      </c>
      <c r="E12529" s="120" t="s">
        <v>180</v>
      </c>
      <c r="F12529" s="121">
        <v>6866060</v>
      </c>
      <c r="G12529" s="121">
        <v>771294</v>
      </c>
      <c r="H12529" s="119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19">
        <v>61565</v>
      </c>
      <c r="B12530" s="120" t="s">
        <v>201</v>
      </c>
      <c r="C12530" s="120" t="s">
        <v>202</v>
      </c>
      <c r="D12530" s="120" t="s">
        <v>128</v>
      </c>
      <c r="E12530" s="120" t="s">
        <v>180</v>
      </c>
      <c r="F12530" s="121">
        <v>3799953</v>
      </c>
      <c r="G12530" s="121">
        <v>426865</v>
      </c>
      <c r="H12530" s="119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19">
        <v>61566</v>
      </c>
      <c r="B12531" s="120" t="s">
        <v>201</v>
      </c>
      <c r="C12531" s="120" t="s">
        <v>206</v>
      </c>
      <c r="D12531" s="120" t="s">
        <v>101</v>
      </c>
      <c r="E12531" s="120" t="s">
        <v>92</v>
      </c>
      <c r="F12531" s="121">
        <v>33187</v>
      </c>
      <c r="G12531" s="121">
        <v>3728</v>
      </c>
      <c r="H12531" s="119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19">
        <v>61567</v>
      </c>
      <c r="B12532" s="120" t="s">
        <v>201</v>
      </c>
      <c r="C12532" s="120" t="s">
        <v>207</v>
      </c>
      <c r="D12532" s="120" t="s">
        <v>79</v>
      </c>
      <c r="E12532" s="120" t="s">
        <v>70</v>
      </c>
      <c r="F12532" s="121">
        <v>1008</v>
      </c>
      <c r="G12532" s="121">
        <v>30</v>
      </c>
      <c r="H12532" s="119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19">
        <v>61568</v>
      </c>
      <c r="B12533" s="120" t="s">
        <v>201</v>
      </c>
      <c r="C12533" s="120" t="s">
        <v>207</v>
      </c>
      <c r="D12533" s="120" t="s">
        <v>79</v>
      </c>
      <c r="E12533" s="120" t="s">
        <v>70</v>
      </c>
      <c r="F12533" s="121">
        <v>237</v>
      </c>
      <c r="G12533" s="121">
        <v>9</v>
      </c>
      <c r="H12533" s="119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19">
        <v>61569</v>
      </c>
      <c r="B12534" s="120" t="s">
        <v>201</v>
      </c>
      <c r="C12534" s="120" t="s">
        <v>207</v>
      </c>
      <c r="D12534" s="120" t="s">
        <v>79</v>
      </c>
      <c r="E12534" s="120" t="s">
        <v>70</v>
      </c>
      <c r="F12534" s="121">
        <v>474</v>
      </c>
      <c r="G12534" s="121">
        <v>47</v>
      </c>
      <c r="H12534" s="119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19">
        <v>61569</v>
      </c>
      <c r="B12535" s="120" t="s">
        <v>201</v>
      </c>
      <c r="C12535" s="120" t="s">
        <v>207</v>
      </c>
      <c r="D12535" s="120" t="s">
        <v>79</v>
      </c>
      <c r="E12535" s="120" t="s">
        <v>38</v>
      </c>
      <c r="F12535" s="121">
        <v>0</v>
      </c>
      <c r="G12535" s="121">
        <v>0</v>
      </c>
      <c r="H12535" s="119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19">
        <v>61570</v>
      </c>
      <c r="B12536" s="120" t="s">
        <v>201</v>
      </c>
      <c r="C12536" s="120" t="s">
        <v>206</v>
      </c>
      <c r="D12536" s="120" t="s">
        <v>101</v>
      </c>
      <c r="E12536" s="120" t="s">
        <v>92</v>
      </c>
      <c r="F12536" s="121">
        <v>14723</v>
      </c>
      <c r="G12536" s="121">
        <v>1654</v>
      </c>
      <c r="H12536" s="119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19">
        <v>61571</v>
      </c>
      <c r="B12537" s="120" t="s">
        <v>201</v>
      </c>
      <c r="C12537" s="120" t="s">
        <v>206</v>
      </c>
      <c r="D12537" s="120" t="s">
        <v>101</v>
      </c>
      <c r="E12537" s="120" t="s">
        <v>92</v>
      </c>
      <c r="F12537" s="121">
        <v>15328</v>
      </c>
      <c r="G12537" s="121">
        <v>1722</v>
      </c>
      <c r="H12537" s="119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19">
        <v>61572</v>
      </c>
      <c r="B12538" s="120" t="s">
        <v>201</v>
      </c>
      <c r="C12538" s="120" t="s">
        <v>206</v>
      </c>
      <c r="D12538" s="120" t="s">
        <v>101</v>
      </c>
      <c r="E12538" s="120" t="s">
        <v>92</v>
      </c>
      <c r="F12538" s="121">
        <v>13067</v>
      </c>
      <c r="G12538" s="121">
        <v>1468</v>
      </c>
      <c r="H12538" s="119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19">
        <v>61573</v>
      </c>
      <c r="B12539" s="120" t="s">
        <v>201</v>
      </c>
      <c r="C12539" s="120" t="s">
        <v>206</v>
      </c>
      <c r="D12539" s="120" t="s">
        <v>101</v>
      </c>
      <c r="E12539" s="120" t="s">
        <v>92</v>
      </c>
      <c r="F12539" s="121">
        <v>12972</v>
      </c>
      <c r="G12539" s="121">
        <v>1457</v>
      </c>
      <c r="H12539" s="119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19">
        <v>61574</v>
      </c>
      <c r="B12540" s="120" t="s">
        <v>201</v>
      </c>
      <c r="C12540" s="120" t="s">
        <v>206</v>
      </c>
      <c r="D12540" s="120" t="s">
        <v>101</v>
      </c>
      <c r="E12540" s="120" t="s">
        <v>92</v>
      </c>
      <c r="F12540" s="121">
        <v>14145</v>
      </c>
      <c r="G12540" s="121">
        <v>1589</v>
      </c>
      <c r="H12540" s="119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19">
        <v>61575</v>
      </c>
      <c r="B12541" s="120" t="s">
        <v>201</v>
      </c>
      <c r="C12541" s="120" t="s">
        <v>206</v>
      </c>
      <c r="D12541" s="120" t="s">
        <v>101</v>
      </c>
      <c r="E12541" s="120" t="s">
        <v>92</v>
      </c>
      <c r="F12541" s="121">
        <v>22326</v>
      </c>
      <c r="G12541" s="121">
        <v>2508</v>
      </c>
      <c r="H12541" s="119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19">
        <v>61576</v>
      </c>
      <c r="B12542" s="120" t="s">
        <v>201</v>
      </c>
      <c r="C12542" s="120" t="s">
        <v>206</v>
      </c>
      <c r="D12542" s="120" t="s">
        <v>101</v>
      </c>
      <c r="E12542" s="120" t="s">
        <v>92</v>
      </c>
      <c r="F12542" s="121">
        <v>27035</v>
      </c>
      <c r="G12542" s="121">
        <v>3037</v>
      </c>
      <c r="H12542" s="119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19">
        <v>61577</v>
      </c>
      <c r="B12543" s="120" t="s">
        <v>201</v>
      </c>
      <c r="C12543" s="120" t="s">
        <v>206</v>
      </c>
      <c r="D12543" s="120" t="s">
        <v>101</v>
      </c>
      <c r="E12543" s="120" t="s">
        <v>92</v>
      </c>
      <c r="F12543" s="121">
        <v>25619</v>
      </c>
      <c r="G12543" s="121">
        <v>2878</v>
      </c>
      <c r="H12543" s="119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19">
        <v>61578</v>
      </c>
      <c r="B12544" s="120" t="s">
        <v>201</v>
      </c>
      <c r="C12544" s="120" t="s">
        <v>206</v>
      </c>
      <c r="D12544" s="120" t="s">
        <v>101</v>
      </c>
      <c r="E12544" s="120" t="s">
        <v>92</v>
      </c>
      <c r="F12544" s="121">
        <v>31274</v>
      </c>
      <c r="G12544" s="121">
        <v>3513</v>
      </c>
      <c r="H12544" s="119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19">
        <v>61579</v>
      </c>
      <c r="B12545" s="120" t="s">
        <v>201</v>
      </c>
      <c r="C12545" s="120" t="s">
        <v>206</v>
      </c>
      <c r="D12545" s="120" t="s">
        <v>101</v>
      </c>
      <c r="E12545" s="120" t="s">
        <v>92</v>
      </c>
      <c r="F12545" s="121">
        <v>24971</v>
      </c>
      <c r="G12545" s="121">
        <v>2805</v>
      </c>
      <c r="H12545" s="119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19">
        <v>61580</v>
      </c>
      <c r="B12546" s="120" t="s">
        <v>201</v>
      </c>
      <c r="C12546" s="120" t="s">
        <v>206</v>
      </c>
      <c r="D12546" s="120" t="s">
        <v>101</v>
      </c>
      <c r="E12546" s="120" t="s">
        <v>92</v>
      </c>
      <c r="F12546" s="121">
        <v>171462</v>
      </c>
      <c r="G12546" s="121">
        <v>19261</v>
      </c>
      <c r="H12546" s="119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19">
        <v>61581</v>
      </c>
      <c r="B12547" s="120" t="s">
        <v>201</v>
      </c>
      <c r="C12547" s="120" t="s">
        <v>206</v>
      </c>
      <c r="D12547" s="120" t="s">
        <v>101</v>
      </c>
      <c r="E12547" s="120" t="s">
        <v>92</v>
      </c>
      <c r="F12547" s="121">
        <v>86100</v>
      </c>
      <c r="G12547" s="121">
        <v>9672</v>
      </c>
      <c r="H12547" s="119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19">
        <v>61582</v>
      </c>
      <c r="B12548" s="120" t="s">
        <v>201</v>
      </c>
      <c r="C12548" s="120" t="s">
        <v>206</v>
      </c>
      <c r="D12548" s="120" t="s">
        <v>128</v>
      </c>
      <c r="E12548" s="120" t="s">
        <v>180</v>
      </c>
      <c r="F12548" s="121">
        <v>4082413</v>
      </c>
      <c r="G12548" s="121">
        <v>458595</v>
      </c>
      <c r="H12548" s="119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19">
        <v>61583</v>
      </c>
      <c r="B12549" s="120" t="s">
        <v>201</v>
      </c>
      <c r="C12549" s="120" t="s">
        <v>206</v>
      </c>
      <c r="D12549" s="120" t="s">
        <v>128</v>
      </c>
      <c r="E12549" s="120" t="s">
        <v>180</v>
      </c>
      <c r="F12549" s="121">
        <v>1205235</v>
      </c>
      <c r="G12549" s="121">
        <v>135389</v>
      </c>
      <c r="H12549" s="119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19">
        <v>61584</v>
      </c>
      <c r="B12550" s="120" t="s">
        <v>201</v>
      </c>
      <c r="C12550" s="120" t="s">
        <v>206</v>
      </c>
      <c r="D12550" s="120" t="s">
        <v>128</v>
      </c>
      <c r="E12550" s="120" t="s">
        <v>180</v>
      </c>
      <c r="F12550" s="121">
        <v>688616</v>
      </c>
      <c r="G12550" s="121">
        <v>77355</v>
      </c>
      <c r="H12550" s="119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19">
        <v>61585</v>
      </c>
      <c r="B12551" s="120" t="s">
        <v>201</v>
      </c>
      <c r="C12551" s="120" t="s">
        <v>206</v>
      </c>
      <c r="D12551" s="120" t="s">
        <v>101</v>
      </c>
      <c r="E12551" s="120" t="s">
        <v>92</v>
      </c>
      <c r="F12551" s="121">
        <v>76041</v>
      </c>
      <c r="G12551" s="121">
        <v>8542</v>
      </c>
      <c r="H12551" s="119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19">
        <v>61586</v>
      </c>
      <c r="B12552" s="120" t="s">
        <v>201</v>
      </c>
      <c r="C12552" s="120" t="s">
        <v>206</v>
      </c>
      <c r="D12552" s="120" t="s">
        <v>101</v>
      </c>
      <c r="E12552" s="120" t="s">
        <v>92</v>
      </c>
      <c r="F12552" s="121">
        <v>67549</v>
      </c>
      <c r="G12552" s="121">
        <v>7588</v>
      </c>
      <c r="H12552" s="119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19">
        <v>61587</v>
      </c>
      <c r="B12553" s="120" t="s">
        <v>201</v>
      </c>
      <c r="C12553" s="120" t="s">
        <v>206</v>
      </c>
      <c r="D12553" s="120" t="s">
        <v>101</v>
      </c>
      <c r="E12553" s="120" t="s">
        <v>92</v>
      </c>
      <c r="F12553" s="121">
        <v>67904</v>
      </c>
      <c r="G12553" s="121">
        <v>7628</v>
      </c>
      <c r="H12553" s="119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19">
        <v>61588</v>
      </c>
      <c r="B12554" s="120" t="s">
        <v>201</v>
      </c>
      <c r="C12554" s="120" t="s">
        <v>206</v>
      </c>
      <c r="D12554" s="120" t="s">
        <v>101</v>
      </c>
      <c r="E12554" s="120" t="s">
        <v>92</v>
      </c>
      <c r="F12554" s="121">
        <v>130255</v>
      </c>
      <c r="G12554" s="121">
        <v>14632</v>
      </c>
      <c r="H12554" s="119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19">
        <v>61589</v>
      </c>
      <c r="B12555" s="120" t="s">
        <v>201</v>
      </c>
      <c r="C12555" s="120" t="s">
        <v>207</v>
      </c>
      <c r="D12555" s="120" t="s">
        <v>128</v>
      </c>
      <c r="E12555" s="120" t="s">
        <v>180</v>
      </c>
      <c r="F12555" s="121">
        <v>56796</v>
      </c>
      <c r="G12555" s="121">
        <v>6380</v>
      </c>
      <c r="H12555" s="119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19">
        <v>61590</v>
      </c>
      <c r="B12556" s="120" t="s">
        <v>201</v>
      </c>
      <c r="C12556" s="120" t="s">
        <v>206</v>
      </c>
      <c r="D12556" s="120" t="s">
        <v>101</v>
      </c>
      <c r="E12556" s="120" t="s">
        <v>92</v>
      </c>
      <c r="F12556" s="121">
        <v>29545</v>
      </c>
      <c r="G12556" s="121">
        <v>3319</v>
      </c>
      <c r="H12556" s="119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19">
        <v>61591</v>
      </c>
      <c r="B12557" s="120" t="s">
        <v>201</v>
      </c>
      <c r="C12557" s="120" t="s">
        <v>206</v>
      </c>
      <c r="D12557" s="120" t="s">
        <v>101</v>
      </c>
      <c r="E12557" s="120" t="s">
        <v>92</v>
      </c>
      <c r="F12557" s="121">
        <v>17814</v>
      </c>
      <c r="G12557" s="121">
        <v>2001</v>
      </c>
      <c r="H12557" s="119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19">
        <v>61593</v>
      </c>
      <c r="B12558" s="120" t="s">
        <v>201</v>
      </c>
      <c r="C12558" s="120" t="s">
        <v>207</v>
      </c>
      <c r="D12558" s="120" t="s">
        <v>101</v>
      </c>
      <c r="E12558" s="120" t="s">
        <v>92</v>
      </c>
      <c r="F12558" s="121">
        <v>27650</v>
      </c>
      <c r="G12558" s="121">
        <v>3106</v>
      </c>
      <c r="H12558" s="119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19">
        <v>61594</v>
      </c>
      <c r="B12559" s="120" t="s">
        <v>201</v>
      </c>
      <c r="C12559" s="120" t="s">
        <v>207</v>
      </c>
      <c r="D12559" s="120" t="s">
        <v>101</v>
      </c>
      <c r="E12559" s="120" t="s">
        <v>92</v>
      </c>
      <c r="F12559" s="121">
        <v>43646</v>
      </c>
      <c r="G12559" s="121">
        <v>4903</v>
      </c>
      <c r="H12559" s="119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19">
        <v>61595</v>
      </c>
      <c r="B12560" s="120" t="s">
        <v>201</v>
      </c>
      <c r="C12560" s="120" t="s">
        <v>206</v>
      </c>
      <c r="D12560" s="120" t="s">
        <v>101</v>
      </c>
      <c r="E12560" s="120" t="s">
        <v>92</v>
      </c>
      <c r="F12560" s="121">
        <v>37888</v>
      </c>
      <c r="G12560" s="121">
        <v>4256</v>
      </c>
      <c r="H12560" s="119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19">
        <v>61596</v>
      </c>
      <c r="B12561" s="120" t="s">
        <v>201</v>
      </c>
      <c r="C12561" s="120" t="s">
        <v>206</v>
      </c>
      <c r="D12561" s="120" t="s">
        <v>101</v>
      </c>
      <c r="E12561" s="120" t="s">
        <v>92</v>
      </c>
      <c r="F12561" s="121">
        <v>26410</v>
      </c>
      <c r="G12561" s="121">
        <v>2967</v>
      </c>
      <c r="H12561" s="119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19">
        <v>61597</v>
      </c>
      <c r="B12562" s="120" t="s">
        <v>201</v>
      </c>
      <c r="C12562" s="120" t="s">
        <v>206</v>
      </c>
      <c r="D12562" s="120" t="s">
        <v>101</v>
      </c>
      <c r="E12562" s="120" t="s">
        <v>92</v>
      </c>
      <c r="F12562" s="121">
        <v>22513</v>
      </c>
      <c r="G12562" s="121">
        <v>2529</v>
      </c>
      <c r="H12562" s="119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19">
        <v>61598</v>
      </c>
      <c r="B12563" s="120" t="s">
        <v>201</v>
      </c>
      <c r="C12563" s="120" t="s">
        <v>206</v>
      </c>
      <c r="D12563" s="120" t="s">
        <v>101</v>
      </c>
      <c r="E12563" s="120" t="s">
        <v>92</v>
      </c>
      <c r="F12563" s="121">
        <v>38678</v>
      </c>
      <c r="G12563" s="121">
        <v>4345</v>
      </c>
      <c r="H12563" s="119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19">
        <v>61599</v>
      </c>
      <c r="B12564" s="120" t="s">
        <v>201</v>
      </c>
      <c r="C12564" s="120" t="s">
        <v>206</v>
      </c>
      <c r="D12564" s="120" t="s">
        <v>101</v>
      </c>
      <c r="E12564" s="120" t="s">
        <v>92</v>
      </c>
      <c r="F12564" s="121">
        <v>148947</v>
      </c>
      <c r="G12564" s="121">
        <v>16732</v>
      </c>
      <c r="H12564" s="119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19">
        <v>61600</v>
      </c>
      <c r="B12565" s="120" t="s">
        <v>201</v>
      </c>
      <c r="C12565" s="120" t="s">
        <v>206</v>
      </c>
      <c r="D12565" s="120" t="s">
        <v>101</v>
      </c>
      <c r="E12565" s="120" t="s">
        <v>92</v>
      </c>
      <c r="F12565" s="121">
        <v>123177</v>
      </c>
      <c r="G12565" s="121">
        <v>13837</v>
      </c>
      <c r="H12565" s="119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19">
        <v>61601</v>
      </c>
      <c r="B12566" s="120" t="s">
        <v>201</v>
      </c>
      <c r="C12566" s="120" t="s">
        <v>206</v>
      </c>
      <c r="D12566" s="120" t="s">
        <v>101</v>
      </c>
      <c r="E12566" s="120" t="s">
        <v>92</v>
      </c>
      <c r="F12566" s="121">
        <v>108942</v>
      </c>
      <c r="G12566" s="121">
        <v>12238</v>
      </c>
      <c r="H12566" s="119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19">
        <v>61602</v>
      </c>
      <c r="B12567" s="120" t="s">
        <v>201</v>
      </c>
      <c r="C12567" s="120" t="s">
        <v>206</v>
      </c>
      <c r="D12567" s="120" t="s">
        <v>101</v>
      </c>
      <c r="E12567" s="120" t="s">
        <v>92</v>
      </c>
      <c r="F12567" s="121">
        <v>44146</v>
      </c>
      <c r="G12567" s="121">
        <v>4959</v>
      </c>
      <c r="H12567" s="119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19">
        <v>61603</v>
      </c>
      <c r="B12568" s="120" t="s">
        <v>201</v>
      </c>
      <c r="C12568" s="120" t="s">
        <v>206</v>
      </c>
      <c r="D12568" s="120" t="s">
        <v>101</v>
      </c>
      <c r="E12568" s="120" t="s">
        <v>92</v>
      </c>
      <c r="F12568" s="121">
        <v>49415</v>
      </c>
      <c r="G12568" s="121">
        <v>5551</v>
      </c>
      <c r="H12568" s="119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19">
        <v>61604</v>
      </c>
      <c r="B12569" s="120" t="s">
        <v>201</v>
      </c>
      <c r="C12569" s="120" t="s">
        <v>206</v>
      </c>
      <c r="D12569" s="120" t="s">
        <v>101</v>
      </c>
      <c r="E12569" s="120" t="s">
        <v>92</v>
      </c>
      <c r="F12569" s="121">
        <v>20072</v>
      </c>
      <c r="G12569" s="121">
        <v>2255</v>
      </c>
      <c r="H12569" s="119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19">
        <v>61605</v>
      </c>
      <c r="B12570" s="120" t="s">
        <v>201</v>
      </c>
      <c r="C12570" s="120" t="s">
        <v>206</v>
      </c>
      <c r="D12570" s="120" t="s">
        <v>101</v>
      </c>
      <c r="E12570" s="120" t="s">
        <v>92</v>
      </c>
      <c r="F12570" s="121">
        <v>57213</v>
      </c>
      <c r="G12570" s="121">
        <v>6427</v>
      </c>
      <c r="H12570" s="119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19">
        <v>61606</v>
      </c>
      <c r="B12571" s="120" t="s">
        <v>201</v>
      </c>
      <c r="C12571" s="120" t="s">
        <v>206</v>
      </c>
      <c r="D12571" s="120" t="s">
        <v>101</v>
      </c>
      <c r="E12571" s="120" t="s">
        <v>92</v>
      </c>
      <c r="F12571" s="121">
        <v>83154</v>
      </c>
      <c r="G12571" s="121">
        <v>9341</v>
      </c>
      <c r="H12571" s="119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19">
        <v>61607</v>
      </c>
      <c r="B12572" s="120" t="s">
        <v>201</v>
      </c>
      <c r="C12572" s="120" t="s">
        <v>207</v>
      </c>
      <c r="D12572" s="120" t="s">
        <v>101</v>
      </c>
      <c r="E12572" s="120" t="s">
        <v>92</v>
      </c>
      <c r="F12572" s="121">
        <v>86126</v>
      </c>
      <c r="G12572" s="121">
        <v>9675</v>
      </c>
      <c r="H12572" s="119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19">
        <v>61608</v>
      </c>
      <c r="B12573" s="120" t="s">
        <v>201</v>
      </c>
      <c r="C12573" s="120" t="s">
        <v>207</v>
      </c>
      <c r="D12573" s="120" t="s">
        <v>101</v>
      </c>
      <c r="E12573" s="120" t="s">
        <v>92</v>
      </c>
      <c r="F12573" s="121">
        <v>26100</v>
      </c>
      <c r="G12573" s="121">
        <v>2932</v>
      </c>
      <c r="H12573" s="119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19">
        <v>61609</v>
      </c>
      <c r="B12574" s="120" t="s">
        <v>201</v>
      </c>
      <c r="C12574" s="120" t="s">
        <v>206</v>
      </c>
      <c r="D12574" s="120" t="s">
        <v>128</v>
      </c>
      <c r="E12574" s="120" t="s">
        <v>180</v>
      </c>
      <c r="F12574" s="121">
        <v>3845227</v>
      </c>
      <c r="G12574" s="121">
        <v>431951</v>
      </c>
      <c r="H12574" s="119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19">
        <v>61610</v>
      </c>
      <c r="B12575" s="120" t="s">
        <v>201</v>
      </c>
      <c r="C12575" s="120" t="s">
        <v>206</v>
      </c>
      <c r="D12575" s="120" t="s">
        <v>101</v>
      </c>
      <c r="E12575" s="120" t="s">
        <v>92</v>
      </c>
      <c r="F12575" s="121">
        <v>1149194</v>
      </c>
      <c r="G12575" s="121">
        <v>129094</v>
      </c>
      <c r="H12575" s="119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19">
        <v>61611</v>
      </c>
      <c r="B12576" s="120" t="s">
        <v>201</v>
      </c>
      <c r="C12576" s="120" t="s">
        <v>206</v>
      </c>
      <c r="D12576" s="120" t="s">
        <v>101</v>
      </c>
      <c r="E12576" s="120" t="s">
        <v>92</v>
      </c>
      <c r="F12576" s="121">
        <v>2065656</v>
      </c>
      <c r="G12576" s="121">
        <v>232044</v>
      </c>
      <c r="H12576" s="119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19">
        <v>61612</v>
      </c>
      <c r="B12577" s="120" t="s">
        <v>201</v>
      </c>
      <c r="C12577" s="120" t="s">
        <v>206</v>
      </c>
      <c r="D12577" s="120" t="s">
        <v>101</v>
      </c>
      <c r="E12577" s="120" t="s">
        <v>92</v>
      </c>
      <c r="F12577" s="121">
        <v>17198</v>
      </c>
      <c r="G12577" s="121">
        <v>1932</v>
      </c>
      <c r="H12577" s="119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19">
        <v>61613</v>
      </c>
      <c r="B12578" s="120" t="s">
        <v>201</v>
      </c>
      <c r="C12578" s="120" t="s">
        <v>206</v>
      </c>
      <c r="D12578" s="120" t="s">
        <v>101</v>
      </c>
      <c r="E12578" s="120" t="s">
        <v>92</v>
      </c>
      <c r="F12578" s="121">
        <v>28193</v>
      </c>
      <c r="G12578" s="121">
        <v>3167</v>
      </c>
      <c r="H12578" s="119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19">
        <v>61614</v>
      </c>
      <c r="B12579" s="120" t="s">
        <v>201</v>
      </c>
      <c r="C12579" s="120" t="s">
        <v>202</v>
      </c>
      <c r="D12579" s="120" t="s">
        <v>101</v>
      </c>
      <c r="E12579" s="120" t="s">
        <v>92</v>
      </c>
      <c r="F12579" s="121">
        <v>88708</v>
      </c>
      <c r="G12579" s="121">
        <v>9965</v>
      </c>
      <c r="H12579" s="119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19">
        <v>61615</v>
      </c>
      <c r="B12580" s="120" t="s">
        <v>201</v>
      </c>
      <c r="C12580" s="120" t="s">
        <v>202</v>
      </c>
      <c r="D12580" s="120" t="s">
        <v>101</v>
      </c>
      <c r="E12580" s="120" t="s">
        <v>92</v>
      </c>
      <c r="F12580" s="121">
        <v>48445</v>
      </c>
      <c r="G12580" s="121">
        <v>5442</v>
      </c>
      <c r="H12580" s="119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19">
        <v>61616</v>
      </c>
      <c r="B12581" s="120" t="s">
        <v>201</v>
      </c>
      <c r="C12581" s="120" t="s">
        <v>202</v>
      </c>
      <c r="D12581" s="120" t="s">
        <v>101</v>
      </c>
      <c r="E12581" s="120" t="s">
        <v>92</v>
      </c>
      <c r="F12581" s="121">
        <v>51720</v>
      </c>
      <c r="G12581" s="121">
        <v>5810</v>
      </c>
      <c r="H12581" s="119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19">
        <v>61617</v>
      </c>
      <c r="B12582" s="120" t="s">
        <v>201</v>
      </c>
      <c r="C12582" s="120" t="s">
        <v>202</v>
      </c>
      <c r="D12582" s="120" t="s">
        <v>101</v>
      </c>
      <c r="E12582" s="120" t="s">
        <v>92</v>
      </c>
      <c r="F12582" s="121">
        <v>42562</v>
      </c>
      <c r="G12582" s="121">
        <v>4781</v>
      </c>
      <c r="H12582" s="119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19">
        <v>61618</v>
      </c>
      <c r="B12583" s="120" t="s">
        <v>201</v>
      </c>
      <c r="C12583" s="120" t="s">
        <v>202</v>
      </c>
      <c r="D12583" s="120" t="s">
        <v>101</v>
      </c>
      <c r="E12583" s="120" t="s">
        <v>92</v>
      </c>
      <c r="F12583" s="121">
        <v>63080</v>
      </c>
      <c r="G12583" s="121">
        <v>7086</v>
      </c>
      <c r="H12583" s="119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19">
        <v>61622</v>
      </c>
      <c r="B12584" s="120" t="s">
        <v>201</v>
      </c>
      <c r="C12584" s="120" t="s">
        <v>206</v>
      </c>
      <c r="D12584" s="120" t="s">
        <v>101</v>
      </c>
      <c r="E12584" s="120" t="s">
        <v>92</v>
      </c>
      <c r="F12584" s="121">
        <v>40657</v>
      </c>
      <c r="G12584" s="121">
        <v>4567</v>
      </c>
      <c r="H12584" s="119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19">
        <v>61625</v>
      </c>
      <c r="B12585" s="120" t="s">
        <v>201</v>
      </c>
      <c r="C12585" s="120" t="s">
        <v>206</v>
      </c>
      <c r="D12585" s="120" t="s">
        <v>101</v>
      </c>
      <c r="E12585" s="120" t="s">
        <v>92</v>
      </c>
      <c r="F12585" s="121">
        <v>74973</v>
      </c>
      <c r="G12585" s="121">
        <v>8422</v>
      </c>
      <c r="H12585" s="119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19">
        <v>61626</v>
      </c>
      <c r="B12586" s="120" t="s">
        <v>201</v>
      </c>
      <c r="C12586" s="120" t="s">
        <v>206</v>
      </c>
      <c r="D12586" s="120" t="s">
        <v>101</v>
      </c>
      <c r="E12586" s="120" t="s">
        <v>92</v>
      </c>
      <c r="F12586" s="121">
        <v>58816</v>
      </c>
      <c r="G12586" s="121">
        <v>6607</v>
      </c>
      <c r="H12586" s="119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19">
        <v>61627</v>
      </c>
      <c r="B12587" s="120" t="s">
        <v>201</v>
      </c>
      <c r="C12587" s="120" t="s">
        <v>206</v>
      </c>
      <c r="D12587" s="120" t="s">
        <v>101</v>
      </c>
      <c r="E12587" s="120" t="s">
        <v>92</v>
      </c>
      <c r="F12587" s="121">
        <v>58372</v>
      </c>
      <c r="G12587" s="121">
        <v>6557</v>
      </c>
      <c r="H12587" s="119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19">
        <v>61628</v>
      </c>
      <c r="B12588" s="120" t="s">
        <v>201</v>
      </c>
      <c r="C12588" s="120" t="s">
        <v>206</v>
      </c>
      <c r="D12588" s="120" t="s">
        <v>101</v>
      </c>
      <c r="E12588" s="120" t="s">
        <v>92</v>
      </c>
      <c r="F12588" s="121">
        <v>59804</v>
      </c>
      <c r="G12588" s="121">
        <v>6718</v>
      </c>
      <c r="H12588" s="119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19">
        <v>61629</v>
      </c>
      <c r="B12589" s="120" t="s">
        <v>201</v>
      </c>
      <c r="C12589" s="120" t="s">
        <v>206</v>
      </c>
      <c r="D12589" s="120" t="s">
        <v>101</v>
      </c>
      <c r="E12589" s="120" t="s">
        <v>92</v>
      </c>
      <c r="F12589" s="121">
        <v>49833</v>
      </c>
      <c r="G12589" s="121">
        <v>5598</v>
      </c>
      <c r="H12589" s="119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19">
        <v>61630</v>
      </c>
      <c r="B12590" s="120" t="s">
        <v>201</v>
      </c>
      <c r="C12590" s="120" t="s">
        <v>206</v>
      </c>
      <c r="D12590" s="120" t="s">
        <v>101</v>
      </c>
      <c r="E12590" s="120" t="s">
        <v>92</v>
      </c>
      <c r="F12590" s="121">
        <v>12901</v>
      </c>
      <c r="G12590" s="121">
        <v>1449</v>
      </c>
      <c r="H12590" s="119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19">
        <v>61631</v>
      </c>
      <c r="B12591" s="120" t="s">
        <v>201</v>
      </c>
      <c r="C12591" s="120" t="s">
        <v>206</v>
      </c>
      <c r="D12591" s="120" t="s">
        <v>101</v>
      </c>
      <c r="E12591" s="120" t="s">
        <v>92</v>
      </c>
      <c r="F12591" s="121">
        <v>173100</v>
      </c>
      <c r="G12591" s="121">
        <v>19445</v>
      </c>
      <c r="H12591" s="119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19">
        <v>61632</v>
      </c>
      <c r="B12592" s="120" t="s">
        <v>205</v>
      </c>
      <c r="C12592" s="120" t="s">
        <v>202</v>
      </c>
      <c r="D12592" s="120" t="s">
        <v>73</v>
      </c>
      <c r="E12592" s="120" t="s">
        <v>38</v>
      </c>
      <c r="F12592" s="121">
        <v>0</v>
      </c>
      <c r="G12592" s="121">
        <v>0</v>
      </c>
      <c r="H12592" s="119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19">
        <v>61633</v>
      </c>
      <c r="B12593" s="120" t="s">
        <v>201</v>
      </c>
      <c r="C12593" s="120" t="s">
        <v>206</v>
      </c>
      <c r="D12593" s="120" t="s">
        <v>101</v>
      </c>
      <c r="E12593" s="120" t="s">
        <v>92</v>
      </c>
      <c r="F12593" s="121">
        <v>12461</v>
      </c>
      <c r="G12593" s="121">
        <v>1400</v>
      </c>
      <c r="H12593" s="119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19">
        <v>61634</v>
      </c>
      <c r="B12594" s="120" t="s">
        <v>201</v>
      </c>
      <c r="C12594" s="120" t="s">
        <v>206</v>
      </c>
      <c r="D12594" s="120" t="s">
        <v>101</v>
      </c>
      <c r="E12594" s="120" t="s">
        <v>92</v>
      </c>
      <c r="F12594" s="121">
        <v>44850</v>
      </c>
      <c r="G12594" s="121">
        <v>5038</v>
      </c>
      <c r="H12594" s="119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19">
        <v>61635</v>
      </c>
      <c r="B12595" s="120" t="s">
        <v>201</v>
      </c>
      <c r="C12595" s="120" t="s">
        <v>206</v>
      </c>
      <c r="D12595" s="120" t="s">
        <v>101</v>
      </c>
      <c r="E12595" s="120" t="s">
        <v>92</v>
      </c>
      <c r="F12595" s="121">
        <v>26537</v>
      </c>
      <c r="G12595" s="121">
        <v>2981</v>
      </c>
      <c r="H12595" s="119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19">
        <v>61636</v>
      </c>
      <c r="B12596" s="120" t="s">
        <v>201</v>
      </c>
      <c r="C12596" s="120" t="s">
        <v>206</v>
      </c>
      <c r="D12596" s="120" t="s">
        <v>101</v>
      </c>
      <c r="E12596" s="120" t="s">
        <v>92</v>
      </c>
      <c r="F12596" s="121">
        <v>62795</v>
      </c>
      <c r="G12596" s="121">
        <v>7054</v>
      </c>
      <c r="H12596" s="119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19">
        <v>61637</v>
      </c>
      <c r="B12597" s="120" t="s">
        <v>201</v>
      </c>
      <c r="C12597" s="120" t="s">
        <v>206</v>
      </c>
      <c r="D12597" s="120" t="s">
        <v>101</v>
      </c>
      <c r="E12597" s="120" t="s">
        <v>92</v>
      </c>
      <c r="F12597" s="121">
        <v>20696</v>
      </c>
      <c r="G12597" s="121">
        <v>2325</v>
      </c>
      <c r="H12597" s="119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19">
        <v>61638</v>
      </c>
      <c r="B12598" s="120" t="s">
        <v>201</v>
      </c>
      <c r="C12598" s="120" t="s">
        <v>206</v>
      </c>
      <c r="D12598" s="120" t="s">
        <v>128</v>
      </c>
      <c r="E12598" s="120" t="s">
        <v>180</v>
      </c>
      <c r="F12598" s="121">
        <v>5320439</v>
      </c>
      <c r="G12598" s="121">
        <v>597668</v>
      </c>
      <c r="H12598" s="119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19">
        <v>61640</v>
      </c>
      <c r="B12599" s="120" t="s">
        <v>201</v>
      </c>
      <c r="C12599" s="120" t="s">
        <v>206</v>
      </c>
      <c r="D12599" s="120" t="s">
        <v>116</v>
      </c>
      <c r="E12599" s="120" t="s">
        <v>170</v>
      </c>
      <c r="F12599" s="121">
        <v>47713</v>
      </c>
      <c r="G12599" s="121">
        <v>5360</v>
      </c>
      <c r="H12599" s="119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19">
        <v>61641</v>
      </c>
      <c r="B12600" s="120" t="s">
        <v>201</v>
      </c>
      <c r="C12600" s="120" t="s">
        <v>206</v>
      </c>
      <c r="D12600" s="120" t="s">
        <v>116</v>
      </c>
      <c r="E12600" s="120" t="s">
        <v>170</v>
      </c>
      <c r="F12600" s="121">
        <v>152527</v>
      </c>
      <c r="G12600" s="121">
        <v>17134</v>
      </c>
      <c r="H12600" s="119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19">
        <v>61642</v>
      </c>
      <c r="B12601" s="120" t="s">
        <v>201</v>
      </c>
      <c r="C12601" s="120" t="s">
        <v>206</v>
      </c>
      <c r="D12601" s="120" t="s">
        <v>116</v>
      </c>
      <c r="E12601" s="120" t="s">
        <v>170</v>
      </c>
      <c r="F12601" s="121">
        <v>46646</v>
      </c>
      <c r="G12601" s="121">
        <v>5240</v>
      </c>
      <c r="H12601" s="119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19">
        <v>61643</v>
      </c>
      <c r="B12602" s="120" t="s">
        <v>201</v>
      </c>
      <c r="C12602" s="120" t="s">
        <v>202</v>
      </c>
      <c r="D12602" s="120" t="s">
        <v>79</v>
      </c>
      <c r="E12602" s="120" t="s">
        <v>38</v>
      </c>
      <c r="F12602" s="121">
        <v>1958746</v>
      </c>
      <c r="G12602" s="121">
        <v>235720</v>
      </c>
      <c r="H12602" s="119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19">
        <v>61644</v>
      </c>
      <c r="B12603" s="120" t="s">
        <v>201</v>
      </c>
      <c r="C12603" s="120" t="s">
        <v>206</v>
      </c>
      <c r="D12603" s="120" t="s">
        <v>128</v>
      </c>
      <c r="E12603" s="120" t="s">
        <v>180</v>
      </c>
      <c r="F12603" s="121">
        <v>64726</v>
      </c>
      <c r="G12603" s="121">
        <v>7271</v>
      </c>
      <c r="H12603" s="119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19">
        <v>61645</v>
      </c>
      <c r="B12604" s="120" t="s">
        <v>201</v>
      </c>
      <c r="C12604" s="120" t="s">
        <v>206</v>
      </c>
      <c r="D12604" s="120" t="s">
        <v>101</v>
      </c>
      <c r="E12604" s="120" t="s">
        <v>92</v>
      </c>
      <c r="F12604" s="121">
        <v>13916</v>
      </c>
      <c r="G12604" s="121">
        <v>1563</v>
      </c>
      <c r="H12604" s="119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19">
        <v>61647</v>
      </c>
      <c r="B12605" s="120" t="s">
        <v>201</v>
      </c>
      <c r="C12605" s="120" t="s">
        <v>202</v>
      </c>
      <c r="D12605" s="120" t="s">
        <v>33</v>
      </c>
      <c r="E12605" s="120" t="s">
        <v>99</v>
      </c>
      <c r="F12605" s="121">
        <v>0</v>
      </c>
      <c r="G12605" s="121">
        <v>0</v>
      </c>
      <c r="H12605" s="119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19">
        <v>61647</v>
      </c>
      <c r="B12606" s="120" t="s">
        <v>201</v>
      </c>
      <c r="C12606" s="120" t="s">
        <v>202</v>
      </c>
      <c r="D12606" s="120" t="s">
        <v>101</v>
      </c>
      <c r="E12606" s="120" t="s">
        <v>92</v>
      </c>
      <c r="F12606" s="121">
        <v>13407</v>
      </c>
      <c r="G12606" s="121">
        <v>1506</v>
      </c>
      <c r="H12606" s="119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19">
        <v>61651</v>
      </c>
      <c r="B12607" s="120" t="s">
        <v>201</v>
      </c>
      <c r="C12607" s="120" t="s">
        <v>206</v>
      </c>
      <c r="D12607" s="120" t="s">
        <v>101</v>
      </c>
      <c r="E12607" s="120" t="s">
        <v>92</v>
      </c>
      <c r="F12607" s="121">
        <v>12194</v>
      </c>
      <c r="G12607" s="121">
        <v>1370</v>
      </c>
      <c r="H12607" s="119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19">
        <v>61652</v>
      </c>
      <c r="B12608" s="120" t="s">
        <v>205</v>
      </c>
      <c r="C12608" s="120" t="s">
        <v>208</v>
      </c>
      <c r="D12608" s="120" t="s">
        <v>79</v>
      </c>
      <c r="E12608" s="120" t="s">
        <v>90</v>
      </c>
      <c r="F12608" s="121">
        <v>14911</v>
      </c>
      <c r="G12608" s="121">
        <v>1570</v>
      </c>
      <c r="H12608" s="119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19">
        <v>61654</v>
      </c>
      <c r="B12609" s="120" t="s">
        <v>201</v>
      </c>
      <c r="C12609" s="120" t="s">
        <v>202</v>
      </c>
      <c r="D12609" s="120" t="s">
        <v>101</v>
      </c>
      <c r="E12609" s="120" t="s">
        <v>92</v>
      </c>
      <c r="F12609" s="121">
        <v>1209772</v>
      </c>
      <c r="G12609" s="121">
        <v>135899</v>
      </c>
      <c r="H12609" s="119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19">
        <v>61655</v>
      </c>
      <c r="B12610" s="120" t="s">
        <v>201</v>
      </c>
      <c r="C12610" s="120" t="s">
        <v>202</v>
      </c>
      <c r="D12610" s="120" t="s">
        <v>101</v>
      </c>
      <c r="E12610" s="120" t="s">
        <v>92</v>
      </c>
      <c r="F12610" s="121">
        <v>602539</v>
      </c>
      <c r="G12610" s="121">
        <v>67686</v>
      </c>
      <c r="H12610" s="119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19">
        <v>61656</v>
      </c>
      <c r="B12611" s="120" t="s">
        <v>201</v>
      </c>
      <c r="C12611" s="120" t="s">
        <v>202</v>
      </c>
      <c r="D12611" s="120" t="s">
        <v>101</v>
      </c>
      <c r="E12611" s="120" t="s">
        <v>92</v>
      </c>
      <c r="F12611" s="121">
        <v>939649</v>
      </c>
      <c r="G12611" s="121">
        <v>105555</v>
      </c>
      <c r="H12611" s="119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19">
        <v>61657</v>
      </c>
      <c r="B12612" s="120" t="s">
        <v>201</v>
      </c>
      <c r="C12612" s="120" t="s">
        <v>202</v>
      </c>
      <c r="D12612" s="120" t="s">
        <v>101</v>
      </c>
      <c r="E12612" s="120" t="s">
        <v>92</v>
      </c>
      <c r="F12612" s="121">
        <v>297513</v>
      </c>
      <c r="G12612" s="121">
        <v>33421</v>
      </c>
      <c r="H12612" s="119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19">
        <v>61658</v>
      </c>
      <c r="B12613" s="120" t="s">
        <v>201</v>
      </c>
      <c r="C12613" s="120" t="s">
        <v>206</v>
      </c>
      <c r="D12613" s="120" t="s">
        <v>101</v>
      </c>
      <c r="E12613" s="120" t="s">
        <v>92</v>
      </c>
      <c r="F12613" s="121">
        <v>32751</v>
      </c>
      <c r="G12613" s="121">
        <v>3679</v>
      </c>
      <c r="H12613" s="119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19">
        <v>61660</v>
      </c>
      <c r="B12614" s="120" t="s">
        <v>201</v>
      </c>
      <c r="C12614" s="120" t="s">
        <v>206</v>
      </c>
      <c r="D12614" s="120" t="s">
        <v>128</v>
      </c>
      <c r="E12614" s="120" t="s">
        <v>180</v>
      </c>
      <c r="F12614" s="121">
        <v>92481</v>
      </c>
      <c r="G12614" s="121">
        <v>10389</v>
      </c>
      <c r="H12614" s="119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19">
        <v>61661</v>
      </c>
      <c r="B12615" s="120" t="s">
        <v>201</v>
      </c>
      <c r="C12615" s="120" t="s">
        <v>206</v>
      </c>
      <c r="D12615" s="120" t="s">
        <v>33</v>
      </c>
      <c r="E12615" s="120" t="s">
        <v>99</v>
      </c>
      <c r="F12615" s="121">
        <v>0</v>
      </c>
      <c r="G12615" s="121">
        <v>-2610</v>
      </c>
      <c r="H12615" s="119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19">
        <v>61662</v>
      </c>
      <c r="B12616" s="120" t="s">
        <v>201</v>
      </c>
      <c r="C12616" s="120" t="s">
        <v>206</v>
      </c>
      <c r="D12616" s="120" t="s">
        <v>101</v>
      </c>
      <c r="E12616" s="120" t="s">
        <v>92</v>
      </c>
      <c r="F12616" s="121">
        <v>59341</v>
      </c>
      <c r="G12616" s="121">
        <v>6666</v>
      </c>
      <c r="H12616" s="119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19">
        <v>61663</v>
      </c>
      <c r="B12617" s="120" t="s">
        <v>201</v>
      </c>
      <c r="C12617" s="120" t="s">
        <v>202</v>
      </c>
      <c r="D12617" s="120" t="s">
        <v>101</v>
      </c>
      <c r="E12617" s="120" t="s">
        <v>92</v>
      </c>
      <c r="F12617" s="121">
        <v>1104470</v>
      </c>
      <c r="G12617" s="121">
        <v>124070</v>
      </c>
      <c r="H12617" s="119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19">
        <v>61665</v>
      </c>
      <c r="B12618" s="120" t="s">
        <v>201</v>
      </c>
      <c r="C12618" s="120" t="s">
        <v>202</v>
      </c>
      <c r="D12618" s="120" t="s">
        <v>101</v>
      </c>
      <c r="E12618" s="120" t="s">
        <v>92</v>
      </c>
      <c r="F12618" s="121">
        <v>1116461</v>
      </c>
      <c r="G12618" s="121">
        <v>125417</v>
      </c>
      <c r="H12618" s="119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19">
        <v>61666</v>
      </c>
      <c r="B12619" s="120" t="s">
        <v>201</v>
      </c>
      <c r="C12619" s="120" t="s">
        <v>202</v>
      </c>
      <c r="D12619" s="120" t="s">
        <v>101</v>
      </c>
      <c r="E12619" s="120" t="s">
        <v>92</v>
      </c>
      <c r="F12619" s="121">
        <v>783199</v>
      </c>
      <c r="G12619" s="121">
        <v>87980</v>
      </c>
      <c r="H12619" s="119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19">
        <v>61668</v>
      </c>
      <c r="B12620" s="120" t="s">
        <v>201</v>
      </c>
      <c r="C12620" s="120" t="s">
        <v>206</v>
      </c>
      <c r="D12620" s="120" t="s">
        <v>128</v>
      </c>
      <c r="E12620" s="120" t="s">
        <v>180</v>
      </c>
      <c r="F12620" s="121">
        <v>256636</v>
      </c>
      <c r="G12620" s="121">
        <v>28829</v>
      </c>
      <c r="H12620" s="119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19">
        <v>61669</v>
      </c>
      <c r="B12621" s="120" t="s">
        <v>201</v>
      </c>
      <c r="C12621" s="120" t="s">
        <v>206</v>
      </c>
      <c r="D12621" s="120" t="s">
        <v>101</v>
      </c>
      <c r="E12621" s="120" t="s">
        <v>92</v>
      </c>
      <c r="F12621" s="121">
        <v>30738</v>
      </c>
      <c r="G12621" s="121">
        <v>3453</v>
      </c>
      <c r="H12621" s="119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19">
        <v>61670</v>
      </c>
      <c r="B12622" s="120" t="s">
        <v>201</v>
      </c>
      <c r="C12622" s="120" t="s">
        <v>206</v>
      </c>
      <c r="D12622" s="120" t="s">
        <v>101</v>
      </c>
      <c r="E12622" s="120" t="s">
        <v>92</v>
      </c>
      <c r="F12622" s="121">
        <v>13236</v>
      </c>
      <c r="G12622" s="121">
        <v>1487</v>
      </c>
      <c r="H12622" s="119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19">
        <v>61671</v>
      </c>
      <c r="B12623" s="120" t="s">
        <v>201</v>
      </c>
      <c r="C12623" s="120" t="s">
        <v>206</v>
      </c>
      <c r="D12623" s="120" t="s">
        <v>101</v>
      </c>
      <c r="E12623" s="120" t="s">
        <v>92</v>
      </c>
      <c r="F12623" s="121">
        <v>14795</v>
      </c>
      <c r="G12623" s="121">
        <v>1662</v>
      </c>
      <c r="H12623" s="119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19">
        <v>61672</v>
      </c>
      <c r="B12624" s="120" t="s">
        <v>201</v>
      </c>
      <c r="C12624" s="120" t="s">
        <v>206</v>
      </c>
      <c r="D12624" s="120" t="s">
        <v>101</v>
      </c>
      <c r="E12624" s="120" t="s">
        <v>92</v>
      </c>
      <c r="F12624" s="121">
        <v>60711</v>
      </c>
      <c r="G12624" s="121">
        <v>6820</v>
      </c>
      <c r="H12624" s="119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19">
        <v>61673</v>
      </c>
      <c r="B12625" s="120" t="s">
        <v>201</v>
      </c>
      <c r="C12625" s="120" t="s">
        <v>206</v>
      </c>
      <c r="D12625" s="120" t="s">
        <v>128</v>
      </c>
      <c r="E12625" s="120" t="s">
        <v>180</v>
      </c>
      <c r="F12625" s="121">
        <v>2282446</v>
      </c>
      <c r="G12625" s="121">
        <v>256397</v>
      </c>
      <c r="H12625" s="119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19">
        <v>61674</v>
      </c>
      <c r="B12626" s="120" t="s">
        <v>201</v>
      </c>
      <c r="C12626" s="120" t="s">
        <v>206</v>
      </c>
      <c r="D12626" s="120" t="s">
        <v>128</v>
      </c>
      <c r="E12626" s="120" t="s">
        <v>180</v>
      </c>
      <c r="F12626" s="121">
        <v>5891166</v>
      </c>
      <c r="G12626" s="121">
        <v>661780</v>
      </c>
      <c r="H12626" s="119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19">
        <v>61676</v>
      </c>
      <c r="B12627" s="120" t="s">
        <v>205</v>
      </c>
      <c r="C12627" s="120" t="s">
        <v>210</v>
      </c>
      <c r="D12627" s="120" t="s">
        <v>73</v>
      </c>
      <c r="E12627" s="120" t="s">
        <v>70</v>
      </c>
      <c r="F12627" s="121">
        <v>7277</v>
      </c>
      <c r="G12627" s="121">
        <v>602.799</v>
      </c>
      <c r="H12627" s="119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19">
        <v>61676</v>
      </c>
      <c r="B12628" s="120" t="s">
        <v>205</v>
      </c>
      <c r="C12628" s="120" t="s">
        <v>210</v>
      </c>
      <c r="D12628" s="120" t="s">
        <v>73</v>
      </c>
      <c r="E12628" s="120" t="s">
        <v>38</v>
      </c>
      <c r="F12628" s="121">
        <v>928360</v>
      </c>
      <c r="G12628" s="121">
        <v>76894.201</v>
      </c>
      <c r="H12628" s="119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19">
        <v>61677</v>
      </c>
      <c r="B12629" s="120" t="s">
        <v>201</v>
      </c>
      <c r="C12629" s="120" t="s">
        <v>206</v>
      </c>
      <c r="D12629" s="120" t="s">
        <v>128</v>
      </c>
      <c r="E12629" s="120" t="s">
        <v>180</v>
      </c>
      <c r="F12629" s="121">
        <v>274689</v>
      </c>
      <c r="G12629" s="121">
        <v>30857</v>
      </c>
      <c r="H12629" s="119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19">
        <v>61678</v>
      </c>
      <c r="B12630" s="120" t="s">
        <v>201</v>
      </c>
      <c r="C12630" s="120" t="s">
        <v>206</v>
      </c>
      <c r="D12630" s="120" t="s">
        <v>33</v>
      </c>
      <c r="E12630" s="120" t="s">
        <v>99</v>
      </c>
      <c r="F12630" s="121">
        <v>0</v>
      </c>
      <c r="G12630" s="121">
        <v>-2215</v>
      </c>
      <c r="H12630" s="119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19">
        <v>61678</v>
      </c>
      <c r="B12631" s="120" t="s">
        <v>201</v>
      </c>
      <c r="C12631" s="120" t="s">
        <v>206</v>
      </c>
      <c r="D12631" s="120" t="s">
        <v>101</v>
      </c>
      <c r="E12631" s="120" t="s">
        <v>92</v>
      </c>
      <c r="F12631" s="121">
        <v>552904</v>
      </c>
      <c r="G12631" s="121">
        <v>62110</v>
      </c>
      <c r="H12631" s="119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19">
        <v>61679</v>
      </c>
      <c r="B12632" s="120" t="s">
        <v>201</v>
      </c>
      <c r="C12632" s="120" t="s">
        <v>202</v>
      </c>
      <c r="D12632" s="120" t="s">
        <v>33</v>
      </c>
      <c r="E12632" s="120" t="s">
        <v>99</v>
      </c>
      <c r="F12632" s="121">
        <v>0</v>
      </c>
      <c r="G12632" s="121">
        <v>89</v>
      </c>
      <c r="H12632" s="119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19">
        <v>61680</v>
      </c>
      <c r="B12633" s="120" t="s">
        <v>201</v>
      </c>
      <c r="C12633" s="120" t="s">
        <v>206</v>
      </c>
      <c r="D12633" s="120" t="s">
        <v>101</v>
      </c>
      <c r="E12633" s="120" t="s">
        <v>92</v>
      </c>
      <c r="F12633" s="121">
        <v>99772</v>
      </c>
      <c r="G12633" s="121">
        <v>11208</v>
      </c>
      <c r="H12633" s="119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19">
        <v>61681</v>
      </c>
      <c r="B12634" s="120" t="s">
        <v>201</v>
      </c>
      <c r="C12634" s="120" t="s">
        <v>206</v>
      </c>
      <c r="D12634" s="120" t="s">
        <v>101</v>
      </c>
      <c r="E12634" s="120" t="s">
        <v>92</v>
      </c>
      <c r="F12634" s="121">
        <v>116260</v>
      </c>
      <c r="G12634" s="121">
        <v>13060</v>
      </c>
      <c r="H12634" s="119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19">
        <v>61682</v>
      </c>
      <c r="B12635" s="120" t="s">
        <v>201</v>
      </c>
      <c r="C12635" s="120" t="s">
        <v>206</v>
      </c>
      <c r="D12635" s="120" t="s">
        <v>101</v>
      </c>
      <c r="E12635" s="120" t="s">
        <v>92</v>
      </c>
      <c r="F12635" s="121">
        <v>15256</v>
      </c>
      <c r="G12635" s="121">
        <v>1714</v>
      </c>
      <c r="H12635" s="119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19">
        <v>61683</v>
      </c>
      <c r="B12636" s="120" t="s">
        <v>201</v>
      </c>
      <c r="C12636" s="120" t="s">
        <v>206</v>
      </c>
      <c r="D12636" s="120" t="s">
        <v>101</v>
      </c>
      <c r="E12636" s="120" t="s">
        <v>92</v>
      </c>
      <c r="F12636" s="121">
        <v>16773</v>
      </c>
      <c r="G12636" s="121">
        <v>1884</v>
      </c>
      <c r="H12636" s="119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19">
        <v>61684</v>
      </c>
      <c r="B12637" s="120" t="s">
        <v>201</v>
      </c>
      <c r="C12637" s="120" t="s">
        <v>202</v>
      </c>
      <c r="D12637" s="120" t="s">
        <v>79</v>
      </c>
      <c r="E12637" s="120" t="s">
        <v>70</v>
      </c>
      <c r="F12637" s="121">
        <v>20576</v>
      </c>
      <c r="G12637" s="121">
        <v>1944</v>
      </c>
      <c r="H12637" s="119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19">
        <v>61685</v>
      </c>
      <c r="B12638" s="120" t="s">
        <v>201</v>
      </c>
      <c r="C12638" s="120" t="s">
        <v>202</v>
      </c>
      <c r="D12638" s="120" t="s">
        <v>79</v>
      </c>
      <c r="E12638" s="120" t="s">
        <v>70</v>
      </c>
      <c r="F12638" s="121">
        <v>13066</v>
      </c>
      <c r="G12638" s="121">
        <v>1356</v>
      </c>
      <c r="H12638" s="119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19">
        <v>61686</v>
      </c>
      <c r="B12639" s="120" t="s">
        <v>201</v>
      </c>
      <c r="C12639" s="120" t="s">
        <v>206</v>
      </c>
      <c r="D12639" s="120" t="s">
        <v>101</v>
      </c>
      <c r="E12639" s="120" t="s">
        <v>92</v>
      </c>
      <c r="F12639" s="121">
        <v>12872</v>
      </c>
      <c r="G12639" s="121">
        <v>1446</v>
      </c>
      <c r="H12639" s="119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19">
        <v>61688</v>
      </c>
      <c r="B12640" s="120" t="s">
        <v>201</v>
      </c>
      <c r="C12640" s="120" t="s">
        <v>206</v>
      </c>
      <c r="D12640" s="120" t="s">
        <v>116</v>
      </c>
      <c r="E12640" s="120" t="s">
        <v>170</v>
      </c>
      <c r="F12640" s="121">
        <v>42668</v>
      </c>
      <c r="G12640" s="121">
        <v>4793</v>
      </c>
      <c r="H12640" s="119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19">
        <v>61689</v>
      </c>
      <c r="B12641" s="120" t="s">
        <v>201</v>
      </c>
      <c r="C12641" s="120" t="s">
        <v>206</v>
      </c>
      <c r="D12641" s="120" t="s">
        <v>101</v>
      </c>
      <c r="E12641" s="120" t="s">
        <v>92</v>
      </c>
      <c r="F12641" s="121">
        <v>15268</v>
      </c>
      <c r="G12641" s="121">
        <v>1715</v>
      </c>
      <c r="H12641" s="119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19">
        <v>61690</v>
      </c>
      <c r="B12642" s="120" t="s">
        <v>201</v>
      </c>
      <c r="C12642" s="120" t="s">
        <v>206</v>
      </c>
      <c r="D12642" s="120" t="s">
        <v>101</v>
      </c>
      <c r="E12642" s="120" t="s">
        <v>92</v>
      </c>
      <c r="F12642" s="121">
        <v>64832</v>
      </c>
      <c r="G12642" s="121">
        <v>7283</v>
      </c>
      <c r="H12642" s="119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19">
        <v>61692</v>
      </c>
      <c r="B12643" s="120" t="s">
        <v>201</v>
      </c>
      <c r="C12643" s="120" t="s">
        <v>206</v>
      </c>
      <c r="D12643" s="120" t="s">
        <v>101</v>
      </c>
      <c r="E12643" s="120" t="s">
        <v>92</v>
      </c>
      <c r="F12643" s="121">
        <v>36410</v>
      </c>
      <c r="G12643" s="121">
        <v>4090</v>
      </c>
      <c r="H12643" s="119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19">
        <v>61693</v>
      </c>
      <c r="B12644" s="120" t="s">
        <v>201</v>
      </c>
      <c r="C12644" s="120" t="s">
        <v>206</v>
      </c>
      <c r="D12644" s="120" t="s">
        <v>101</v>
      </c>
      <c r="E12644" s="120" t="s">
        <v>92</v>
      </c>
      <c r="F12644" s="121">
        <v>945015</v>
      </c>
      <c r="G12644" s="121">
        <v>106157.41</v>
      </c>
      <c r="H12644" s="119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19">
        <v>61694</v>
      </c>
      <c r="B12645" s="120" t="s">
        <v>201</v>
      </c>
      <c r="C12645" s="120" t="s">
        <v>211</v>
      </c>
      <c r="D12645" s="120" t="s">
        <v>62</v>
      </c>
      <c r="E12645" s="120" t="s">
        <v>99</v>
      </c>
      <c r="F12645" s="121">
        <v>0</v>
      </c>
      <c r="G12645" s="121">
        <v>0</v>
      </c>
      <c r="H12645" s="119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19">
        <v>61694</v>
      </c>
      <c r="B12646" s="120" t="s">
        <v>201</v>
      </c>
      <c r="C12646" s="120" t="s">
        <v>211</v>
      </c>
      <c r="D12646" s="120" t="s">
        <v>101</v>
      </c>
      <c r="E12646" s="120" t="s">
        <v>92</v>
      </c>
      <c r="F12646" s="121">
        <v>27393</v>
      </c>
      <c r="G12646" s="121">
        <v>3077</v>
      </c>
      <c r="H12646" s="119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19">
        <v>61695</v>
      </c>
      <c r="B12647" s="120" t="s">
        <v>201</v>
      </c>
      <c r="C12647" s="120" t="s">
        <v>206</v>
      </c>
      <c r="D12647" s="120" t="s">
        <v>101</v>
      </c>
      <c r="E12647" s="120" t="s">
        <v>92</v>
      </c>
      <c r="F12647" s="121">
        <v>12330</v>
      </c>
      <c r="G12647" s="121">
        <v>1385</v>
      </c>
      <c r="H12647" s="119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19">
        <v>61697</v>
      </c>
      <c r="B12648" s="120" t="s">
        <v>201</v>
      </c>
      <c r="C12648" s="120" t="s">
        <v>206</v>
      </c>
      <c r="D12648" s="120" t="s">
        <v>101</v>
      </c>
      <c r="E12648" s="120" t="s">
        <v>92</v>
      </c>
      <c r="F12648" s="121">
        <v>1068287</v>
      </c>
      <c r="G12648" s="121">
        <v>120005</v>
      </c>
      <c r="H12648" s="119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19">
        <v>61698</v>
      </c>
      <c r="B12649" s="120" t="s">
        <v>201</v>
      </c>
      <c r="C12649" s="120" t="s">
        <v>206</v>
      </c>
      <c r="D12649" s="120" t="s">
        <v>101</v>
      </c>
      <c r="E12649" s="120" t="s">
        <v>92</v>
      </c>
      <c r="F12649" s="121">
        <v>13959</v>
      </c>
      <c r="G12649" s="121">
        <v>1568</v>
      </c>
      <c r="H12649" s="119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19">
        <v>61699</v>
      </c>
      <c r="B12650" s="120" t="s">
        <v>201</v>
      </c>
      <c r="C12650" s="120" t="s">
        <v>206</v>
      </c>
      <c r="D12650" s="120" t="s">
        <v>101</v>
      </c>
      <c r="E12650" s="120" t="s">
        <v>92</v>
      </c>
      <c r="F12650" s="121">
        <v>26456</v>
      </c>
      <c r="G12650" s="121">
        <v>2972</v>
      </c>
      <c r="H12650" s="119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19">
        <v>61700</v>
      </c>
      <c r="B12651" s="120" t="s">
        <v>201</v>
      </c>
      <c r="C12651" s="120" t="s">
        <v>206</v>
      </c>
      <c r="D12651" s="120" t="s">
        <v>101</v>
      </c>
      <c r="E12651" s="120" t="s">
        <v>92</v>
      </c>
      <c r="F12651" s="121">
        <v>33703</v>
      </c>
      <c r="G12651" s="121">
        <v>3786</v>
      </c>
      <c r="H12651" s="119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19">
        <v>61701</v>
      </c>
      <c r="B12652" s="120" t="s">
        <v>201</v>
      </c>
      <c r="C12652" s="120" t="s">
        <v>206</v>
      </c>
      <c r="D12652" s="120" t="s">
        <v>101</v>
      </c>
      <c r="E12652" s="120" t="s">
        <v>92</v>
      </c>
      <c r="F12652" s="121">
        <v>40362</v>
      </c>
      <c r="G12652" s="121">
        <v>4534</v>
      </c>
      <c r="H12652" s="119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19">
        <v>61702</v>
      </c>
      <c r="B12653" s="120" t="s">
        <v>201</v>
      </c>
      <c r="C12653" s="120" t="s">
        <v>206</v>
      </c>
      <c r="D12653" s="120" t="s">
        <v>79</v>
      </c>
      <c r="E12653" s="120" t="s">
        <v>90</v>
      </c>
      <c r="F12653" s="121">
        <v>181184</v>
      </c>
      <c r="G12653" s="121">
        <v>15770</v>
      </c>
      <c r="H12653" s="119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19">
        <v>61703</v>
      </c>
      <c r="B12654" s="120" t="s">
        <v>205</v>
      </c>
      <c r="C12654" s="120" t="s">
        <v>209</v>
      </c>
      <c r="D12654" s="120" t="s">
        <v>73</v>
      </c>
      <c r="E12654" s="120" t="s">
        <v>38</v>
      </c>
      <c r="F12654" s="121">
        <v>671858</v>
      </c>
      <c r="G12654" s="121">
        <v>57974</v>
      </c>
      <c r="H12654" s="119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19">
        <v>61703</v>
      </c>
      <c r="B12655" s="120" t="s">
        <v>205</v>
      </c>
      <c r="C12655" s="120" t="s">
        <v>209</v>
      </c>
      <c r="D12655" s="120" t="s">
        <v>101</v>
      </c>
      <c r="E12655" s="120" t="s">
        <v>92</v>
      </c>
      <c r="F12655" s="121">
        <v>756</v>
      </c>
      <c r="G12655" s="121">
        <v>85</v>
      </c>
      <c r="H12655" s="119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19">
        <v>61704</v>
      </c>
      <c r="B12656" s="120" t="s">
        <v>201</v>
      </c>
      <c r="C12656" s="120" t="s">
        <v>206</v>
      </c>
      <c r="D12656" s="120" t="s">
        <v>101</v>
      </c>
      <c r="E12656" s="120" t="s">
        <v>92</v>
      </c>
      <c r="F12656" s="121">
        <v>12854</v>
      </c>
      <c r="G12656" s="121">
        <v>1444</v>
      </c>
      <c r="H12656" s="119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19">
        <v>61705</v>
      </c>
      <c r="B12657" s="120" t="s">
        <v>201</v>
      </c>
      <c r="C12657" s="120" t="s">
        <v>206</v>
      </c>
      <c r="D12657" s="120" t="s">
        <v>101</v>
      </c>
      <c r="E12657" s="120" t="s">
        <v>92</v>
      </c>
      <c r="F12657" s="121">
        <v>14537</v>
      </c>
      <c r="G12657" s="121">
        <v>1633</v>
      </c>
      <c r="H12657" s="119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19">
        <v>61706</v>
      </c>
      <c r="B12658" s="120" t="s">
        <v>201</v>
      </c>
      <c r="C12658" s="120" t="s">
        <v>206</v>
      </c>
      <c r="D12658" s="120" t="s">
        <v>101</v>
      </c>
      <c r="E12658" s="120" t="s">
        <v>92</v>
      </c>
      <c r="F12658" s="121">
        <v>15427</v>
      </c>
      <c r="G12658" s="121">
        <v>1733</v>
      </c>
      <c r="H12658" s="119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19">
        <v>61707</v>
      </c>
      <c r="B12659" s="120" t="s">
        <v>201</v>
      </c>
      <c r="C12659" s="120" t="s">
        <v>206</v>
      </c>
      <c r="D12659" s="120" t="s">
        <v>101</v>
      </c>
      <c r="E12659" s="120" t="s">
        <v>92</v>
      </c>
      <c r="F12659" s="121">
        <v>12863</v>
      </c>
      <c r="G12659" s="121">
        <v>1445</v>
      </c>
      <c r="H12659" s="119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19">
        <v>61708</v>
      </c>
      <c r="B12660" s="120" t="s">
        <v>201</v>
      </c>
      <c r="C12660" s="120" t="s">
        <v>206</v>
      </c>
      <c r="D12660" s="120" t="s">
        <v>101</v>
      </c>
      <c r="E12660" s="120" t="s">
        <v>92</v>
      </c>
      <c r="F12660" s="121">
        <v>14741</v>
      </c>
      <c r="G12660" s="121">
        <v>1656</v>
      </c>
      <c r="H12660" s="119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19">
        <v>61709</v>
      </c>
      <c r="B12661" s="120" t="s">
        <v>201</v>
      </c>
      <c r="C12661" s="120" t="s">
        <v>206</v>
      </c>
      <c r="D12661" s="120" t="s">
        <v>101</v>
      </c>
      <c r="E12661" s="120" t="s">
        <v>92</v>
      </c>
      <c r="F12661" s="121">
        <v>14609</v>
      </c>
      <c r="G12661" s="121">
        <v>1641</v>
      </c>
      <c r="H12661" s="119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19">
        <v>61710</v>
      </c>
      <c r="B12662" s="120" t="s">
        <v>201</v>
      </c>
      <c r="C12662" s="120" t="s">
        <v>206</v>
      </c>
      <c r="D12662" s="120" t="s">
        <v>101</v>
      </c>
      <c r="E12662" s="120" t="s">
        <v>92</v>
      </c>
      <c r="F12662" s="121">
        <v>9764</v>
      </c>
      <c r="G12662" s="121">
        <v>1097</v>
      </c>
      <c r="H12662" s="119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19">
        <v>61711</v>
      </c>
      <c r="B12663" s="120" t="s">
        <v>201</v>
      </c>
      <c r="C12663" s="120" t="s">
        <v>206</v>
      </c>
      <c r="D12663" s="120" t="s">
        <v>101</v>
      </c>
      <c r="E12663" s="120" t="s">
        <v>92</v>
      </c>
      <c r="F12663" s="121">
        <v>12891</v>
      </c>
      <c r="G12663" s="121">
        <v>1448</v>
      </c>
      <c r="H12663" s="119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19">
        <v>61712</v>
      </c>
      <c r="B12664" s="120" t="s">
        <v>201</v>
      </c>
      <c r="C12664" s="120" t="s">
        <v>206</v>
      </c>
      <c r="D12664" s="120" t="s">
        <v>101</v>
      </c>
      <c r="E12664" s="120" t="s">
        <v>92</v>
      </c>
      <c r="F12664" s="121">
        <v>11982</v>
      </c>
      <c r="G12664" s="121">
        <v>1346</v>
      </c>
      <c r="H12664" s="119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19">
        <v>61713</v>
      </c>
      <c r="B12665" s="120" t="s">
        <v>201</v>
      </c>
      <c r="C12665" s="120" t="s">
        <v>206</v>
      </c>
      <c r="D12665" s="120" t="s">
        <v>101</v>
      </c>
      <c r="E12665" s="120" t="s">
        <v>92</v>
      </c>
      <c r="F12665" s="121">
        <v>15916</v>
      </c>
      <c r="G12665" s="121">
        <v>1788</v>
      </c>
      <c r="H12665" s="119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19">
        <v>61715</v>
      </c>
      <c r="B12666" s="120" t="s">
        <v>201</v>
      </c>
      <c r="C12666" s="120" t="s">
        <v>206</v>
      </c>
      <c r="D12666" s="120" t="s">
        <v>101</v>
      </c>
      <c r="E12666" s="120" t="s">
        <v>92</v>
      </c>
      <c r="F12666" s="121">
        <v>9329</v>
      </c>
      <c r="G12666" s="121">
        <v>1048</v>
      </c>
      <c r="H12666" s="119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19">
        <v>61716</v>
      </c>
      <c r="B12667" s="120" t="s">
        <v>201</v>
      </c>
      <c r="C12667" s="120" t="s">
        <v>206</v>
      </c>
      <c r="D12667" s="120" t="s">
        <v>101</v>
      </c>
      <c r="E12667" s="120" t="s">
        <v>92</v>
      </c>
      <c r="F12667" s="121">
        <v>14341</v>
      </c>
      <c r="G12667" s="121">
        <v>1611</v>
      </c>
      <c r="H12667" s="119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19">
        <v>61717</v>
      </c>
      <c r="B12668" s="120" t="s">
        <v>201</v>
      </c>
      <c r="C12668" s="120" t="s">
        <v>206</v>
      </c>
      <c r="D12668" s="120" t="s">
        <v>101</v>
      </c>
      <c r="E12668" s="120" t="s">
        <v>92</v>
      </c>
      <c r="F12668" s="121">
        <v>11600</v>
      </c>
      <c r="G12668" s="121">
        <v>1303</v>
      </c>
      <c r="H12668" s="119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19">
        <v>61718</v>
      </c>
      <c r="B12669" s="120" t="s">
        <v>201</v>
      </c>
      <c r="C12669" s="120" t="s">
        <v>211</v>
      </c>
      <c r="D12669" s="120" t="s">
        <v>101</v>
      </c>
      <c r="E12669" s="120" t="s">
        <v>92</v>
      </c>
      <c r="F12669" s="121">
        <v>16781</v>
      </c>
      <c r="G12669" s="121">
        <v>1884.96</v>
      </c>
      <c r="H12669" s="119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19">
        <v>61719</v>
      </c>
      <c r="B12670" s="120" t="s">
        <v>201</v>
      </c>
      <c r="C12670" s="120" t="s">
        <v>206</v>
      </c>
      <c r="D12670" s="120" t="s">
        <v>101</v>
      </c>
      <c r="E12670" s="120" t="s">
        <v>92</v>
      </c>
      <c r="F12670" s="121">
        <v>22673</v>
      </c>
      <c r="G12670" s="121">
        <v>2547</v>
      </c>
      <c r="H12670" s="119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19">
        <v>61720</v>
      </c>
      <c r="B12671" s="120" t="s">
        <v>201</v>
      </c>
      <c r="C12671" s="120" t="s">
        <v>206</v>
      </c>
      <c r="D12671" s="120" t="s">
        <v>101</v>
      </c>
      <c r="E12671" s="120" t="s">
        <v>92</v>
      </c>
      <c r="F12671" s="121">
        <v>15125</v>
      </c>
      <c r="G12671" s="121">
        <v>1699</v>
      </c>
      <c r="H12671" s="119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19">
        <v>61721</v>
      </c>
      <c r="B12672" s="120" t="s">
        <v>201</v>
      </c>
      <c r="C12672" s="120" t="s">
        <v>207</v>
      </c>
      <c r="D12672" s="120" t="s">
        <v>33</v>
      </c>
      <c r="E12672" s="120" t="s">
        <v>99</v>
      </c>
      <c r="F12672" s="121">
        <v>0</v>
      </c>
      <c r="G12672" s="121">
        <v>0</v>
      </c>
      <c r="H12672" s="119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19">
        <v>61724</v>
      </c>
      <c r="B12673" s="120" t="s">
        <v>201</v>
      </c>
      <c r="C12673" s="120" t="s">
        <v>206</v>
      </c>
      <c r="D12673" s="120" t="s">
        <v>101</v>
      </c>
      <c r="E12673" s="120" t="s">
        <v>92</v>
      </c>
      <c r="F12673" s="121">
        <v>25299</v>
      </c>
      <c r="G12673" s="121">
        <v>2842</v>
      </c>
      <c r="H12673" s="119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19">
        <v>61725</v>
      </c>
      <c r="B12674" s="120" t="s">
        <v>201</v>
      </c>
      <c r="C12674" s="120" t="s">
        <v>206</v>
      </c>
      <c r="D12674" s="120" t="s">
        <v>101</v>
      </c>
      <c r="E12674" s="120" t="s">
        <v>92</v>
      </c>
      <c r="F12674" s="121">
        <v>23777</v>
      </c>
      <c r="G12674" s="121">
        <v>2671</v>
      </c>
      <c r="H12674" s="119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19">
        <v>61726</v>
      </c>
      <c r="B12675" s="120" t="s">
        <v>201</v>
      </c>
      <c r="C12675" s="120" t="s">
        <v>206</v>
      </c>
      <c r="D12675" s="120" t="s">
        <v>101</v>
      </c>
      <c r="E12675" s="120" t="s">
        <v>92</v>
      </c>
      <c r="F12675" s="121">
        <v>30375</v>
      </c>
      <c r="G12675" s="121">
        <v>3412</v>
      </c>
      <c r="H12675" s="119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19">
        <v>61727</v>
      </c>
      <c r="B12676" s="120" t="s">
        <v>201</v>
      </c>
      <c r="C12676" s="120" t="s">
        <v>206</v>
      </c>
      <c r="D12676" s="120" t="s">
        <v>101</v>
      </c>
      <c r="E12676" s="120" t="s">
        <v>92</v>
      </c>
      <c r="F12676" s="121">
        <v>40068</v>
      </c>
      <c r="G12676" s="121">
        <v>4501</v>
      </c>
      <c r="H12676" s="119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19">
        <v>61728</v>
      </c>
      <c r="B12677" s="120" t="s">
        <v>201</v>
      </c>
      <c r="C12677" s="120" t="s">
        <v>206</v>
      </c>
      <c r="D12677" s="120" t="s">
        <v>101</v>
      </c>
      <c r="E12677" s="120" t="s">
        <v>92</v>
      </c>
      <c r="F12677" s="121">
        <v>24121</v>
      </c>
      <c r="G12677" s="121">
        <v>2710</v>
      </c>
      <c r="H12677" s="119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19">
        <v>61729</v>
      </c>
      <c r="B12678" s="120" t="s">
        <v>201</v>
      </c>
      <c r="C12678" s="120" t="s">
        <v>202</v>
      </c>
      <c r="D12678" s="120" t="s">
        <v>101</v>
      </c>
      <c r="E12678" s="120" t="s">
        <v>92</v>
      </c>
      <c r="F12678" s="121">
        <v>117970</v>
      </c>
      <c r="G12678" s="121">
        <v>13252</v>
      </c>
      <c r="H12678" s="119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19">
        <v>61731</v>
      </c>
      <c r="B12679" s="120" t="s">
        <v>201</v>
      </c>
      <c r="C12679" s="120" t="s">
        <v>206</v>
      </c>
      <c r="D12679" s="120" t="s">
        <v>101</v>
      </c>
      <c r="E12679" s="120" t="s">
        <v>92</v>
      </c>
      <c r="F12679" s="121">
        <v>67086</v>
      </c>
      <c r="G12679" s="121">
        <v>7536</v>
      </c>
      <c r="H12679" s="119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19">
        <v>61732</v>
      </c>
      <c r="B12680" s="120" t="s">
        <v>201</v>
      </c>
      <c r="C12680" s="120" t="s">
        <v>206</v>
      </c>
      <c r="D12680" s="120" t="s">
        <v>101</v>
      </c>
      <c r="E12680" s="120" t="s">
        <v>92</v>
      </c>
      <c r="F12680" s="121">
        <v>56065</v>
      </c>
      <c r="G12680" s="121">
        <v>6298</v>
      </c>
      <c r="H12680" s="119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19">
        <v>61733</v>
      </c>
      <c r="B12681" s="120" t="s">
        <v>201</v>
      </c>
      <c r="C12681" s="120" t="s">
        <v>211</v>
      </c>
      <c r="D12681" s="120" t="s">
        <v>101</v>
      </c>
      <c r="E12681" s="120" t="s">
        <v>92</v>
      </c>
      <c r="F12681" s="121">
        <v>56624</v>
      </c>
      <c r="G12681" s="121">
        <v>6361</v>
      </c>
      <c r="H12681" s="119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19">
        <v>61734</v>
      </c>
      <c r="B12682" s="120" t="s">
        <v>201</v>
      </c>
      <c r="C12682" s="120" t="s">
        <v>207</v>
      </c>
      <c r="D12682" s="120" t="s">
        <v>128</v>
      </c>
      <c r="E12682" s="120" t="s">
        <v>180</v>
      </c>
      <c r="F12682" s="121">
        <v>25372</v>
      </c>
      <c r="G12682" s="121">
        <v>2850</v>
      </c>
      <c r="H12682" s="119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19">
        <v>61735</v>
      </c>
      <c r="B12683" s="120" t="s">
        <v>201</v>
      </c>
      <c r="C12683" s="120" t="s">
        <v>206</v>
      </c>
      <c r="D12683" s="120" t="s">
        <v>128</v>
      </c>
      <c r="E12683" s="120" t="s">
        <v>180</v>
      </c>
      <c r="F12683" s="121">
        <v>5261374</v>
      </c>
      <c r="G12683" s="121">
        <v>591032.87</v>
      </c>
      <c r="H12683" s="119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19">
        <v>61736</v>
      </c>
      <c r="B12684" s="120" t="s">
        <v>201</v>
      </c>
      <c r="C12684" s="120" t="s">
        <v>206</v>
      </c>
      <c r="D12684" s="120" t="s">
        <v>101</v>
      </c>
      <c r="E12684" s="120" t="s">
        <v>92</v>
      </c>
      <c r="F12684" s="121">
        <v>211271</v>
      </c>
      <c r="G12684" s="121">
        <v>23733</v>
      </c>
      <c r="H12684" s="119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19">
        <v>61737</v>
      </c>
      <c r="B12685" s="120" t="s">
        <v>201</v>
      </c>
      <c r="C12685" s="120" t="s">
        <v>206</v>
      </c>
      <c r="D12685" s="120" t="s">
        <v>79</v>
      </c>
      <c r="E12685" s="120" t="s">
        <v>38</v>
      </c>
      <c r="F12685" s="121">
        <v>32360</v>
      </c>
      <c r="G12685" s="121">
        <v>3266</v>
      </c>
      <c r="H12685" s="119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19">
        <v>61738</v>
      </c>
      <c r="B12686" s="120" t="s">
        <v>201</v>
      </c>
      <c r="C12686" s="120" t="s">
        <v>206</v>
      </c>
      <c r="D12686" s="120" t="s">
        <v>101</v>
      </c>
      <c r="E12686" s="120" t="s">
        <v>92</v>
      </c>
      <c r="F12686" s="121">
        <v>17880</v>
      </c>
      <c r="G12686" s="121">
        <v>2008.71</v>
      </c>
      <c r="H12686" s="119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19">
        <v>61739</v>
      </c>
      <c r="B12687" s="120" t="s">
        <v>201</v>
      </c>
      <c r="C12687" s="120" t="s">
        <v>211</v>
      </c>
      <c r="D12687" s="120" t="s">
        <v>33</v>
      </c>
      <c r="E12687" s="120" t="s">
        <v>99</v>
      </c>
      <c r="F12687" s="121">
        <v>0</v>
      </c>
      <c r="G12687" s="121">
        <v>0</v>
      </c>
      <c r="H12687" s="119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19">
        <v>61740</v>
      </c>
      <c r="B12688" s="120" t="s">
        <v>201</v>
      </c>
      <c r="C12688" s="120" t="s">
        <v>206</v>
      </c>
      <c r="D12688" s="120" t="s">
        <v>101</v>
      </c>
      <c r="E12688" s="120" t="s">
        <v>92</v>
      </c>
      <c r="F12688" s="121">
        <v>51187</v>
      </c>
      <c r="G12688" s="121">
        <v>5750</v>
      </c>
      <c r="H12688" s="119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19">
        <v>61741</v>
      </c>
      <c r="B12689" s="120" t="s">
        <v>201</v>
      </c>
      <c r="C12689" s="120" t="s">
        <v>202</v>
      </c>
      <c r="D12689" s="120" t="s">
        <v>33</v>
      </c>
      <c r="E12689" s="120" t="s">
        <v>99</v>
      </c>
      <c r="F12689" s="121">
        <v>0</v>
      </c>
      <c r="G12689" s="121">
        <v>-116</v>
      </c>
      <c r="H12689" s="119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19">
        <v>61742</v>
      </c>
      <c r="B12690" s="120" t="s">
        <v>201</v>
      </c>
      <c r="C12690" s="120" t="s">
        <v>202</v>
      </c>
      <c r="D12690" s="120" t="s">
        <v>52</v>
      </c>
      <c r="E12690" s="120" t="s">
        <v>99</v>
      </c>
      <c r="F12690" s="121">
        <v>0</v>
      </c>
      <c r="G12690" s="121">
        <v>0</v>
      </c>
      <c r="H12690" s="119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19">
        <v>61744</v>
      </c>
      <c r="B12691" s="120" t="s">
        <v>201</v>
      </c>
      <c r="C12691" s="120" t="s">
        <v>206</v>
      </c>
      <c r="D12691" s="120" t="s">
        <v>101</v>
      </c>
      <c r="E12691" s="120" t="s">
        <v>92</v>
      </c>
      <c r="F12691" s="121">
        <v>13639</v>
      </c>
      <c r="G12691" s="121">
        <v>1532</v>
      </c>
      <c r="H12691" s="119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19">
        <v>61745</v>
      </c>
      <c r="B12692" s="120" t="s">
        <v>201</v>
      </c>
      <c r="C12692" s="120" t="s">
        <v>206</v>
      </c>
      <c r="D12692" s="120" t="s">
        <v>128</v>
      </c>
      <c r="E12692" s="120" t="s">
        <v>180</v>
      </c>
      <c r="F12692" s="121">
        <v>709721</v>
      </c>
      <c r="G12692" s="121">
        <v>79726</v>
      </c>
      <c r="H12692" s="119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19">
        <v>61746</v>
      </c>
      <c r="B12693" s="120" t="s">
        <v>201</v>
      </c>
      <c r="C12693" s="120" t="s">
        <v>206</v>
      </c>
      <c r="D12693" s="120" t="s">
        <v>128</v>
      </c>
      <c r="E12693" s="120" t="s">
        <v>180</v>
      </c>
      <c r="F12693" s="121">
        <v>688970</v>
      </c>
      <c r="G12693" s="121">
        <v>77395</v>
      </c>
      <c r="H12693" s="119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19">
        <v>61748</v>
      </c>
      <c r="B12694" s="120" t="s">
        <v>201</v>
      </c>
      <c r="C12694" s="120" t="s">
        <v>206</v>
      </c>
      <c r="D12694" s="120" t="s">
        <v>101</v>
      </c>
      <c r="E12694" s="120" t="s">
        <v>92</v>
      </c>
      <c r="F12694" s="121">
        <v>179472</v>
      </c>
      <c r="G12694" s="121">
        <v>20161</v>
      </c>
      <c r="H12694" s="119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19">
        <v>61750</v>
      </c>
      <c r="B12695" s="120" t="s">
        <v>201</v>
      </c>
      <c r="C12695" s="120" t="s">
        <v>206</v>
      </c>
      <c r="D12695" s="120" t="s">
        <v>101</v>
      </c>
      <c r="E12695" s="120" t="s">
        <v>92</v>
      </c>
      <c r="F12695" s="121">
        <v>2605082</v>
      </c>
      <c r="G12695" s="121">
        <v>292640</v>
      </c>
      <c r="H12695" s="119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19">
        <v>61751</v>
      </c>
      <c r="B12696" s="120" t="s">
        <v>201</v>
      </c>
      <c r="C12696" s="120" t="s">
        <v>206</v>
      </c>
      <c r="D12696" s="120" t="s">
        <v>101</v>
      </c>
      <c r="E12696" s="120" t="s">
        <v>92</v>
      </c>
      <c r="F12696" s="121">
        <v>40719</v>
      </c>
      <c r="G12696" s="121">
        <v>4574</v>
      </c>
      <c r="H12696" s="119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19">
        <v>61752</v>
      </c>
      <c r="B12697" s="120" t="s">
        <v>201</v>
      </c>
      <c r="C12697" s="120" t="s">
        <v>206</v>
      </c>
      <c r="D12697" s="120" t="s">
        <v>101</v>
      </c>
      <c r="E12697" s="120" t="s">
        <v>92</v>
      </c>
      <c r="F12697" s="121">
        <v>30143</v>
      </c>
      <c r="G12697" s="121">
        <v>3386</v>
      </c>
      <c r="H12697" s="119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19">
        <v>61753</v>
      </c>
      <c r="B12698" s="120" t="s">
        <v>201</v>
      </c>
      <c r="C12698" s="120" t="s">
        <v>206</v>
      </c>
      <c r="D12698" s="120" t="s">
        <v>101</v>
      </c>
      <c r="E12698" s="120" t="s">
        <v>92</v>
      </c>
      <c r="F12698" s="121">
        <v>56591</v>
      </c>
      <c r="G12698" s="121">
        <v>6357</v>
      </c>
      <c r="H12698" s="119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19">
        <v>61754</v>
      </c>
      <c r="B12699" s="120" t="s">
        <v>205</v>
      </c>
      <c r="C12699" s="120" t="s">
        <v>209</v>
      </c>
      <c r="D12699" s="120" t="s">
        <v>79</v>
      </c>
      <c r="E12699" s="120" t="s">
        <v>38</v>
      </c>
      <c r="F12699" s="121">
        <v>287528</v>
      </c>
      <c r="G12699" s="121">
        <v>25683</v>
      </c>
      <c r="H12699" s="119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19">
        <v>61755</v>
      </c>
      <c r="B12700" s="120" t="s">
        <v>201</v>
      </c>
      <c r="C12700" s="120" t="s">
        <v>206</v>
      </c>
      <c r="D12700" s="120" t="s">
        <v>101</v>
      </c>
      <c r="E12700" s="120" t="s">
        <v>92</v>
      </c>
      <c r="F12700" s="121">
        <v>40789</v>
      </c>
      <c r="G12700" s="121">
        <v>4582</v>
      </c>
      <c r="H12700" s="119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19">
        <v>61756</v>
      </c>
      <c r="B12701" s="120" t="s">
        <v>201</v>
      </c>
      <c r="C12701" s="120" t="s">
        <v>206</v>
      </c>
      <c r="D12701" s="120" t="s">
        <v>128</v>
      </c>
      <c r="E12701" s="120" t="s">
        <v>180</v>
      </c>
      <c r="F12701" s="121">
        <v>5412383</v>
      </c>
      <c r="G12701" s="121">
        <v>607996</v>
      </c>
      <c r="H12701" s="119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19">
        <v>61758</v>
      </c>
      <c r="B12702" s="120" t="s">
        <v>201</v>
      </c>
      <c r="C12702" s="120" t="s">
        <v>206</v>
      </c>
      <c r="D12702" s="120" t="s">
        <v>79</v>
      </c>
      <c r="E12702" s="120" t="s">
        <v>90</v>
      </c>
      <c r="F12702" s="121">
        <v>322181</v>
      </c>
      <c r="G12702" s="121">
        <v>27858.46</v>
      </c>
      <c r="H12702" s="119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19">
        <v>61759</v>
      </c>
      <c r="B12703" s="120" t="s">
        <v>201</v>
      </c>
      <c r="C12703" s="120" t="s">
        <v>202</v>
      </c>
      <c r="D12703" s="120" t="s">
        <v>101</v>
      </c>
      <c r="E12703" s="120" t="s">
        <v>92</v>
      </c>
      <c r="F12703" s="121">
        <v>194437</v>
      </c>
      <c r="G12703" s="121">
        <v>21842</v>
      </c>
      <c r="H12703" s="119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19">
        <v>61761</v>
      </c>
      <c r="B12704" s="120" t="s">
        <v>205</v>
      </c>
      <c r="C12704" s="120" t="s">
        <v>209</v>
      </c>
      <c r="D12704" s="120" t="s">
        <v>68</v>
      </c>
      <c r="E12704" s="120" t="s">
        <v>176</v>
      </c>
      <c r="F12704" s="121">
        <v>201752</v>
      </c>
      <c r="G12704" s="121">
        <v>17739</v>
      </c>
      <c r="H12704" s="119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19">
        <v>61762</v>
      </c>
      <c r="B12705" s="120" t="s">
        <v>201</v>
      </c>
      <c r="C12705" s="120" t="s">
        <v>206</v>
      </c>
      <c r="D12705" s="120" t="s">
        <v>101</v>
      </c>
      <c r="E12705" s="120" t="s">
        <v>92</v>
      </c>
      <c r="F12705" s="121">
        <v>56848</v>
      </c>
      <c r="G12705" s="121">
        <v>6386</v>
      </c>
      <c r="H12705" s="119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19">
        <v>61763</v>
      </c>
      <c r="B12706" s="120" t="s">
        <v>201</v>
      </c>
      <c r="C12706" s="120" t="s">
        <v>202</v>
      </c>
      <c r="D12706" s="120" t="s">
        <v>101</v>
      </c>
      <c r="E12706" s="120" t="s">
        <v>92</v>
      </c>
      <c r="F12706" s="121">
        <v>1297191</v>
      </c>
      <c r="G12706" s="121">
        <v>145719</v>
      </c>
      <c r="H12706" s="119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19">
        <v>61764</v>
      </c>
      <c r="B12707" s="120" t="s">
        <v>201</v>
      </c>
      <c r="C12707" s="120" t="s">
        <v>206</v>
      </c>
      <c r="D12707" s="120" t="s">
        <v>101</v>
      </c>
      <c r="E12707" s="120" t="s">
        <v>92</v>
      </c>
      <c r="F12707" s="121">
        <v>25755</v>
      </c>
      <c r="G12707" s="121">
        <v>2893</v>
      </c>
      <c r="H12707" s="119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19">
        <v>61765</v>
      </c>
      <c r="B12708" s="120" t="s">
        <v>201</v>
      </c>
      <c r="C12708" s="120" t="s">
        <v>206</v>
      </c>
      <c r="D12708" s="120" t="s">
        <v>101</v>
      </c>
      <c r="E12708" s="120" t="s">
        <v>92</v>
      </c>
      <c r="F12708" s="121">
        <v>28185</v>
      </c>
      <c r="G12708" s="121">
        <v>3166</v>
      </c>
      <c r="H12708" s="119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19">
        <v>61766</v>
      </c>
      <c r="B12709" s="120" t="s">
        <v>201</v>
      </c>
      <c r="C12709" s="120" t="s">
        <v>202</v>
      </c>
      <c r="D12709" s="120" t="s">
        <v>101</v>
      </c>
      <c r="E12709" s="120" t="s">
        <v>92</v>
      </c>
      <c r="F12709" s="121">
        <v>1253828</v>
      </c>
      <c r="G12709" s="121">
        <v>140848</v>
      </c>
      <c r="H12709" s="119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19">
        <v>61767</v>
      </c>
      <c r="B12710" s="120" t="s">
        <v>201</v>
      </c>
      <c r="C12710" s="120" t="s">
        <v>202</v>
      </c>
      <c r="D12710" s="120" t="s">
        <v>101</v>
      </c>
      <c r="E12710" s="120" t="s">
        <v>92</v>
      </c>
      <c r="F12710" s="121">
        <v>1170472</v>
      </c>
      <c r="G12710" s="121">
        <v>131484</v>
      </c>
      <c r="H12710" s="119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19">
        <v>61768</v>
      </c>
      <c r="B12711" s="120" t="s">
        <v>201</v>
      </c>
      <c r="C12711" s="120" t="s">
        <v>202</v>
      </c>
      <c r="D12711" s="120" t="s">
        <v>101</v>
      </c>
      <c r="E12711" s="120" t="s">
        <v>92</v>
      </c>
      <c r="F12711" s="121">
        <v>1221968</v>
      </c>
      <c r="G12711" s="121">
        <v>137269</v>
      </c>
      <c r="H12711" s="119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19">
        <v>61769</v>
      </c>
      <c r="B12712" s="120" t="s">
        <v>201</v>
      </c>
      <c r="C12712" s="120" t="s">
        <v>206</v>
      </c>
      <c r="D12712" s="120" t="s">
        <v>101</v>
      </c>
      <c r="E12712" s="120" t="s">
        <v>92</v>
      </c>
      <c r="F12712" s="121">
        <v>27160</v>
      </c>
      <c r="G12712" s="121">
        <v>3051</v>
      </c>
      <c r="H12712" s="119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19">
        <v>61770</v>
      </c>
      <c r="B12713" s="120" t="s">
        <v>201</v>
      </c>
      <c r="C12713" s="120" t="s">
        <v>206</v>
      </c>
      <c r="D12713" s="120" t="s">
        <v>101</v>
      </c>
      <c r="E12713" s="120" t="s">
        <v>92</v>
      </c>
      <c r="F12713" s="121">
        <v>27607</v>
      </c>
      <c r="G12713" s="121">
        <v>3101</v>
      </c>
      <c r="H12713" s="119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19">
        <v>61771</v>
      </c>
      <c r="B12714" s="120" t="s">
        <v>201</v>
      </c>
      <c r="C12714" s="120" t="s">
        <v>206</v>
      </c>
      <c r="D12714" s="120" t="s">
        <v>101</v>
      </c>
      <c r="E12714" s="120" t="s">
        <v>92</v>
      </c>
      <c r="F12714" s="121">
        <v>13719</v>
      </c>
      <c r="G12714" s="121">
        <v>1541</v>
      </c>
      <c r="H12714" s="119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19">
        <v>61774</v>
      </c>
      <c r="B12715" s="120" t="s">
        <v>201</v>
      </c>
      <c r="C12715" s="120" t="s">
        <v>206</v>
      </c>
      <c r="D12715" s="120" t="s">
        <v>101</v>
      </c>
      <c r="E12715" s="120" t="s">
        <v>92</v>
      </c>
      <c r="F12715" s="121">
        <v>32028</v>
      </c>
      <c r="G12715" s="121">
        <v>3598</v>
      </c>
      <c r="H12715" s="119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19">
        <v>61775</v>
      </c>
      <c r="B12716" s="120" t="s">
        <v>201</v>
      </c>
      <c r="C12716" s="120" t="s">
        <v>207</v>
      </c>
      <c r="D12716" s="120" t="s">
        <v>128</v>
      </c>
      <c r="E12716" s="120" t="s">
        <v>180</v>
      </c>
      <c r="F12716" s="121">
        <v>25015</v>
      </c>
      <c r="G12716" s="121">
        <v>2810</v>
      </c>
      <c r="H12716" s="119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19">
        <v>61776</v>
      </c>
      <c r="B12717" s="120" t="s">
        <v>201</v>
      </c>
      <c r="C12717" s="120" t="s">
        <v>206</v>
      </c>
      <c r="D12717" s="120" t="s">
        <v>128</v>
      </c>
      <c r="E12717" s="120" t="s">
        <v>180</v>
      </c>
      <c r="F12717" s="121">
        <v>1590031</v>
      </c>
      <c r="G12717" s="121">
        <v>178615</v>
      </c>
      <c r="H12717" s="119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19">
        <v>61777</v>
      </c>
      <c r="B12718" s="120" t="s">
        <v>201</v>
      </c>
      <c r="C12718" s="120" t="s">
        <v>206</v>
      </c>
      <c r="D12718" s="120" t="s">
        <v>79</v>
      </c>
      <c r="E12718" s="120" t="s">
        <v>90</v>
      </c>
      <c r="F12718" s="121">
        <v>349662</v>
      </c>
      <c r="G12718" s="121">
        <v>38765</v>
      </c>
      <c r="H12718" s="119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19">
        <v>61778</v>
      </c>
      <c r="B12719" s="120" t="s">
        <v>201</v>
      </c>
      <c r="C12719" s="120" t="s">
        <v>206</v>
      </c>
      <c r="D12719" s="120" t="s">
        <v>101</v>
      </c>
      <c r="E12719" s="120" t="s">
        <v>92</v>
      </c>
      <c r="F12719" s="121">
        <v>10513</v>
      </c>
      <c r="G12719" s="121">
        <v>1181</v>
      </c>
      <c r="H12719" s="119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19">
        <v>61779</v>
      </c>
      <c r="B12720" s="120" t="s">
        <v>201</v>
      </c>
      <c r="C12720" s="120" t="s">
        <v>206</v>
      </c>
      <c r="D12720" s="120" t="s">
        <v>79</v>
      </c>
      <c r="E12720" s="120" t="s">
        <v>90</v>
      </c>
      <c r="F12720" s="121">
        <v>119693</v>
      </c>
      <c r="G12720" s="121">
        <v>10208</v>
      </c>
      <c r="H12720" s="119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19">
        <v>61780</v>
      </c>
      <c r="B12721" s="120" t="s">
        <v>201</v>
      </c>
      <c r="C12721" s="120" t="s">
        <v>206</v>
      </c>
      <c r="D12721" s="120" t="s">
        <v>79</v>
      </c>
      <c r="E12721" s="120" t="s">
        <v>90</v>
      </c>
      <c r="F12721" s="121">
        <v>188621</v>
      </c>
      <c r="G12721" s="121">
        <v>14274</v>
      </c>
      <c r="H12721" s="119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19">
        <v>61781</v>
      </c>
      <c r="B12722" s="120" t="s">
        <v>201</v>
      </c>
      <c r="C12722" s="120" t="s">
        <v>206</v>
      </c>
      <c r="D12722" s="120" t="s">
        <v>101</v>
      </c>
      <c r="E12722" s="120" t="s">
        <v>92</v>
      </c>
      <c r="F12722" s="121">
        <v>1131</v>
      </c>
      <c r="G12722" s="121">
        <v>127</v>
      </c>
      <c r="H12722" s="119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19">
        <v>61782</v>
      </c>
      <c r="B12723" s="120" t="s">
        <v>201</v>
      </c>
      <c r="C12723" s="120" t="s">
        <v>206</v>
      </c>
      <c r="D12723" s="120" t="s">
        <v>128</v>
      </c>
      <c r="E12723" s="120" t="s">
        <v>180</v>
      </c>
      <c r="F12723" s="121">
        <v>6051224</v>
      </c>
      <c r="G12723" s="121">
        <v>679760</v>
      </c>
      <c r="H12723" s="119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19">
        <v>61784</v>
      </c>
      <c r="B12724" s="120" t="s">
        <v>201</v>
      </c>
      <c r="C12724" s="120" t="s">
        <v>206</v>
      </c>
      <c r="D12724" s="120" t="s">
        <v>128</v>
      </c>
      <c r="E12724" s="120" t="s">
        <v>180</v>
      </c>
      <c r="F12724" s="121">
        <v>6639139</v>
      </c>
      <c r="G12724" s="121">
        <v>745803</v>
      </c>
      <c r="H12724" s="119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19">
        <v>61786</v>
      </c>
      <c r="B12725" s="120" t="s">
        <v>201</v>
      </c>
      <c r="C12725" s="120" t="s">
        <v>206</v>
      </c>
      <c r="D12725" s="120" t="s">
        <v>67</v>
      </c>
      <c r="E12725" s="120" t="s">
        <v>38</v>
      </c>
      <c r="F12725" s="121">
        <v>33299</v>
      </c>
      <c r="G12725" s="121">
        <v>10660</v>
      </c>
      <c r="H12725" s="119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19">
        <v>61787</v>
      </c>
      <c r="B12726" s="120" t="s">
        <v>201</v>
      </c>
      <c r="C12726" s="120" t="s">
        <v>206</v>
      </c>
      <c r="D12726" s="120" t="s">
        <v>128</v>
      </c>
      <c r="E12726" s="120" t="s">
        <v>180</v>
      </c>
      <c r="F12726" s="121">
        <v>3783687</v>
      </c>
      <c r="G12726" s="121">
        <v>425038</v>
      </c>
      <c r="H12726" s="119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19">
        <v>61788</v>
      </c>
      <c r="B12727" s="120" t="s">
        <v>201</v>
      </c>
      <c r="C12727" s="120" t="s">
        <v>206</v>
      </c>
      <c r="D12727" s="120" t="s">
        <v>128</v>
      </c>
      <c r="E12727" s="120" t="s">
        <v>180</v>
      </c>
      <c r="F12727" s="121">
        <v>30063</v>
      </c>
      <c r="G12727" s="121">
        <v>3377</v>
      </c>
      <c r="H12727" s="119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19">
        <v>61789</v>
      </c>
      <c r="B12728" s="120" t="s">
        <v>201</v>
      </c>
      <c r="C12728" s="120" t="s">
        <v>206</v>
      </c>
      <c r="D12728" s="120" t="s">
        <v>128</v>
      </c>
      <c r="E12728" s="120" t="s">
        <v>180</v>
      </c>
      <c r="F12728" s="121">
        <v>9450731</v>
      </c>
      <c r="G12728" s="121">
        <v>1061641.2</v>
      </c>
      <c r="H12728" s="119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19">
        <v>61790</v>
      </c>
      <c r="B12729" s="120" t="s">
        <v>201</v>
      </c>
      <c r="C12729" s="120" t="s">
        <v>206</v>
      </c>
      <c r="D12729" s="120" t="s">
        <v>101</v>
      </c>
      <c r="E12729" s="120" t="s">
        <v>92</v>
      </c>
      <c r="F12729" s="121">
        <v>292458</v>
      </c>
      <c r="G12729" s="121">
        <v>32853</v>
      </c>
      <c r="H12729" s="119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19">
        <v>61791</v>
      </c>
      <c r="B12730" s="120" t="s">
        <v>201</v>
      </c>
      <c r="C12730" s="120" t="s">
        <v>206</v>
      </c>
      <c r="D12730" s="120" t="s">
        <v>101</v>
      </c>
      <c r="E12730" s="120" t="s">
        <v>92</v>
      </c>
      <c r="F12730" s="121">
        <v>15266</v>
      </c>
      <c r="G12730" s="121">
        <v>1715</v>
      </c>
      <c r="H12730" s="119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19">
        <v>61792</v>
      </c>
      <c r="B12731" s="120" t="s">
        <v>201</v>
      </c>
      <c r="C12731" s="120" t="s">
        <v>206</v>
      </c>
      <c r="D12731" s="120" t="s">
        <v>101</v>
      </c>
      <c r="E12731" s="120" t="s">
        <v>92</v>
      </c>
      <c r="F12731" s="121">
        <v>17190</v>
      </c>
      <c r="G12731" s="121">
        <v>1931</v>
      </c>
      <c r="H12731" s="119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19">
        <v>61793</v>
      </c>
      <c r="B12732" s="120" t="s">
        <v>201</v>
      </c>
      <c r="C12732" s="120" t="s">
        <v>206</v>
      </c>
      <c r="D12732" s="120" t="s">
        <v>101</v>
      </c>
      <c r="E12732" s="120" t="s">
        <v>92</v>
      </c>
      <c r="F12732" s="121">
        <v>14315</v>
      </c>
      <c r="G12732" s="121">
        <v>1608</v>
      </c>
      <c r="H12732" s="119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19">
        <v>61794</v>
      </c>
      <c r="B12733" s="120" t="s">
        <v>201</v>
      </c>
      <c r="C12733" s="120" t="s">
        <v>206</v>
      </c>
      <c r="D12733" s="120" t="s">
        <v>101</v>
      </c>
      <c r="E12733" s="120" t="s">
        <v>92</v>
      </c>
      <c r="F12733" s="121">
        <v>70505</v>
      </c>
      <c r="G12733" s="121">
        <v>7920</v>
      </c>
      <c r="H12733" s="119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19">
        <v>61798</v>
      </c>
      <c r="B12734" s="120" t="s">
        <v>201</v>
      </c>
      <c r="C12734" s="120" t="s">
        <v>202</v>
      </c>
      <c r="D12734" s="120" t="s">
        <v>101</v>
      </c>
      <c r="E12734" s="120" t="s">
        <v>92</v>
      </c>
      <c r="F12734" s="121">
        <v>16380</v>
      </c>
      <c r="G12734" s="121">
        <v>1840</v>
      </c>
      <c r="H12734" s="119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19">
        <v>61799</v>
      </c>
      <c r="B12735" s="120" t="s">
        <v>201</v>
      </c>
      <c r="C12735" s="120" t="s">
        <v>202</v>
      </c>
      <c r="D12735" s="120" t="s">
        <v>101</v>
      </c>
      <c r="E12735" s="120" t="s">
        <v>92</v>
      </c>
      <c r="F12735" s="121">
        <v>62811</v>
      </c>
      <c r="G12735" s="121">
        <v>7056</v>
      </c>
      <c r="H12735" s="119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19">
        <v>61800</v>
      </c>
      <c r="B12736" s="120" t="s">
        <v>201</v>
      </c>
      <c r="C12736" s="120" t="s">
        <v>206</v>
      </c>
      <c r="D12736" s="120" t="s">
        <v>101</v>
      </c>
      <c r="E12736" s="120" t="s">
        <v>92</v>
      </c>
      <c r="F12736" s="121">
        <v>17876</v>
      </c>
      <c r="G12736" s="121">
        <v>2008</v>
      </c>
      <c r="H12736" s="119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19">
        <v>61804</v>
      </c>
      <c r="B12737" s="120" t="s">
        <v>201</v>
      </c>
      <c r="C12737" s="120" t="s">
        <v>206</v>
      </c>
      <c r="D12737" s="120" t="s">
        <v>101</v>
      </c>
      <c r="E12737" s="120" t="s">
        <v>92</v>
      </c>
      <c r="F12737" s="121">
        <v>22593</v>
      </c>
      <c r="G12737" s="121">
        <v>2538</v>
      </c>
      <c r="H12737" s="119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19">
        <v>61805</v>
      </c>
      <c r="B12738" s="120" t="s">
        <v>201</v>
      </c>
      <c r="C12738" s="120" t="s">
        <v>206</v>
      </c>
      <c r="D12738" s="120" t="s">
        <v>101</v>
      </c>
      <c r="E12738" s="120" t="s">
        <v>92</v>
      </c>
      <c r="F12738" s="121">
        <v>25200</v>
      </c>
      <c r="G12738" s="121">
        <v>2831</v>
      </c>
      <c r="H12738" s="119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19">
        <v>61807</v>
      </c>
      <c r="B12739" s="120" t="s">
        <v>201</v>
      </c>
      <c r="C12739" s="120" t="s">
        <v>202</v>
      </c>
      <c r="D12739" s="120" t="s">
        <v>101</v>
      </c>
      <c r="E12739" s="120" t="s">
        <v>92</v>
      </c>
      <c r="F12739" s="121">
        <v>1608014</v>
      </c>
      <c r="G12739" s="121">
        <v>180635</v>
      </c>
      <c r="H12739" s="119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19">
        <v>61809</v>
      </c>
      <c r="B12740" s="120" t="s">
        <v>201</v>
      </c>
      <c r="C12740" s="120" t="s">
        <v>206</v>
      </c>
      <c r="D12740" s="120" t="s">
        <v>101</v>
      </c>
      <c r="E12740" s="120" t="s">
        <v>92</v>
      </c>
      <c r="F12740" s="121">
        <v>240398</v>
      </c>
      <c r="G12740" s="121">
        <v>27005</v>
      </c>
      <c r="H12740" s="119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19">
        <v>61810</v>
      </c>
      <c r="B12741" s="120" t="s">
        <v>201</v>
      </c>
      <c r="C12741" s="120" t="s">
        <v>206</v>
      </c>
      <c r="D12741" s="120" t="s">
        <v>101</v>
      </c>
      <c r="E12741" s="120" t="s">
        <v>92</v>
      </c>
      <c r="F12741" s="121">
        <v>141231</v>
      </c>
      <c r="G12741" s="121">
        <v>15865</v>
      </c>
      <c r="H12741" s="119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19">
        <v>61811</v>
      </c>
      <c r="B12742" s="120" t="s">
        <v>201</v>
      </c>
      <c r="C12742" s="120" t="s">
        <v>206</v>
      </c>
      <c r="D12742" s="120" t="s">
        <v>101</v>
      </c>
      <c r="E12742" s="120" t="s">
        <v>92</v>
      </c>
      <c r="F12742" s="121">
        <v>922592</v>
      </c>
      <c r="G12742" s="121">
        <v>103639</v>
      </c>
      <c r="H12742" s="119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19">
        <v>61813</v>
      </c>
      <c r="B12743" s="120" t="s">
        <v>201</v>
      </c>
      <c r="C12743" s="120" t="s">
        <v>206</v>
      </c>
      <c r="D12743" s="120" t="s">
        <v>101</v>
      </c>
      <c r="E12743" s="120" t="s">
        <v>92</v>
      </c>
      <c r="F12743" s="121">
        <v>1090050</v>
      </c>
      <c r="G12743" s="121">
        <v>122450</v>
      </c>
      <c r="H12743" s="119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19">
        <v>61814</v>
      </c>
      <c r="B12744" s="120" t="s">
        <v>201</v>
      </c>
      <c r="C12744" s="120" t="s">
        <v>206</v>
      </c>
      <c r="D12744" s="120" t="s">
        <v>101</v>
      </c>
      <c r="E12744" s="120" t="s">
        <v>92</v>
      </c>
      <c r="F12744" s="121">
        <v>63285</v>
      </c>
      <c r="G12744" s="121">
        <v>7109</v>
      </c>
      <c r="H12744" s="119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19">
        <v>61815</v>
      </c>
      <c r="B12745" s="120" t="s">
        <v>201</v>
      </c>
      <c r="C12745" s="120" t="s">
        <v>206</v>
      </c>
      <c r="D12745" s="120" t="s">
        <v>101</v>
      </c>
      <c r="E12745" s="120" t="s">
        <v>92</v>
      </c>
      <c r="F12745" s="121">
        <v>32947</v>
      </c>
      <c r="G12745" s="121">
        <v>3701</v>
      </c>
      <c r="H12745" s="119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19">
        <v>61816</v>
      </c>
      <c r="B12746" s="120" t="s">
        <v>201</v>
      </c>
      <c r="C12746" s="120" t="s">
        <v>207</v>
      </c>
      <c r="D12746" s="120" t="s">
        <v>101</v>
      </c>
      <c r="E12746" s="120" t="s">
        <v>92</v>
      </c>
      <c r="F12746" s="121">
        <v>13120</v>
      </c>
      <c r="G12746" s="121">
        <v>1474</v>
      </c>
      <c r="H12746" s="119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19">
        <v>61817</v>
      </c>
      <c r="B12747" s="120" t="s">
        <v>201</v>
      </c>
      <c r="C12747" s="120" t="s">
        <v>206</v>
      </c>
      <c r="D12747" s="120" t="s">
        <v>101</v>
      </c>
      <c r="E12747" s="120" t="s">
        <v>92</v>
      </c>
      <c r="F12747" s="121">
        <v>77269</v>
      </c>
      <c r="G12747" s="121">
        <v>8680</v>
      </c>
      <c r="H12747" s="119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19">
        <v>61818</v>
      </c>
      <c r="B12748" s="120" t="s">
        <v>201</v>
      </c>
      <c r="C12748" s="120" t="s">
        <v>206</v>
      </c>
      <c r="D12748" s="120" t="s">
        <v>101</v>
      </c>
      <c r="E12748" s="120" t="s">
        <v>92</v>
      </c>
      <c r="F12748" s="121">
        <v>22798</v>
      </c>
      <c r="G12748" s="121">
        <v>2561</v>
      </c>
      <c r="H12748" s="119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19">
        <v>61819</v>
      </c>
      <c r="B12749" s="120" t="s">
        <v>201</v>
      </c>
      <c r="C12749" s="120" t="s">
        <v>207</v>
      </c>
      <c r="D12749" s="120" t="s">
        <v>101</v>
      </c>
      <c r="E12749" s="120" t="s">
        <v>92</v>
      </c>
      <c r="F12749" s="121">
        <v>0</v>
      </c>
      <c r="G12749" s="121">
        <v>0</v>
      </c>
      <c r="H12749" s="119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19">
        <v>61820</v>
      </c>
      <c r="B12750" s="120" t="s">
        <v>201</v>
      </c>
      <c r="C12750" s="120" t="s">
        <v>207</v>
      </c>
      <c r="D12750" s="120" t="s">
        <v>67</v>
      </c>
      <c r="E12750" s="120" t="s">
        <v>38</v>
      </c>
      <c r="F12750" s="121">
        <v>20001</v>
      </c>
      <c r="G12750" s="121">
        <v>2118</v>
      </c>
      <c r="H12750" s="119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19">
        <v>61820</v>
      </c>
      <c r="B12751" s="120" t="s">
        <v>201</v>
      </c>
      <c r="C12751" s="120" t="s">
        <v>207</v>
      </c>
      <c r="D12751" s="120" t="s">
        <v>101</v>
      </c>
      <c r="E12751" s="120" t="s">
        <v>92</v>
      </c>
      <c r="F12751" s="121">
        <v>6286</v>
      </c>
      <c r="G12751" s="121">
        <v>706</v>
      </c>
      <c r="H12751" s="119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19">
        <v>61821</v>
      </c>
      <c r="B12752" s="120" t="s">
        <v>201</v>
      </c>
      <c r="C12752" s="120" t="s">
        <v>207</v>
      </c>
      <c r="D12752" s="120" t="s">
        <v>101</v>
      </c>
      <c r="E12752" s="120" t="s">
        <v>92</v>
      </c>
      <c r="F12752" s="121">
        <v>22157</v>
      </c>
      <c r="G12752" s="121">
        <v>2489</v>
      </c>
      <c r="H12752" s="119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19">
        <v>61824</v>
      </c>
      <c r="B12753" s="120" t="s">
        <v>201</v>
      </c>
      <c r="C12753" s="120" t="s">
        <v>206</v>
      </c>
      <c r="D12753" s="120" t="s">
        <v>101</v>
      </c>
      <c r="E12753" s="120" t="s">
        <v>92</v>
      </c>
      <c r="F12753" s="121">
        <v>28637</v>
      </c>
      <c r="G12753" s="121">
        <v>3217</v>
      </c>
      <c r="H12753" s="119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19">
        <v>61825</v>
      </c>
      <c r="B12754" s="120" t="s">
        <v>201</v>
      </c>
      <c r="C12754" s="120" t="s">
        <v>206</v>
      </c>
      <c r="D12754" s="120" t="s">
        <v>101</v>
      </c>
      <c r="E12754" s="120" t="s">
        <v>92</v>
      </c>
      <c r="F12754" s="121">
        <v>19938</v>
      </c>
      <c r="G12754" s="121">
        <v>2240</v>
      </c>
      <c r="H12754" s="119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19">
        <v>61826</v>
      </c>
      <c r="B12755" s="120" t="s">
        <v>201</v>
      </c>
      <c r="C12755" s="120" t="s">
        <v>206</v>
      </c>
      <c r="D12755" s="120" t="s">
        <v>101</v>
      </c>
      <c r="E12755" s="120" t="s">
        <v>92</v>
      </c>
      <c r="F12755" s="121">
        <v>54755</v>
      </c>
      <c r="G12755" s="121">
        <v>6151</v>
      </c>
      <c r="H12755" s="119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19">
        <v>61827</v>
      </c>
      <c r="B12756" s="120" t="s">
        <v>201</v>
      </c>
      <c r="C12756" s="120" t="s">
        <v>206</v>
      </c>
      <c r="D12756" s="120" t="s">
        <v>101</v>
      </c>
      <c r="E12756" s="120" t="s">
        <v>92</v>
      </c>
      <c r="F12756" s="121">
        <v>31247</v>
      </c>
      <c r="G12756" s="121">
        <v>3510</v>
      </c>
      <c r="H12756" s="119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19">
        <v>61828</v>
      </c>
      <c r="B12757" s="120" t="s">
        <v>201</v>
      </c>
      <c r="C12757" s="120" t="s">
        <v>206</v>
      </c>
      <c r="D12757" s="120" t="s">
        <v>101</v>
      </c>
      <c r="E12757" s="120" t="s">
        <v>92</v>
      </c>
      <c r="F12757" s="121">
        <v>32564</v>
      </c>
      <c r="G12757" s="121">
        <v>3658</v>
      </c>
      <c r="H12757" s="119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19">
        <v>61829</v>
      </c>
      <c r="B12758" s="120" t="s">
        <v>201</v>
      </c>
      <c r="C12758" s="120" t="s">
        <v>206</v>
      </c>
      <c r="D12758" s="120" t="s">
        <v>101</v>
      </c>
      <c r="E12758" s="120" t="s">
        <v>92</v>
      </c>
      <c r="F12758" s="121">
        <v>31809</v>
      </c>
      <c r="G12758" s="121">
        <v>3573</v>
      </c>
      <c r="H12758" s="119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19">
        <v>61830</v>
      </c>
      <c r="B12759" s="120" t="s">
        <v>201</v>
      </c>
      <c r="C12759" s="120" t="s">
        <v>206</v>
      </c>
      <c r="D12759" s="120" t="s">
        <v>101</v>
      </c>
      <c r="E12759" s="120" t="s">
        <v>92</v>
      </c>
      <c r="F12759" s="121">
        <v>33935</v>
      </c>
      <c r="G12759" s="121">
        <v>3812</v>
      </c>
      <c r="H12759" s="119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19">
        <v>61831</v>
      </c>
      <c r="B12760" s="120" t="s">
        <v>201</v>
      </c>
      <c r="C12760" s="120" t="s">
        <v>206</v>
      </c>
      <c r="D12760" s="120" t="s">
        <v>101</v>
      </c>
      <c r="E12760" s="120" t="s">
        <v>92</v>
      </c>
      <c r="F12760" s="121">
        <v>29688</v>
      </c>
      <c r="G12760" s="121">
        <v>3335</v>
      </c>
      <c r="H12760" s="119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19">
        <v>61832</v>
      </c>
      <c r="B12761" s="120" t="s">
        <v>201</v>
      </c>
      <c r="C12761" s="120" t="s">
        <v>206</v>
      </c>
      <c r="D12761" s="120" t="s">
        <v>101</v>
      </c>
      <c r="E12761" s="120" t="s">
        <v>92</v>
      </c>
      <c r="F12761" s="121">
        <v>32795</v>
      </c>
      <c r="G12761" s="121">
        <v>3684</v>
      </c>
      <c r="H12761" s="119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19">
        <v>61833</v>
      </c>
      <c r="B12762" s="120" t="s">
        <v>201</v>
      </c>
      <c r="C12762" s="120" t="s">
        <v>206</v>
      </c>
      <c r="D12762" s="120" t="s">
        <v>101</v>
      </c>
      <c r="E12762" s="120" t="s">
        <v>92</v>
      </c>
      <c r="F12762" s="121">
        <v>86064</v>
      </c>
      <c r="G12762" s="121">
        <v>9668</v>
      </c>
      <c r="H12762" s="119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19">
        <v>61834</v>
      </c>
      <c r="B12763" s="120" t="s">
        <v>201</v>
      </c>
      <c r="C12763" s="120" t="s">
        <v>202</v>
      </c>
      <c r="D12763" s="120" t="s">
        <v>101</v>
      </c>
      <c r="E12763" s="120" t="s">
        <v>92</v>
      </c>
      <c r="F12763" s="121">
        <v>16451</v>
      </c>
      <c r="G12763" s="121">
        <v>1848</v>
      </c>
      <c r="H12763" s="119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19">
        <v>61835</v>
      </c>
      <c r="B12764" s="120" t="s">
        <v>201</v>
      </c>
      <c r="C12764" s="120" t="s">
        <v>206</v>
      </c>
      <c r="D12764" s="120" t="s">
        <v>101</v>
      </c>
      <c r="E12764" s="120" t="s">
        <v>92</v>
      </c>
      <c r="F12764" s="121">
        <v>34354</v>
      </c>
      <c r="G12764" s="121">
        <v>3859</v>
      </c>
      <c r="H12764" s="119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19">
        <v>61836</v>
      </c>
      <c r="B12765" s="120" t="s">
        <v>201</v>
      </c>
      <c r="C12765" s="120" t="s">
        <v>206</v>
      </c>
      <c r="D12765" s="120" t="s">
        <v>128</v>
      </c>
      <c r="E12765" s="120" t="s">
        <v>180</v>
      </c>
      <c r="F12765" s="121">
        <v>5052642</v>
      </c>
      <c r="G12765" s="121">
        <v>567585</v>
      </c>
      <c r="H12765" s="119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19">
        <v>61838</v>
      </c>
      <c r="B12766" s="120" t="s">
        <v>205</v>
      </c>
      <c r="C12766" s="120" t="s">
        <v>210</v>
      </c>
      <c r="D12766" s="120" t="s">
        <v>68</v>
      </c>
      <c r="E12766" s="120" t="s">
        <v>38</v>
      </c>
      <c r="F12766" s="121">
        <v>49635</v>
      </c>
      <c r="G12766" s="121">
        <v>4364</v>
      </c>
      <c r="H12766" s="119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19">
        <v>61839</v>
      </c>
      <c r="B12767" s="120" t="s">
        <v>201</v>
      </c>
      <c r="C12767" s="120" t="s">
        <v>206</v>
      </c>
      <c r="D12767" s="120" t="s">
        <v>101</v>
      </c>
      <c r="E12767" s="120" t="s">
        <v>92</v>
      </c>
      <c r="F12767" s="121">
        <v>12970</v>
      </c>
      <c r="G12767" s="121">
        <v>1457</v>
      </c>
      <c r="H12767" s="119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19">
        <v>61840</v>
      </c>
      <c r="B12768" s="120" t="s">
        <v>201</v>
      </c>
      <c r="C12768" s="120" t="s">
        <v>206</v>
      </c>
      <c r="D12768" s="120" t="s">
        <v>101</v>
      </c>
      <c r="E12768" s="120" t="s">
        <v>92</v>
      </c>
      <c r="F12768" s="121">
        <v>22264</v>
      </c>
      <c r="G12768" s="121">
        <v>2501</v>
      </c>
      <c r="H12768" s="119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19">
        <v>61842</v>
      </c>
      <c r="B12769" s="120" t="s">
        <v>201</v>
      </c>
      <c r="C12769" s="120" t="s">
        <v>206</v>
      </c>
      <c r="D12769" s="120" t="s">
        <v>101</v>
      </c>
      <c r="E12769" s="120" t="s">
        <v>92</v>
      </c>
      <c r="F12769" s="121">
        <v>95492</v>
      </c>
      <c r="G12769" s="121">
        <v>10727</v>
      </c>
      <c r="H12769" s="119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19">
        <v>61843</v>
      </c>
      <c r="B12770" s="120" t="s">
        <v>201</v>
      </c>
      <c r="C12770" s="120" t="s">
        <v>206</v>
      </c>
      <c r="D12770" s="120" t="s">
        <v>101</v>
      </c>
      <c r="E12770" s="120" t="s">
        <v>92</v>
      </c>
      <c r="F12770" s="121">
        <v>17679</v>
      </c>
      <c r="G12770" s="121">
        <v>1986</v>
      </c>
      <c r="H12770" s="119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19">
        <v>61846</v>
      </c>
      <c r="B12771" s="120" t="s">
        <v>205</v>
      </c>
      <c r="C12771" s="120" t="s">
        <v>208</v>
      </c>
      <c r="D12771" s="120" t="s">
        <v>67</v>
      </c>
      <c r="E12771" s="120" t="s">
        <v>38</v>
      </c>
      <c r="F12771" s="121">
        <v>3495</v>
      </c>
      <c r="G12771" s="121">
        <v>637.608</v>
      </c>
      <c r="H12771" s="119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19">
        <v>61846</v>
      </c>
      <c r="B12772" s="120" t="s">
        <v>205</v>
      </c>
      <c r="C12772" s="120" t="s">
        <v>208</v>
      </c>
      <c r="D12772" s="120" t="s">
        <v>67</v>
      </c>
      <c r="E12772" s="120" t="s">
        <v>130</v>
      </c>
      <c r="F12772" s="121">
        <v>5258</v>
      </c>
      <c r="G12772" s="121">
        <v>959.392</v>
      </c>
      <c r="H12772" s="119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19">
        <v>61847</v>
      </c>
      <c r="B12773" s="120" t="s">
        <v>201</v>
      </c>
      <c r="C12773" s="120" t="s">
        <v>206</v>
      </c>
      <c r="D12773" s="120" t="s">
        <v>101</v>
      </c>
      <c r="E12773" s="120" t="s">
        <v>92</v>
      </c>
      <c r="F12773" s="121">
        <v>28556</v>
      </c>
      <c r="G12773" s="121">
        <v>3208</v>
      </c>
      <c r="H12773" s="119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19">
        <v>61848</v>
      </c>
      <c r="B12774" s="120" t="s">
        <v>201</v>
      </c>
      <c r="C12774" s="120" t="s">
        <v>211</v>
      </c>
      <c r="D12774" s="120" t="s">
        <v>128</v>
      </c>
      <c r="E12774" s="120" t="s">
        <v>180</v>
      </c>
      <c r="F12774" s="121">
        <v>80632</v>
      </c>
      <c r="G12774" s="121">
        <v>9058</v>
      </c>
      <c r="H12774" s="119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19">
        <v>61849</v>
      </c>
      <c r="B12775" s="120" t="s">
        <v>201</v>
      </c>
      <c r="C12775" s="120" t="s">
        <v>206</v>
      </c>
      <c r="D12775" s="120" t="s">
        <v>101</v>
      </c>
      <c r="E12775" s="120" t="s">
        <v>92</v>
      </c>
      <c r="F12775" s="121">
        <v>116126</v>
      </c>
      <c r="G12775" s="121">
        <v>13045</v>
      </c>
      <c r="H12775" s="119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19">
        <v>61850</v>
      </c>
      <c r="B12776" s="120" t="s">
        <v>201</v>
      </c>
      <c r="C12776" s="120" t="s">
        <v>206</v>
      </c>
      <c r="D12776" s="120" t="s">
        <v>79</v>
      </c>
      <c r="E12776" s="120" t="s">
        <v>70</v>
      </c>
      <c r="F12776" s="121">
        <v>26160</v>
      </c>
      <c r="G12776" s="121">
        <v>2668</v>
      </c>
      <c r="H12776" s="119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19">
        <v>61851</v>
      </c>
      <c r="B12777" s="120" t="s">
        <v>201</v>
      </c>
      <c r="C12777" s="120" t="s">
        <v>202</v>
      </c>
      <c r="D12777" s="120" t="s">
        <v>33</v>
      </c>
      <c r="E12777" s="120" t="s">
        <v>99</v>
      </c>
      <c r="F12777" s="121">
        <v>0</v>
      </c>
      <c r="G12777" s="121">
        <v>-121</v>
      </c>
      <c r="H12777" s="119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19">
        <v>61853</v>
      </c>
      <c r="B12778" s="120" t="s">
        <v>201</v>
      </c>
      <c r="C12778" s="120" t="s">
        <v>202</v>
      </c>
      <c r="D12778" s="120" t="s">
        <v>116</v>
      </c>
      <c r="E12778" s="120" t="s">
        <v>170</v>
      </c>
      <c r="F12778" s="121">
        <v>410410</v>
      </c>
      <c r="G12778" s="121">
        <v>46103</v>
      </c>
      <c r="H12778" s="119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19">
        <v>61857</v>
      </c>
      <c r="B12779" s="120" t="s">
        <v>205</v>
      </c>
      <c r="C12779" s="120" t="s">
        <v>209</v>
      </c>
      <c r="D12779" s="120" t="s">
        <v>73</v>
      </c>
      <c r="E12779" s="120" t="s">
        <v>70</v>
      </c>
      <c r="F12779" s="121">
        <v>3762</v>
      </c>
      <c r="G12779" s="121">
        <v>324.232</v>
      </c>
      <c r="H12779" s="119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19">
        <v>61857</v>
      </c>
      <c r="B12780" s="120" t="s">
        <v>205</v>
      </c>
      <c r="C12780" s="120" t="s">
        <v>209</v>
      </c>
      <c r="D12780" s="120" t="s">
        <v>73</v>
      </c>
      <c r="E12780" s="120" t="s">
        <v>38</v>
      </c>
      <c r="F12780" s="121">
        <v>661077</v>
      </c>
      <c r="G12780" s="121">
        <v>56962.648</v>
      </c>
      <c r="H12780" s="119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19">
        <v>61857</v>
      </c>
      <c r="B12781" s="120" t="s">
        <v>205</v>
      </c>
      <c r="C12781" s="120" t="s">
        <v>209</v>
      </c>
      <c r="D12781" s="120" t="s">
        <v>79</v>
      </c>
      <c r="E12781" s="120" t="s">
        <v>38</v>
      </c>
      <c r="F12781" s="121">
        <v>781067</v>
      </c>
      <c r="G12781" s="121">
        <v>88260.76</v>
      </c>
      <c r="H12781" s="119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19">
        <v>61858</v>
      </c>
      <c r="B12782" s="120" t="s">
        <v>201</v>
      </c>
      <c r="C12782" s="120" t="s">
        <v>206</v>
      </c>
      <c r="D12782" s="120" t="s">
        <v>128</v>
      </c>
      <c r="E12782" s="120" t="s">
        <v>180</v>
      </c>
      <c r="F12782" s="121">
        <v>2292506</v>
      </c>
      <c r="G12782" s="121">
        <v>257527</v>
      </c>
      <c r="H12782" s="119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19">
        <v>61861</v>
      </c>
      <c r="B12783" s="120" t="s">
        <v>201</v>
      </c>
      <c r="C12783" s="120" t="s">
        <v>206</v>
      </c>
      <c r="D12783" s="120" t="s">
        <v>33</v>
      </c>
      <c r="E12783" s="120" t="s">
        <v>99</v>
      </c>
      <c r="F12783" s="121">
        <v>0</v>
      </c>
      <c r="G12783" s="121">
        <v>-1560</v>
      </c>
      <c r="H12783" s="119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19">
        <v>61862</v>
      </c>
      <c r="B12784" s="120" t="s">
        <v>201</v>
      </c>
      <c r="C12784" s="120" t="s">
        <v>206</v>
      </c>
      <c r="D12784" s="120" t="s">
        <v>101</v>
      </c>
      <c r="E12784" s="120" t="s">
        <v>92</v>
      </c>
      <c r="F12784" s="121">
        <v>30997</v>
      </c>
      <c r="G12784" s="121">
        <v>3482</v>
      </c>
      <c r="H12784" s="119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19">
        <v>61863</v>
      </c>
      <c r="B12785" s="120" t="s">
        <v>201</v>
      </c>
      <c r="C12785" s="120" t="s">
        <v>206</v>
      </c>
      <c r="D12785" s="120" t="s">
        <v>101</v>
      </c>
      <c r="E12785" s="120" t="s">
        <v>92</v>
      </c>
      <c r="F12785" s="121">
        <v>28122</v>
      </c>
      <c r="G12785" s="121">
        <v>3159</v>
      </c>
      <c r="H12785" s="119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19">
        <v>61864</v>
      </c>
      <c r="B12786" s="120" t="s">
        <v>201</v>
      </c>
      <c r="C12786" s="120" t="s">
        <v>206</v>
      </c>
      <c r="D12786" s="120" t="s">
        <v>101</v>
      </c>
      <c r="E12786" s="120" t="s">
        <v>92</v>
      </c>
      <c r="F12786" s="121">
        <v>184103</v>
      </c>
      <c r="G12786" s="121">
        <v>20681</v>
      </c>
      <c r="H12786" s="119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19">
        <v>61865</v>
      </c>
      <c r="B12787" s="120" t="s">
        <v>201</v>
      </c>
      <c r="C12787" s="120" t="s">
        <v>206</v>
      </c>
      <c r="D12787" s="120" t="s">
        <v>128</v>
      </c>
      <c r="E12787" s="120" t="s">
        <v>180</v>
      </c>
      <c r="F12787" s="121">
        <v>4054504</v>
      </c>
      <c r="G12787" s="121">
        <v>455460</v>
      </c>
      <c r="H12787" s="119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19">
        <v>61866</v>
      </c>
      <c r="B12788" s="120" t="s">
        <v>201</v>
      </c>
      <c r="C12788" s="120" t="s">
        <v>206</v>
      </c>
      <c r="D12788" s="120" t="s">
        <v>128</v>
      </c>
      <c r="E12788" s="120" t="s">
        <v>180</v>
      </c>
      <c r="F12788" s="121">
        <v>70130</v>
      </c>
      <c r="G12788" s="121">
        <v>7878</v>
      </c>
      <c r="H12788" s="119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19">
        <v>61867</v>
      </c>
      <c r="B12789" s="120" t="s">
        <v>201</v>
      </c>
      <c r="C12789" s="120" t="s">
        <v>206</v>
      </c>
      <c r="D12789" s="120" t="s">
        <v>101</v>
      </c>
      <c r="E12789" s="120" t="s">
        <v>92</v>
      </c>
      <c r="F12789" s="121">
        <v>39151</v>
      </c>
      <c r="G12789" s="121">
        <v>4398</v>
      </c>
      <c r="H12789" s="119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19">
        <v>61868</v>
      </c>
      <c r="B12790" s="120" t="s">
        <v>201</v>
      </c>
      <c r="C12790" s="120" t="s">
        <v>206</v>
      </c>
      <c r="D12790" s="120" t="s">
        <v>101</v>
      </c>
      <c r="E12790" s="120" t="s">
        <v>92</v>
      </c>
      <c r="F12790" s="121">
        <v>135889</v>
      </c>
      <c r="G12790" s="121">
        <v>15265</v>
      </c>
      <c r="H12790" s="119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19">
        <v>61869</v>
      </c>
      <c r="B12791" s="120" t="s">
        <v>201</v>
      </c>
      <c r="C12791" s="120" t="s">
        <v>206</v>
      </c>
      <c r="D12791" s="120" t="s">
        <v>101</v>
      </c>
      <c r="E12791" s="120" t="s">
        <v>92</v>
      </c>
      <c r="F12791" s="121">
        <v>90454</v>
      </c>
      <c r="G12791" s="121">
        <v>10161</v>
      </c>
      <c r="H12791" s="119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19">
        <v>61870</v>
      </c>
      <c r="B12792" s="120" t="s">
        <v>201</v>
      </c>
      <c r="C12792" s="120" t="s">
        <v>206</v>
      </c>
      <c r="D12792" s="120" t="s">
        <v>101</v>
      </c>
      <c r="E12792" s="120" t="s">
        <v>92</v>
      </c>
      <c r="F12792" s="121">
        <v>37211</v>
      </c>
      <c r="G12792" s="121">
        <v>4180</v>
      </c>
      <c r="H12792" s="119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19">
        <v>61871</v>
      </c>
      <c r="B12793" s="120" t="s">
        <v>201</v>
      </c>
      <c r="C12793" s="120" t="s">
        <v>206</v>
      </c>
      <c r="D12793" s="120" t="s">
        <v>101</v>
      </c>
      <c r="E12793" s="120" t="s">
        <v>92</v>
      </c>
      <c r="F12793" s="121">
        <v>141508</v>
      </c>
      <c r="G12793" s="121">
        <v>15896</v>
      </c>
      <c r="H12793" s="119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19">
        <v>61872</v>
      </c>
      <c r="B12794" s="120" t="s">
        <v>201</v>
      </c>
      <c r="C12794" s="120" t="s">
        <v>206</v>
      </c>
      <c r="D12794" s="120" t="s">
        <v>101</v>
      </c>
      <c r="E12794" s="120" t="s">
        <v>92</v>
      </c>
      <c r="F12794" s="121">
        <v>0</v>
      </c>
      <c r="G12794" s="121">
        <v>0</v>
      </c>
      <c r="H12794" s="119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19">
        <v>61873</v>
      </c>
      <c r="B12795" s="120" t="s">
        <v>201</v>
      </c>
      <c r="C12795" s="120" t="s">
        <v>206</v>
      </c>
      <c r="D12795" s="120" t="s">
        <v>101</v>
      </c>
      <c r="E12795" s="120" t="s">
        <v>92</v>
      </c>
      <c r="F12795" s="121">
        <v>81988</v>
      </c>
      <c r="G12795" s="121">
        <v>9210</v>
      </c>
      <c r="H12795" s="119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19">
        <v>61874</v>
      </c>
      <c r="B12796" s="120" t="s">
        <v>201</v>
      </c>
      <c r="C12796" s="120" t="s">
        <v>206</v>
      </c>
      <c r="D12796" s="120" t="s">
        <v>101</v>
      </c>
      <c r="E12796" s="120" t="s">
        <v>92</v>
      </c>
      <c r="F12796" s="121">
        <v>163122</v>
      </c>
      <c r="G12796" s="121">
        <v>18324</v>
      </c>
      <c r="H12796" s="119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19">
        <v>61875</v>
      </c>
      <c r="B12797" s="120" t="s">
        <v>201</v>
      </c>
      <c r="C12797" s="120" t="s">
        <v>206</v>
      </c>
      <c r="D12797" s="120" t="s">
        <v>101</v>
      </c>
      <c r="E12797" s="120" t="s">
        <v>92</v>
      </c>
      <c r="F12797" s="121">
        <v>115085</v>
      </c>
      <c r="G12797" s="121">
        <v>12928</v>
      </c>
      <c r="H12797" s="119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19">
        <v>61876</v>
      </c>
      <c r="B12798" s="120" t="s">
        <v>201</v>
      </c>
      <c r="C12798" s="120" t="s">
        <v>206</v>
      </c>
      <c r="D12798" s="120" t="s">
        <v>128</v>
      </c>
      <c r="E12798" s="120" t="s">
        <v>180</v>
      </c>
      <c r="F12798" s="121">
        <v>8241515</v>
      </c>
      <c r="G12798" s="121">
        <v>925805</v>
      </c>
      <c r="H12798" s="119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19">
        <v>61877</v>
      </c>
      <c r="B12799" s="120" t="s">
        <v>201</v>
      </c>
      <c r="C12799" s="120" t="s">
        <v>206</v>
      </c>
      <c r="D12799" s="120" t="s">
        <v>101</v>
      </c>
      <c r="E12799" s="120" t="s">
        <v>92</v>
      </c>
      <c r="F12799" s="121">
        <v>85030</v>
      </c>
      <c r="G12799" s="121">
        <v>9552</v>
      </c>
      <c r="H12799" s="119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19">
        <v>61881</v>
      </c>
      <c r="B12800" s="120" t="s">
        <v>201</v>
      </c>
      <c r="C12800" s="120" t="s">
        <v>206</v>
      </c>
      <c r="D12800" s="120" t="s">
        <v>101</v>
      </c>
      <c r="E12800" s="120" t="s">
        <v>92</v>
      </c>
      <c r="F12800" s="121">
        <v>14955</v>
      </c>
      <c r="G12800" s="121">
        <v>1680</v>
      </c>
      <c r="H12800" s="119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19">
        <v>61882</v>
      </c>
      <c r="B12801" s="120" t="s">
        <v>201</v>
      </c>
      <c r="C12801" s="120" t="s">
        <v>206</v>
      </c>
      <c r="D12801" s="120" t="s">
        <v>101</v>
      </c>
      <c r="E12801" s="120" t="s">
        <v>92</v>
      </c>
      <c r="F12801" s="121">
        <v>32812</v>
      </c>
      <c r="G12801" s="121">
        <v>3686</v>
      </c>
      <c r="H12801" s="119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19">
        <v>61883</v>
      </c>
      <c r="B12802" s="120" t="s">
        <v>201</v>
      </c>
      <c r="C12802" s="120" t="s">
        <v>206</v>
      </c>
      <c r="D12802" s="120" t="s">
        <v>101</v>
      </c>
      <c r="E12802" s="120" t="s">
        <v>92</v>
      </c>
      <c r="F12802" s="121">
        <v>9409</v>
      </c>
      <c r="G12802" s="121">
        <v>1057</v>
      </c>
      <c r="H12802" s="119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19">
        <v>61884</v>
      </c>
      <c r="B12803" s="120" t="s">
        <v>201</v>
      </c>
      <c r="C12803" s="120" t="s">
        <v>206</v>
      </c>
      <c r="D12803" s="120" t="s">
        <v>101</v>
      </c>
      <c r="E12803" s="120" t="s">
        <v>92</v>
      </c>
      <c r="F12803" s="121">
        <v>94327</v>
      </c>
      <c r="G12803" s="121">
        <v>10596</v>
      </c>
      <c r="H12803" s="119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19">
        <v>61885</v>
      </c>
      <c r="B12804" s="120" t="s">
        <v>201</v>
      </c>
      <c r="C12804" s="120" t="s">
        <v>206</v>
      </c>
      <c r="D12804" s="120" t="s">
        <v>101</v>
      </c>
      <c r="E12804" s="120" t="s">
        <v>92</v>
      </c>
      <c r="F12804" s="121">
        <v>36943</v>
      </c>
      <c r="G12804" s="121">
        <v>4150</v>
      </c>
      <c r="H12804" s="119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19">
        <v>61886</v>
      </c>
      <c r="B12805" s="120" t="s">
        <v>201</v>
      </c>
      <c r="C12805" s="120" t="s">
        <v>206</v>
      </c>
      <c r="D12805" s="120" t="s">
        <v>101</v>
      </c>
      <c r="E12805" s="120" t="s">
        <v>92</v>
      </c>
      <c r="F12805" s="121">
        <v>52540</v>
      </c>
      <c r="G12805" s="121">
        <v>5902</v>
      </c>
      <c r="H12805" s="119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19">
        <v>61887</v>
      </c>
      <c r="B12806" s="120" t="s">
        <v>201</v>
      </c>
      <c r="C12806" s="120" t="s">
        <v>206</v>
      </c>
      <c r="D12806" s="120" t="s">
        <v>101</v>
      </c>
      <c r="E12806" s="120" t="s">
        <v>92</v>
      </c>
      <c r="F12806" s="121">
        <v>38260</v>
      </c>
      <c r="G12806" s="121">
        <v>4298</v>
      </c>
      <c r="H12806" s="119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19">
        <v>61888</v>
      </c>
      <c r="B12807" s="120" t="s">
        <v>201</v>
      </c>
      <c r="C12807" s="120" t="s">
        <v>206</v>
      </c>
      <c r="D12807" s="120" t="s">
        <v>101</v>
      </c>
      <c r="E12807" s="120" t="s">
        <v>92</v>
      </c>
      <c r="F12807" s="121">
        <v>30319</v>
      </c>
      <c r="G12807" s="121">
        <v>3406</v>
      </c>
      <c r="H12807" s="119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19">
        <v>61889</v>
      </c>
      <c r="B12808" s="120" t="s">
        <v>201</v>
      </c>
      <c r="C12808" s="120" t="s">
        <v>206</v>
      </c>
      <c r="D12808" s="120" t="s">
        <v>128</v>
      </c>
      <c r="E12808" s="120" t="s">
        <v>180</v>
      </c>
      <c r="F12808" s="121">
        <v>555983</v>
      </c>
      <c r="G12808" s="121">
        <v>62456</v>
      </c>
      <c r="H12808" s="119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19">
        <v>61890</v>
      </c>
      <c r="B12809" s="120" t="s">
        <v>201</v>
      </c>
      <c r="C12809" s="120" t="s">
        <v>206</v>
      </c>
      <c r="D12809" s="120" t="s">
        <v>73</v>
      </c>
      <c r="E12809" s="120" t="s">
        <v>70</v>
      </c>
      <c r="F12809" s="121">
        <v>2460</v>
      </c>
      <c r="G12809" s="121">
        <v>-163.725</v>
      </c>
      <c r="H12809" s="119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19">
        <v>61890</v>
      </c>
      <c r="B12810" s="120" t="s">
        <v>201</v>
      </c>
      <c r="C12810" s="120" t="s">
        <v>206</v>
      </c>
      <c r="D12810" s="120" t="s">
        <v>73</v>
      </c>
      <c r="E12810" s="120" t="s">
        <v>38</v>
      </c>
      <c r="F12810" s="121">
        <v>15971</v>
      </c>
      <c r="G12810" s="121">
        <v>1054.725</v>
      </c>
      <c r="H12810" s="119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19">
        <v>61891</v>
      </c>
      <c r="B12811" s="120" t="s">
        <v>201</v>
      </c>
      <c r="C12811" s="120" t="s">
        <v>206</v>
      </c>
      <c r="D12811" s="120" t="s">
        <v>33</v>
      </c>
      <c r="E12811" s="120" t="s">
        <v>99</v>
      </c>
      <c r="F12811" s="121">
        <v>0</v>
      </c>
      <c r="G12811" s="121">
        <v>-5761</v>
      </c>
      <c r="H12811" s="119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19">
        <v>61892</v>
      </c>
      <c r="B12812" s="120" t="s">
        <v>201</v>
      </c>
      <c r="C12812" s="120" t="s">
        <v>206</v>
      </c>
      <c r="D12812" s="120" t="s">
        <v>33</v>
      </c>
      <c r="E12812" s="120" t="s">
        <v>99</v>
      </c>
      <c r="F12812" s="121">
        <v>0</v>
      </c>
      <c r="G12812" s="121">
        <v>-5599</v>
      </c>
      <c r="H12812" s="119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19">
        <v>61893</v>
      </c>
      <c r="B12813" s="120" t="s">
        <v>201</v>
      </c>
      <c r="C12813" s="120" t="s">
        <v>206</v>
      </c>
      <c r="D12813" s="120" t="s">
        <v>101</v>
      </c>
      <c r="E12813" s="120" t="s">
        <v>92</v>
      </c>
      <c r="F12813" s="121">
        <v>49201</v>
      </c>
      <c r="G12813" s="121">
        <v>5527</v>
      </c>
      <c r="H12813" s="119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19">
        <v>61894</v>
      </c>
      <c r="B12814" s="120" t="s">
        <v>201</v>
      </c>
      <c r="C12814" s="120" t="s">
        <v>211</v>
      </c>
      <c r="D12814" s="120" t="s">
        <v>101</v>
      </c>
      <c r="E12814" s="120" t="s">
        <v>92</v>
      </c>
      <c r="F12814" s="121">
        <v>35607</v>
      </c>
      <c r="G12814" s="121">
        <v>4000</v>
      </c>
      <c r="H12814" s="119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19">
        <v>61895</v>
      </c>
      <c r="B12815" s="120" t="s">
        <v>201</v>
      </c>
      <c r="C12815" s="120" t="s">
        <v>206</v>
      </c>
      <c r="D12815" s="120" t="s">
        <v>101</v>
      </c>
      <c r="E12815" s="120" t="s">
        <v>92</v>
      </c>
      <c r="F12815" s="121">
        <v>107874</v>
      </c>
      <c r="G12815" s="121">
        <v>12118</v>
      </c>
      <c r="H12815" s="119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19">
        <v>61898</v>
      </c>
      <c r="B12816" s="120" t="s">
        <v>201</v>
      </c>
      <c r="C12816" s="120" t="s">
        <v>206</v>
      </c>
      <c r="D12816" s="120" t="s">
        <v>101</v>
      </c>
      <c r="E12816" s="120" t="s">
        <v>92</v>
      </c>
      <c r="F12816" s="121">
        <v>72249</v>
      </c>
      <c r="G12816" s="121">
        <v>8116</v>
      </c>
      <c r="H12816" s="119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19">
        <v>61899</v>
      </c>
      <c r="B12817" s="120" t="s">
        <v>201</v>
      </c>
      <c r="C12817" s="120" t="s">
        <v>206</v>
      </c>
      <c r="D12817" s="120" t="s">
        <v>101</v>
      </c>
      <c r="E12817" s="120" t="s">
        <v>92</v>
      </c>
      <c r="F12817" s="121">
        <v>31433</v>
      </c>
      <c r="G12817" s="121">
        <v>3531</v>
      </c>
      <c r="H12817" s="119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19">
        <v>61900</v>
      </c>
      <c r="B12818" s="120" t="s">
        <v>201</v>
      </c>
      <c r="C12818" s="120" t="s">
        <v>206</v>
      </c>
      <c r="D12818" s="120" t="s">
        <v>101</v>
      </c>
      <c r="E12818" s="120" t="s">
        <v>92</v>
      </c>
      <c r="F12818" s="121">
        <v>23066</v>
      </c>
      <c r="G12818" s="121">
        <v>2591</v>
      </c>
      <c r="H12818" s="119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19">
        <v>61901</v>
      </c>
      <c r="B12819" s="120" t="s">
        <v>201</v>
      </c>
      <c r="C12819" s="120" t="s">
        <v>206</v>
      </c>
      <c r="D12819" s="120" t="s">
        <v>33</v>
      </c>
      <c r="E12819" s="120" t="s">
        <v>99</v>
      </c>
      <c r="F12819" s="121">
        <v>0</v>
      </c>
      <c r="G12819" s="121">
        <v>-56</v>
      </c>
      <c r="H12819" s="119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19">
        <v>61901</v>
      </c>
      <c r="B12820" s="120" t="s">
        <v>201</v>
      </c>
      <c r="C12820" s="120" t="s">
        <v>206</v>
      </c>
      <c r="D12820" s="120" t="s">
        <v>101</v>
      </c>
      <c r="E12820" s="120" t="s">
        <v>92</v>
      </c>
      <c r="F12820" s="121">
        <v>161724</v>
      </c>
      <c r="G12820" s="121">
        <v>18167</v>
      </c>
      <c r="H12820" s="119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19">
        <v>61902</v>
      </c>
      <c r="B12821" s="120" t="s">
        <v>201</v>
      </c>
      <c r="C12821" s="120" t="s">
        <v>206</v>
      </c>
      <c r="D12821" s="120" t="s">
        <v>101</v>
      </c>
      <c r="E12821" s="120" t="s">
        <v>92</v>
      </c>
      <c r="F12821" s="121">
        <v>18301</v>
      </c>
      <c r="G12821" s="121">
        <v>2056</v>
      </c>
      <c r="H12821" s="119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19">
        <v>61903</v>
      </c>
      <c r="B12822" s="120" t="s">
        <v>201</v>
      </c>
      <c r="C12822" s="120" t="s">
        <v>206</v>
      </c>
      <c r="D12822" s="120" t="s">
        <v>101</v>
      </c>
      <c r="E12822" s="120" t="s">
        <v>92</v>
      </c>
      <c r="F12822" s="121">
        <v>27054</v>
      </c>
      <c r="G12822" s="121">
        <v>3039</v>
      </c>
      <c r="H12822" s="119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19">
        <v>61904</v>
      </c>
      <c r="B12823" s="120" t="s">
        <v>201</v>
      </c>
      <c r="C12823" s="120" t="s">
        <v>206</v>
      </c>
      <c r="D12823" s="120" t="s">
        <v>101</v>
      </c>
      <c r="E12823" s="120" t="s">
        <v>92</v>
      </c>
      <c r="F12823" s="121">
        <v>28299</v>
      </c>
      <c r="G12823" s="121">
        <v>3179</v>
      </c>
      <c r="H12823" s="119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19">
        <v>61905</v>
      </c>
      <c r="B12824" s="120" t="s">
        <v>201</v>
      </c>
      <c r="C12824" s="120" t="s">
        <v>206</v>
      </c>
      <c r="D12824" s="120" t="s">
        <v>101</v>
      </c>
      <c r="E12824" s="120" t="s">
        <v>92</v>
      </c>
      <c r="F12824" s="121">
        <v>28168</v>
      </c>
      <c r="G12824" s="121">
        <v>3164</v>
      </c>
      <c r="H12824" s="119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19">
        <v>61906</v>
      </c>
      <c r="B12825" s="120" t="s">
        <v>201</v>
      </c>
      <c r="C12825" s="120" t="s">
        <v>206</v>
      </c>
      <c r="D12825" s="120" t="s">
        <v>101</v>
      </c>
      <c r="E12825" s="120" t="s">
        <v>92</v>
      </c>
      <c r="F12825" s="121">
        <v>1703851</v>
      </c>
      <c r="G12825" s="121">
        <v>191401</v>
      </c>
      <c r="H12825" s="119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19">
        <v>61907</v>
      </c>
      <c r="B12826" s="120" t="s">
        <v>201</v>
      </c>
      <c r="C12826" s="120" t="s">
        <v>206</v>
      </c>
      <c r="D12826" s="120" t="s">
        <v>101</v>
      </c>
      <c r="E12826" s="120" t="s">
        <v>92</v>
      </c>
      <c r="F12826" s="121">
        <v>80018</v>
      </c>
      <c r="G12826" s="121">
        <v>8989</v>
      </c>
      <c r="H12826" s="119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19">
        <v>61909</v>
      </c>
      <c r="B12827" s="120" t="s">
        <v>201</v>
      </c>
      <c r="C12827" s="120" t="s">
        <v>202</v>
      </c>
      <c r="D12827" s="120" t="s">
        <v>33</v>
      </c>
      <c r="E12827" s="120" t="s">
        <v>99</v>
      </c>
      <c r="F12827" s="121">
        <v>0</v>
      </c>
      <c r="G12827" s="121">
        <v>-24</v>
      </c>
      <c r="H12827" s="119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19">
        <v>61911</v>
      </c>
      <c r="B12828" s="120" t="s">
        <v>201</v>
      </c>
      <c r="C12828" s="120" t="s">
        <v>202</v>
      </c>
      <c r="D12828" s="120" t="s">
        <v>128</v>
      </c>
      <c r="E12828" s="120" t="s">
        <v>180</v>
      </c>
      <c r="F12828" s="121">
        <v>2287920</v>
      </c>
      <c r="G12828" s="121">
        <v>257012</v>
      </c>
      <c r="H12828" s="119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19">
        <v>61912</v>
      </c>
      <c r="B12829" s="120" t="s">
        <v>201</v>
      </c>
      <c r="C12829" s="120" t="s">
        <v>207</v>
      </c>
      <c r="D12829" s="120" t="s">
        <v>120</v>
      </c>
      <c r="E12829" s="120" t="s">
        <v>76</v>
      </c>
      <c r="F12829" s="121">
        <v>3932484</v>
      </c>
      <c r="G12829" s="121">
        <v>441753</v>
      </c>
      <c r="H12829" s="119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19">
        <v>61913</v>
      </c>
      <c r="B12830" s="120" t="s">
        <v>201</v>
      </c>
      <c r="C12830" s="120" t="s">
        <v>202</v>
      </c>
      <c r="D12830" s="120" t="s">
        <v>33</v>
      </c>
      <c r="E12830" s="120" t="s">
        <v>99</v>
      </c>
      <c r="F12830" s="121">
        <v>0</v>
      </c>
      <c r="G12830" s="121">
        <v>0</v>
      </c>
      <c r="H12830" s="119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19">
        <v>61914</v>
      </c>
      <c r="B12831" s="120" t="s">
        <v>201</v>
      </c>
      <c r="C12831" s="120" t="s">
        <v>206</v>
      </c>
      <c r="D12831" s="120" t="s">
        <v>101</v>
      </c>
      <c r="E12831" s="120" t="s">
        <v>92</v>
      </c>
      <c r="F12831" s="121">
        <v>41973</v>
      </c>
      <c r="G12831" s="121">
        <v>4715</v>
      </c>
      <c r="H12831" s="119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19">
        <v>61915</v>
      </c>
      <c r="B12832" s="120" t="s">
        <v>201</v>
      </c>
      <c r="C12832" s="120" t="s">
        <v>206</v>
      </c>
      <c r="D12832" s="120" t="s">
        <v>101</v>
      </c>
      <c r="E12832" s="120" t="s">
        <v>92</v>
      </c>
      <c r="F12832" s="121">
        <v>3598</v>
      </c>
      <c r="G12832" s="121">
        <v>404</v>
      </c>
      <c r="H12832" s="119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19">
        <v>61917</v>
      </c>
      <c r="B12833" s="120" t="s">
        <v>201</v>
      </c>
      <c r="C12833" s="120" t="s">
        <v>206</v>
      </c>
      <c r="D12833" s="120" t="s">
        <v>101</v>
      </c>
      <c r="E12833" s="120" t="s">
        <v>92</v>
      </c>
      <c r="F12833" s="121">
        <v>19530</v>
      </c>
      <c r="G12833" s="121">
        <v>2194</v>
      </c>
      <c r="H12833" s="119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19">
        <v>61919</v>
      </c>
      <c r="B12834" s="120" t="s">
        <v>201</v>
      </c>
      <c r="C12834" s="120" t="s">
        <v>206</v>
      </c>
      <c r="D12834" s="120" t="s">
        <v>101</v>
      </c>
      <c r="E12834" s="120" t="s">
        <v>92</v>
      </c>
      <c r="F12834" s="121">
        <v>52406</v>
      </c>
      <c r="G12834" s="121">
        <v>5887</v>
      </c>
      <c r="H12834" s="119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19">
        <v>61921</v>
      </c>
      <c r="B12835" s="120" t="s">
        <v>201</v>
      </c>
      <c r="C12835" s="120" t="s">
        <v>206</v>
      </c>
      <c r="D12835" s="120" t="s">
        <v>128</v>
      </c>
      <c r="E12835" s="120" t="s">
        <v>180</v>
      </c>
      <c r="F12835" s="121">
        <v>10248614</v>
      </c>
      <c r="G12835" s="121">
        <v>1151271</v>
      </c>
      <c r="H12835" s="119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19">
        <v>61922</v>
      </c>
      <c r="B12836" s="120" t="s">
        <v>201</v>
      </c>
      <c r="C12836" s="120" t="s">
        <v>206</v>
      </c>
      <c r="D12836" s="120" t="s">
        <v>101</v>
      </c>
      <c r="E12836" s="120" t="s">
        <v>92</v>
      </c>
      <c r="F12836" s="121">
        <v>29535</v>
      </c>
      <c r="G12836" s="121">
        <v>3318</v>
      </c>
      <c r="H12836" s="119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19">
        <v>61923</v>
      </c>
      <c r="B12837" s="120" t="s">
        <v>201</v>
      </c>
      <c r="C12837" s="120" t="s">
        <v>206</v>
      </c>
      <c r="D12837" s="120" t="s">
        <v>33</v>
      </c>
      <c r="E12837" s="120" t="s">
        <v>99</v>
      </c>
      <c r="F12837" s="121">
        <v>0</v>
      </c>
      <c r="G12837" s="121">
        <v>-141</v>
      </c>
      <c r="H12837" s="119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19">
        <v>61924</v>
      </c>
      <c r="B12838" s="120" t="s">
        <v>201</v>
      </c>
      <c r="C12838" s="120" t="s">
        <v>206</v>
      </c>
      <c r="D12838" s="120" t="s">
        <v>101</v>
      </c>
      <c r="E12838" s="120" t="s">
        <v>92</v>
      </c>
      <c r="F12838" s="121">
        <v>241102</v>
      </c>
      <c r="G12838" s="121">
        <v>27084</v>
      </c>
      <c r="H12838" s="119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19">
        <v>61925</v>
      </c>
      <c r="B12839" s="120" t="s">
        <v>201</v>
      </c>
      <c r="C12839" s="120" t="s">
        <v>206</v>
      </c>
      <c r="D12839" s="120" t="s">
        <v>33</v>
      </c>
      <c r="E12839" s="120" t="s">
        <v>99</v>
      </c>
      <c r="F12839" s="121">
        <v>0</v>
      </c>
      <c r="G12839" s="121">
        <v>-102</v>
      </c>
      <c r="H12839" s="119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19">
        <v>61925</v>
      </c>
      <c r="B12840" s="120" t="s">
        <v>201</v>
      </c>
      <c r="C12840" s="120" t="s">
        <v>206</v>
      </c>
      <c r="D12840" s="120" t="s">
        <v>128</v>
      </c>
      <c r="E12840" s="120" t="s">
        <v>180</v>
      </c>
      <c r="F12840" s="121">
        <v>1674672</v>
      </c>
      <c r="G12840" s="121">
        <v>188123</v>
      </c>
      <c r="H12840" s="119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19">
        <v>61926</v>
      </c>
      <c r="B12841" s="120" t="s">
        <v>201</v>
      </c>
      <c r="C12841" s="120" t="s">
        <v>206</v>
      </c>
      <c r="D12841" s="120" t="s">
        <v>128</v>
      </c>
      <c r="E12841" s="120" t="s">
        <v>180</v>
      </c>
      <c r="F12841" s="121">
        <v>7851493</v>
      </c>
      <c r="G12841" s="121">
        <v>881992</v>
      </c>
      <c r="H12841" s="119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19">
        <v>61927</v>
      </c>
      <c r="B12842" s="120" t="s">
        <v>205</v>
      </c>
      <c r="C12842" s="120" t="s">
        <v>209</v>
      </c>
      <c r="D12842" s="120" t="s">
        <v>73</v>
      </c>
      <c r="E12842" s="120" t="s">
        <v>38</v>
      </c>
      <c r="F12842" s="121">
        <v>587568</v>
      </c>
      <c r="G12842" s="121">
        <v>51005</v>
      </c>
      <c r="H12842" s="119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19">
        <v>61928</v>
      </c>
      <c r="B12843" s="120" t="s">
        <v>201</v>
      </c>
      <c r="C12843" s="120" t="s">
        <v>206</v>
      </c>
      <c r="D12843" s="120" t="s">
        <v>101</v>
      </c>
      <c r="E12843" s="120" t="s">
        <v>92</v>
      </c>
      <c r="F12843" s="121">
        <v>54978</v>
      </c>
      <c r="G12843" s="121">
        <v>6176</v>
      </c>
      <c r="H12843" s="119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19">
        <v>61930</v>
      </c>
      <c r="B12844" s="120" t="s">
        <v>201</v>
      </c>
      <c r="C12844" s="120" t="s">
        <v>206</v>
      </c>
      <c r="D12844" s="120" t="s">
        <v>101</v>
      </c>
      <c r="E12844" s="120" t="s">
        <v>92</v>
      </c>
      <c r="F12844" s="121">
        <v>1560147</v>
      </c>
      <c r="G12844" s="121">
        <v>175258</v>
      </c>
      <c r="H12844" s="119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19">
        <v>61933</v>
      </c>
      <c r="B12845" s="120" t="s">
        <v>201</v>
      </c>
      <c r="C12845" s="120" t="s">
        <v>206</v>
      </c>
      <c r="D12845" s="120" t="s">
        <v>101</v>
      </c>
      <c r="E12845" s="120" t="s">
        <v>92</v>
      </c>
      <c r="F12845" s="121">
        <v>385804</v>
      </c>
      <c r="G12845" s="121">
        <v>43339</v>
      </c>
      <c r="H12845" s="119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19">
        <v>61934</v>
      </c>
      <c r="B12846" s="120" t="s">
        <v>201</v>
      </c>
      <c r="C12846" s="120" t="s">
        <v>206</v>
      </c>
      <c r="D12846" s="120" t="s">
        <v>101</v>
      </c>
      <c r="E12846" s="120" t="s">
        <v>92</v>
      </c>
      <c r="F12846" s="121">
        <v>12847</v>
      </c>
      <c r="G12846" s="121">
        <v>1443</v>
      </c>
      <c r="H12846" s="119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19">
        <v>61936</v>
      </c>
      <c r="B12847" s="120" t="s">
        <v>201</v>
      </c>
      <c r="C12847" s="120" t="s">
        <v>206</v>
      </c>
      <c r="D12847" s="120" t="s">
        <v>101</v>
      </c>
      <c r="E12847" s="120" t="s">
        <v>92</v>
      </c>
      <c r="F12847" s="121">
        <v>36696</v>
      </c>
      <c r="G12847" s="121">
        <v>4122</v>
      </c>
      <c r="H12847" s="119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19">
        <v>61937</v>
      </c>
      <c r="B12848" s="120" t="s">
        <v>201</v>
      </c>
      <c r="C12848" s="120" t="s">
        <v>206</v>
      </c>
      <c r="D12848" s="120" t="s">
        <v>101</v>
      </c>
      <c r="E12848" s="120" t="s">
        <v>92</v>
      </c>
      <c r="F12848" s="121">
        <v>0</v>
      </c>
      <c r="G12848" s="121">
        <v>0</v>
      </c>
      <c r="H12848" s="119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19">
        <v>61939</v>
      </c>
      <c r="B12849" s="120" t="s">
        <v>201</v>
      </c>
      <c r="C12849" s="120" t="s">
        <v>206</v>
      </c>
      <c r="D12849" s="120" t="s">
        <v>101</v>
      </c>
      <c r="E12849" s="120" t="s">
        <v>92</v>
      </c>
      <c r="F12849" s="121">
        <v>36979</v>
      </c>
      <c r="G12849" s="121">
        <v>4154</v>
      </c>
      <c r="H12849" s="119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19">
        <v>61940</v>
      </c>
      <c r="B12850" s="120" t="s">
        <v>201</v>
      </c>
      <c r="C12850" s="120" t="s">
        <v>206</v>
      </c>
      <c r="D12850" s="120" t="s">
        <v>101</v>
      </c>
      <c r="E12850" s="120" t="s">
        <v>92</v>
      </c>
      <c r="F12850" s="121">
        <v>29678</v>
      </c>
      <c r="G12850" s="121">
        <v>3334</v>
      </c>
      <c r="H12850" s="119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19">
        <v>61941</v>
      </c>
      <c r="B12851" s="120" t="s">
        <v>201</v>
      </c>
      <c r="C12851" s="120" t="s">
        <v>206</v>
      </c>
      <c r="D12851" s="120" t="s">
        <v>101</v>
      </c>
      <c r="E12851" s="120" t="s">
        <v>92</v>
      </c>
      <c r="F12851" s="121">
        <v>35020</v>
      </c>
      <c r="G12851" s="121">
        <v>3934</v>
      </c>
      <c r="H12851" s="119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19">
        <v>61942</v>
      </c>
      <c r="B12852" s="120" t="s">
        <v>201</v>
      </c>
      <c r="C12852" s="120" t="s">
        <v>206</v>
      </c>
      <c r="D12852" s="120" t="s">
        <v>101</v>
      </c>
      <c r="E12852" s="120" t="s">
        <v>92</v>
      </c>
      <c r="F12852" s="121">
        <v>36491</v>
      </c>
      <c r="G12852" s="121">
        <v>4099</v>
      </c>
      <c r="H12852" s="119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19">
        <v>61943</v>
      </c>
      <c r="B12853" s="120" t="s">
        <v>201</v>
      </c>
      <c r="C12853" s="120" t="s">
        <v>206</v>
      </c>
      <c r="D12853" s="120" t="s">
        <v>101</v>
      </c>
      <c r="E12853" s="120" t="s">
        <v>92</v>
      </c>
      <c r="F12853" s="121">
        <v>29678</v>
      </c>
      <c r="G12853" s="121">
        <v>3334</v>
      </c>
      <c r="H12853" s="119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19">
        <v>61944</v>
      </c>
      <c r="B12854" s="120" t="s">
        <v>201</v>
      </c>
      <c r="C12854" s="120" t="s">
        <v>206</v>
      </c>
      <c r="D12854" s="120" t="s">
        <v>101</v>
      </c>
      <c r="E12854" s="120" t="s">
        <v>92</v>
      </c>
      <c r="F12854" s="121">
        <v>27392</v>
      </c>
      <c r="G12854" s="121">
        <v>3077</v>
      </c>
      <c r="H12854" s="119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19">
        <v>61945</v>
      </c>
      <c r="B12855" s="120" t="s">
        <v>201</v>
      </c>
      <c r="C12855" s="120" t="s">
        <v>206</v>
      </c>
      <c r="D12855" s="120" t="s">
        <v>101</v>
      </c>
      <c r="E12855" s="120" t="s">
        <v>92</v>
      </c>
      <c r="F12855" s="121">
        <v>16877</v>
      </c>
      <c r="G12855" s="121">
        <v>1896</v>
      </c>
      <c r="H12855" s="119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19">
        <v>61946</v>
      </c>
      <c r="B12856" s="120" t="s">
        <v>201</v>
      </c>
      <c r="C12856" s="120" t="s">
        <v>211</v>
      </c>
      <c r="D12856" s="120" t="s">
        <v>101</v>
      </c>
      <c r="E12856" s="120" t="s">
        <v>92</v>
      </c>
      <c r="F12856" s="121">
        <v>31817</v>
      </c>
      <c r="G12856" s="121">
        <v>3574</v>
      </c>
      <c r="H12856" s="119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19">
        <v>61947</v>
      </c>
      <c r="B12857" s="120" t="s">
        <v>201</v>
      </c>
      <c r="C12857" s="120" t="s">
        <v>206</v>
      </c>
      <c r="D12857" s="120" t="s">
        <v>101</v>
      </c>
      <c r="E12857" s="120" t="s">
        <v>92</v>
      </c>
      <c r="F12857" s="121">
        <v>35945</v>
      </c>
      <c r="G12857" s="121">
        <v>4038</v>
      </c>
      <c r="H12857" s="119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19">
        <v>61948</v>
      </c>
      <c r="B12858" s="120" t="s">
        <v>201</v>
      </c>
      <c r="C12858" s="120" t="s">
        <v>206</v>
      </c>
      <c r="D12858" s="120" t="s">
        <v>101</v>
      </c>
      <c r="E12858" s="120" t="s">
        <v>92</v>
      </c>
      <c r="F12858" s="121">
        <v>36160</v>
      </c>
      <c r="G12858" s="121">
        <v>4062</v>
      </c>
      <c r="H12858" s="119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19">
        <v>61949</v>
      </c>
      <c r="B12859" s="120" t="s">
        <v>201</v>
      </c>
      <c r="C12859" s="120" t="s">
        <v>206</v>
      </c>
      <c r="D12859" s="120" t="s">
        <v>101</v>
      </c>
      <c r="E12859" s="120" t="s">
        <v>92</v>
      </c>
      <c r="F12859" s="121">
        <v>36088</v>
      </c>
      <c r="G12859" s="121">
        <v>4054</v>
      </c>
      <c r="H12859" s="119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19">
        <v>61950</v>
      </c>
      <c r="B12860" s="120" t="s">
        <v>201</v>
      </c>
      <c r="C12860" s="120" t="s">
        <v>206</v>
      </c>
      <c r="D12860" s="120" t="s">
        <v>101</v>
      </c>
      <c r="E12860" s="120" t="s">
        <v>92</v>
      </c>
      <c r="F12860" s="121">
        <v>30552</v>
      </c>
      <c r="G12860" s="121">
        <v>3432</v>
      </c>
      <c r="H12860" s="119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19">
        <v>61951</v>
      </c>
      <c r="B12861" s="120" t="s">
        <v>201</v>
      </c>
      <c r="C12861" s="120" t="s">
        <v>206</v>
      </c>
      <c r="D12861" s="120" t="s">
        <v>101</v>
      </c>
      <c r="E12861" s="120" t="s">
        <v>92</v>
      </c>
      <c r="F12861" s="121">
        <v>28148</v>
      </c>
      <c r="G12861" s="121">
        <v>3162</v>
      </c>
      <c r="H12861" s="119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19">
        <v>61952</v>
      </c>
      <c r="B12862" s="120" t="s">
        <v>201</v>
      </c>
      <c r="C12862" s="120" t="s">
        <v>206</v>
      </c>
      <c r="D12862" s="120" t="s">
        <v>101</v>
      </c>
      <c r="E12862" s="120" t="s">
        <v>92</v>
      </c>
      <c r="F12862" s="121">
        <v>36383</v>
      </c>
      <c r="G12862" s="121">
        <v>4087</v>
      </c>
      <c r="H12862" s="119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19">
        <v>61953</v>
      </c>
      <c r="B12863" s="120" t="s">
        <v>201</v>
      </c>
      <c r="C12863" s="120" t="s">
        <v>206</v>
      </c>
      <c r="D12863" s="120" t="s">
        <v>101</v>
      </c>
      <c r="E12863" s="120" t="s">
        <v>92</v>
      </c>
      <c r="F12863" s="121">
        <v>34263</v>
      </c>
      <c r="G12863" s="121">
        <v>3849</v>
      </c>
      <c r="H12863" s="119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19">
        <v>61954</v>
      </c>
      <c r="B12864" s="120" t="s">
        <v>201</v>
      </c>
      <c r="C12864" s="120" t="s">
        <v>206</v>
      </c>
      <c r="D12864" s="120" t="s">
        <v>101</v>
      </c>
      <c r="E12864" s="120" t="s">
        <v>92</v>
      </c>
      <c r="F12864" s="121">
        <v>114514</v>
      </c>
      <c r="G12864" s="121">
        <v>12864</v>
      </c>
      <c r="H12864" s="119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19">
        <v>61955</v>
      </c>
      <c r="B12865" s="120" t="s">
        <v>201</v>
      </c>
      <c r="C12865" s="120" t="s">
        <v>206</v>
      </c>
      <c r="D12865" s="120" t="s">
        <v>101</v>
      </c>
      <c r="E12865" s="120" t="s">
        <v>92</v>
      </c>
      <c r="F12865" s="121">
        <v>219915</v>
      </c>
      <c r="G12865" s="121">
        <v>24704</v>
      </c>
      <c r="H12865" s="119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19">
        <v>61957</v>
      </c>
      <c r="B12866" s="120" t="s">
        <v>201</v>
      </c>
      <c r="C12866" s="120" t="s">
        <v>206</v>
      </c>
      <c r="D12866" s="120" t="s">
        <v>128</v>
      </c>
      <c r="E12866" s="120" t="s">
        <v>180</v>
      </c>
      <c r="F12866" s="121">
        <v>9248082</v>
      </c>
      <c r="G12866" s="121">
        <v>1038877</v>
      </c>
      <c r="H12866" s="119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19">
        <v>61958</v>
      </c>
      <c r="B12867" s="120" t="s">
        <v>201</v>
      </c>
      <c r="C12867" s="120" t="s">
        <v>206</v>
      </c>
      <c r="D12867" s="120" t="s">
        <v>101</v>
      </c>
      <c r="E12867" s="120" t="s">
        <v>92</v>
      </c>
      <c r="F12867" s="121">
        <v>18490</v>
      </c>
      <c r="G12867" s="121">
        <v>2077</v>
      </c>
      <c r="H12867" s="119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19">
        <v>61959</v>
      </c>
      <c r="B12868" s="120" t="s">
        <v>201</v>
      </c>
      <c r="C12868" s="120" t="s">
        <v>206</v>
      </c>
      <c r="D12868" s="120" t="s">
        <v>101</v>
      </c>
      <c r="E12868" s="120" t="s">
        <v>92</v>
      </c>
      <c r="F12868" s="121">
        <v>235439</v>
      </c>
      <c r="G12868" s="121">
        <v>26448</v>
      </c>
      <c r="H12868" s="119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19">
        <v>61960</v>
      </c>
      <c r="B12869" s="120" t="s">
        <v>201</v>
      </c>
      <c r="C12869" s="120" t="s">
        <v>206</v>
      </c>
      <c r="D12869" s="120" t="s">
        <v>101</v>
      </c>
      <c r="E12869" s="120" t="s">
        <v>92</v>
      </c>
      <c r="F12869" s="121">
        <v>14349</v>
      </c>
      <c r="G12869" s="121">
        <v>1612</v>
      </c>
      <c r="H12869" s="119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19">
        <v>61961</v>
      </c>
      <c r="B12870" s="120" t="s">
        <v>201</v>
      </c>
      <c r="C12870" s="120" t="s">
        <v>206</v>
      </c>
      <c r="D12870" s="120" t="s">
        <v>101</v>
      </c>
      <c r="E12870" s="120" t="s">
        <v>92</v>
      </c>
      <c r="F12870" s="121">
        <v>105747</v>
      </c>
      <c r="G12870" s="121">
        <v>11879</v>
      </c>
      <c r="H12870" s="119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19">
        <v>61965</v>
      </c>
      <c r="B12871" s="120" t="s">
        <v>201</v>
      </c>
      <c r="C12871" s="120" t="s">
        <v>206</v>
      </c>
      <c r="D12871" s="120" t="s">
        <v>101</v>
      </c>
      <c r="E12871" s="120" t="s">
        <v>92</v>
      </c>
      <c r="F12871" s="121">
        <v>119794</v>
      </c>
      <c r="G12871" s="121">
        <v>13457</v>
      </c>
      <c r="H12871" s="119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19">
        <v>61968</v>
      </c>
      <c r="B12872" s="120" t="s">
        <v>201</v>
      </c>
      <c r="C12872" s="120" t="s">
        <v>206</v>
      </c>
      <c r="D12872" s="120" t="s">
        <v>101</v>
      </c>
      <c r="E12872" s="120" t="s">
        <v>92</v>
      </c>
      <c r="F12872" s="121">
        <v>27774</v>
      </c>
      <c r="G12872" s="121">
        <v>3120</v>
      </c>
      <c r="H12872" s="119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19">
        <v>61969</v>
      </c>
      <c r="B12873" s="120" t="s">
        <v>201</v>
      </c>
      <c r="C12873" s="120" t="s">
        <v>206</v>
      </c>
      <c r="D12873" s="120" t="s">
        <v>128</v>
      </c>
      <c r="E12873" s="120" t="s">
        <v>180</v>
      </c>
      <c r="F12873" s="121">
        <v>8604547</v>
      </c>
      <c r="G12873" s="121">
        <v>966586</v>
      </c>
      <c r="H12873" s="119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19">
        <v>61970</v>
      </c>
      <c r="B12874" s="120" t="s">
        <v>201</v>
      </c>
      <c r="C12874" s="120" t="s">
        <v>206</v>
      </c>
      <c r="D12874" s="120" t="s">
        <v>128</v>
      </c>
      <c r="E12874" s="120" t="s">
        <v>180</v>
      </c>
      <c r="F12874" s="121">
        <v>3287777</v>
      </c>
      <c r="G12874" s="121">
        <v>369330</v>
      </c>
      <c r="H12874" s="119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19">
        <v>61971</v>
      </c>
      <c r="B12875" s="120" t="s">
        <v>201</v>
      </c>
      <c r="C12875" s="120" t="s">
        <v>206</v>
      </c>
      <c r="D12875" s="120" t="s">
        <v>101</v>
      </c>
      <c r="E12875" s="120" t="s">
        <v>92</v>
      </c>
      <c r="F12875" s="121">
        <v>61565</v>
      </c>
      <c r="G12875" s="121">
        <v>6916</v>
      </c>
      <c r="H12875" s="119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19">
        <v>61972</v>
      </c>
      <c r="B12876" s="120" t="s">
        <v>201</v>
      </c>
      <c r="C12876" s="120" t="s">
        <v>206</v>
      </c>
      <c r="D12876" s="120" t="s">
        <v>101</v>
      </c>
      <c r="E12876" s="120" t="s">
        <v>92</v>
      </c>
      <c r="F12876" s="121">
        <v>36463</v>
      </c>
      <c r="G12876" s="121">
        <v>4096</v>
      </c>
      <c r="H12876" s="119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19">
        <v>61973</v>
      </c>
      <c r="B12877" s="120" t="s">
        <v>201</v>
      </c>
      <c r="C12877" s="120" t="s">
        <v>206</v>
      </c>
      <c r="D12877" s="120" t="s">
        <v>101</v>
      </c>
      <c r="E12877" s="120" t="s">
        <v>92</v>
      </c>
      <c r="F12877" s="121">
        <v>317802</v>
      </c>
      <c r="G12877" s="121">
        <v>35700</v>
      </c>
      <c r="H12877" s="119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19">
        <v>61974</v>
      </c>
      <c r="B12878" s="120" t="s">
        <v>201</v>
      </c>
      <c r="C12878" s="120" t="s">
        <v>206</v>
      </c>
      <c r="D12878" s="120" t="s">
        <v>101</v>
      </c>
      <c r="E12878" s="120" t="s">
        <v>92</v>
      </c>
      <c r="F12878" s="121">
        <v>114890</v>
      </c>
      <c r="G12878" s="121">
        <v>12906</v>
      </c>
      <c r="H12878" s="119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19">
        <v>61975</v>
      </c>
      <c r="B12879" s="120" t="s">
        <v>201</v>
      </c>
      <c r="C12879" s="120" t="s">
        <v>206</v>
      </c>
      <c r="D12879" s="120" t="s">
        <v>101</v>
      </c>
      <c r="E12879" s="120" t="s">
        <v>92</v>
      </c>
      <c r="F12879" s="121">
        <v>47528</v>
      </c>
      <c r="G12879" s="121">
        <v>5339</v>
      </c>
      <c r="H12879" s="119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19">
        <v>61976</v>
      </c>
      <c r="B12880" s="120" t="s">
        <v>201</v>
      </c>
      <c r="C12880" s="120" t="s">
        <v>206</v>
      </c>
      <c r="D12880" s="120" t="s">
        <v>101</v>
      </c>
      <c r="E12880" s="120" t="s">
        <v>92</v>
      </c>
      <c r="F12880" s="121">
        <v>400287</v>
      </c>
      <c r="G12880" s="121">
        <v>44966</v>
      </c>
      <c r="H12880" s="119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19">
        <v>61977</v>
      </c>
      <c r="B12881" s="120" t="s">
        <v>201</v>
      </c>
      <c r="C12881" s="120" t="s">
        <v>206</v>
      </c>
      <c r="D12881" s="120" t="s">
        <v>101</v>
      </c>
      <c r="E12881" s="120" t="s">
        <v>92</v>
      </c>
      <c r="F12881" s="121">
        <v>12783</v>
      </c>
      <c r="G12881" s="121">
        <v>1436</v>
      </c>
      <c r="H12881" s="119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19">
        <v>61978</v>
      </c>
      <c r="B12882" s="120" t="s">
        <v>201</v>
      </c>
      <c r="C12882" s="120" t="s">
        <v>206</v>
      </c>
      <c r="D12882" s="120" t="s">
        <v>101</v>
      </c>
      <c r="E12882" s="120" t="s">
        <v>92</v>
      </c>
      <c r="F12882" s="121">
        <v>46175</v>
      </c>
      <c r="G12882" s="121">
        <v>5187</v>
      </c>
      <c r="H12882" s="119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19">
        <v>61979</v>
      </c>
      <c r="B12883" s="120" t="s">
        <v>201</v>
      </c>
      <c r="C12883" s="120" t="s">
        <v>206</v>
      </c>
      <c r="D12883" s="120" t="s">
        <v>101</v>
      </c>
      <c r="E12883" s="120" t="s">
        <v>92</v>
      </c>
      <c r="F12883" s="121">
        <v>12365</v>
      </c>
      <c r="G12883" s="121">
        <v>1389</v>
      </c>
      <c r="H12883" s="119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19">
        <v>61980</v>
      </c>
      <c r="B12884" s="120" t="s">
        <v>201</v>
      </c>
      <c r="C12884" s="120" t="s">
        <v>206</v>
      </c>
      <c r="D12884" s="120" t="s">
        <v>101</v>
      </c>
      <c r="E12884" s="120" t="s">
        <v>92</v>
      </c>
      <c r="F12884" s="121">
        <v>13212</v>
      </c>
      <c r="G12884" s="121">
        <v>1484</v>
      </c>
      <c r="H12884" s="119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19">
        <v>61983</v>
      </c>
      <c r="B12885" s="120" t="s">
        <v>201</v>
      </c>
      <c r="C12885" s="120" t="s">
        <v>206</v>
      </c>
      <c r="D12885" s="120" t="s">
        <v>101</v>
      </c>
      <c r="E12885" s="120" t="s">
        <v>92</v>
      </c>
      <c r="F12885" s="121">
        <v>59483</v>
      </c>
      <c r="G12885" s="121">
        <v>6682</v>
      </c>
      <c r="H12885" s="119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19">
        <v>61984</v>
      </c>
      <c r="B12886" s="120" t="s">
        <v>201</v>
      </c>
      <c r="C12886" s="120" t="s">
        <v>206</v>
      </c>
      <c r="D12886" s="120" t="s">
        <v>128</v>
      </c>
      <c r="E12886" s="120" t="s">
        <v>180</v>
      </c>
      <c r="F12886" s="121">
        <v>3542133</v>
      </c>
      <c r="G12886" s="121">
        <v>397903</v>
      </c>
      <c r="H12886" s="119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19">
        <v>61985</v>
      </c>
      <c r="B12887" s="120" t="s">
        <v>201</v>
      </c>
      <c r="C12887" s="120" t="s">
        <v>202</v>
      </c>
      <c r="D12887" s="120" t="s">
        <v>101</v>
      </c>
      <c r="E12887" s="120" t="s">
        <v>92</v>
      </c>
      <c r="F12887" s="121">
        <v>57427</v>
      </c>
      <c r="G12887" s="121">
        <v>6451</v>
      </c>
      <c r="H12887" s="119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19">
        <v>61987</v>
      </c>
      <c r="B12888" s="120" t="s">
        <v>201</v>
      </c>
      <c r="C12888" s="120" t="s">
        <v>202</v>
      </c>
      <c r="D12888" s="120" t="s">
        <v>101</v>
      </c>
      <c r="E12888" s="120" t="s">
        <v>92</v>
      </c>
      <c r="F12888" s="121">
        <v>40380</v>
      </c>
      <c r="G12888" s="121">
        <v>4536</v>
      </c>
      <c r="H12888" s="119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19">
        <v>61988</v>
      </c>
      <c r="B12889" s="120" t="s">
        <v>201</v>
      </c>
      <c r="C12889" s="120" t="s">
        <v>206</v>
      </c>
      <c r="D12889" s="120" t="s">
        <v>101</v>
      </c>
      <c r="E12889" s="120" t="s">
        <v>92</v>
      </c>
      <c r="F12889" s="121">
        <v>871907</v>
      </c>
      <c r="G12889" s="121">
        <v>97945</v>
      </c>
      <c r="H12889" s="119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19">
        <v>61989</v>
      </c>
      <c r="B12890" s="120" t="s">
        <v>201</v>
      </c>
      <c r="C12890" s="120" t="s">
        <v>211</v>
      </c>
      <c r="D12890" s="120" t="s">
        <v>101</v>
      </c>
      <c r="E12890" s="120" t="s">
        <v>92</v>
      </c>
      <c r="F12890" s="121">
        <v>82405</v>
      </c>
      <c r="G12890" s="121">
        <v>9257</v>
      </c>
      <c r="H12890" s="119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19">
        <v>61990</v>
      </c>
      <c r="B12891" s="120" t="s">
        <v>201</v>
      </c>
      <c r="C12891" s="120" t="s">
        <v>202</v>
      </c>
      <c r="D12891" s="120" t="s">
        <v>33</v>
      </c>
      <c r="E12891" s="120" t="s">
        <v>99</v>
      </c>
      <c r="F12891" s="121">
        <v>0</v>
      </c>
      <c r="G12891" s="121">
        <v>-12</v>
      </c>
      <c r="H12891" s="119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19">
        <v>61990</v>
      </c>
      <c r="B12892" s="120" t="s">
        <v>201</v>
      </c>
      <c r="C12892" s="120" t="s">
        <v>202</v>
      </c>
      <c r="D12892" s="120" t="s">
        <v>79</v>
      </c>
      <c r="E12892" s="120" t="s">
        <v>38</v>
      </c>
      <c r="F12892" s="121">
        <v>26</v>
      </c>
      <c r="G12892" s="121">
        <v>1</v>
      </c>
      <c r="H12892" s="119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19">
        <v>61990</v>
      </c>
      <c r="B12893" s="120" t="s">
        <v>201</v>
      </c>
      <c r="C12893" s="120" t="s">
        <v>202</v>
      </c>
      <c r="D12893" s="120" t="s">
        <v>101</v>
      </c>
      <c r="E12893" s="120" t="s">
        <v>92</v>
      </c>
      <c r="F12893" s="121">
        <v>1710</v>
      </c>
      <c r="G12893" s="121">
        <v>192</v>
      </c>
      <c r="H12893" s="119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19">
        <v>61990</v>
      </c>
      <c r="B12894" s="120" t="s">
        <v>201</v>
      </c>
      <c r="C12894" s="120" t="s">
        <v>202</v>
      </c>
      <c r="D12894" s="120" t="s">
        <v>128</v>
      </c>
      <c r="E12894" s="120" t="s">
        <v>180</v>
      </c>
      <c r="F12894" s="121">
        <v>1254</v>
      </c>
      <c r="G12894" s="121">
        <v>141</v>
      </c>
      <c r="H12894" s="119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19">
        <v>61993</v>
      </c>
      <c r="B12895" s="120" t="s">
        <v>201</v>
      </c>
      <c r="C12895" s="120" t="s">
        <v>206</v>
      </c>
      <c r="D12895" s="120" t="s">
        <v>33</v>
      </c>
      <c r="E12895" s="120" t="s">
        <v>99</v>
      </c>
      <c r="F12895" s="121">
        <v>0</v>
      </c>
      <c r="G12895" s="121">
        <v>0</v>
      </c>
      <c r="H12895" s="119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19">
        <v>61993</v>
      </c>
      <c r="B12896" s="120" t="s">
        <v>201</v>
      </c>
      <c r="C12896" s="120" t="s">
        <v>206</v>
      </c>
      <c r="D12896" s="120" t="s">
        <v>101</v>
      </c>
      <c r="E12896" s="120" t="s">
        <v>92</v>
      </c>
      <c r="F12896" s="121">
        <v>39178</v>
      </c>
      <c r="G12896" s="121">
        <v>4401</v>
      </c>
      <c r="H12896" s="119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19">
        <v>61995</v>
      </c>
      <c r="B12897" s="120" t="s">
        <v>201</v>
      </c>
      <c r="C12897" s="120" t="s">
        <v>206</v>
      </c>
      <c r="D12897" s="120" t="s">
        <v>33</v>
      </c>
      <c r="E12897" s="120" t="s">
        <v>99</v>
      </c>
      <c r="F12897" s="121">
        <v>0</v>
      </c>
      <c r="G12897" s="121">
        <v>-41</v>
      </c>
      <c r="H12897" s="119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19">
        <v>61995</v>
      </c>
      <c r="B12898" s="120" t="s">
        <v>201</v>
      </c>
      <c r="C12898" s="120" t="s">
        <v>206</v>
      </c>
      <c r="D12898" s="120" t="s">
        <v>101</v>
      </c>
      <c r="E12898" s="120" t="s">
        <v>92</v>
      </c>
      <c r="F12898" s="121">
        <v>75889</v>
      </c>
      <c r="G12898" s="121">
        <v>8525</v>
      </c>
      <c r="H12898" s="119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19">
        <v>61996</v>
      </c>
      <c r="B12899" s="120" t="s">
        <v>201</v>
      </c>
      <c r="C12899" s="120" t="s">
        <v>206</v>
      </c>
      <c r="D12899" s="120" t="s">
        <v>101</v>
      </c>
      <c r="E12899" s="120" t="s">
        <v>92</v>
      </c>
      <c r="F12899" s="121">
        <v>0</v>
      </c>
      <c r="G12899" s="121">
        <v>0</v>
      </c>
      <c r="H12899" s="119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19">
        <v>61997</v>
      </c>
      <c r="B12900" s="120" t="s">
        <v>201</v>
      </c>
      <c r="C12900" s="120" t="s">
        <v>206</v>
      </c>
      <c r="D12900" s="120" t="s">
        <v>101</v>
      </c>
      <c r="E12900" s="120" t="s">
        <v>92</v>
      </c>
      <c r="F12900" s="121">
        <v>16397</v>
      </c>
      <c r="G12900" s="121">
        <v>1842</v>
      </c>
      <c r="H12900" s="119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19">
        <v>61998</v>
      </c>
      <c r="B12901" s="120" t="s">
        <v>201</v>
      </c>
      <c r="C12901" s="120" t="s">
        <v>206</v>
      </c>
      <c r="D12901" s="120" t="s">
        <v>101</v>
      </c>
      <c r="E12901" s="120" t="s">
        <v>92</v>
      </c>
      <c r="F12901" s="121">
        <v>15686</v>
      </c>
      <c r="G12901" s="121">
        <v>1762</v>
      </c>
      <c r="H12901" s="119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19">
        <v>61999</v>
      </c>
      <c r="B12902" s="120" t="s">
        <v>201</v>
      </c>
      <c r="C12902" s="120" t="s">
        <v>206</v>
      </c>
      <c r="D12902" s="120" t="s">
        <v>101</v>
      </c>
      <c r="E12902" s="120" t="s">
        <v>92</v>
      </c>
      <c r="F12902" s="121">
        <v>16648</v>
      </c>
      <c r="G12902" s="121">
        <v>1870.11</v>
      </c>
      <c r="H12902" s="119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19">
        <v>62000</v>
      </c>
      <c r="B12903" s="120" t="s">
        <v>201</v>
      </c>
      <c r="C12903" s="120" t="s">
        <v>206</v>
      </c>
      <c r="D12903" s="120" t="s">
        <v>101</v>
      </c>
      <c r="E12903" s="120" t="s">
        <v>92</v>
      </c>
      <c r="F12903" s="121">
        <v>15241</v>
      </c>
      <c r="G12903" s="121">
        <v>1712</v>
      </c>
      <c r="H12903" s="119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19">
        <v>62002</v>
      </c>
      <c r="B12904" s="120" t="s">
        <v>201</v>
      </c>
      <c r="C12904" s="120" t="s">
        <v>207</v>
      </c>
      <c r="D12904" s="120" t="s">
        <v>79</v>
      </c>
      <c r="E12904" s="120" t="s">
        <v>70</v>
      </c>
      <c r="F12904" s="121">
        <v>34</v>
      </c>
      <c r="G12904" s="121">
        <v>5</v>
      </c>
      <c r="H12904" s="119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19">
        <v>62003</v>
      </c>
      <c r="B12905" s="120" t="s">
        <v>201</v>
      </c>
      <c r="C12905" s="120" t="s">
        <v>207</v>
      </c>
      <c r="D12905" s="120" t="s">
        <v>79</v>
      </c>
      <c r="E12905" s="120" t="s">
        <v>70</v>
      </c>
      <c r="F12905" s="121">
        <v>215</v>
      </c>
      <c r="G12905" s="121">
        <v>15</v>
      </c>
      <c r="H12905" s="119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19">
        <v>62004</v>
      </c>
      <c r="B12906" s="120" t="s">
        <v>201</v>
      </c>
      <c r="C12906" s="120" t="s">
        <v>206</v>
      </c>
      <c r="D12906" s="120" t="s">
        <v>101</v>
      </c>
      <c r="E12906" s="120" t="s">
        <v>92</v>
      </c>
      <c r="F12906" s="121">
        <v>798341</v>
      </c>
      <c r="G12906" s="121">
        <v>89681</v>
      </c>
      <c r="H12906" s="119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19">
        <v>62010</v>
      </c>
      <c r="B12907" s="120" t="s">
        <v>201</v>
      </c>
      <c r="C12907" s="120" t="s">
        <v>206</v>
      </c>
      <c r="D12907" s="120" t="s">
        <v>101</v>
      </c>
      <c r="E12907" s="120" t="s">
        <v>92</v>
      </c>
      <c r="F12907" s="121">
        <v>22747</v>
      </c>
      <c r="G12907" s="121">
        <v>2555.19</v>
      </c>
      <c r="H12907" s="119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19">
        <v>62016</v>
      </c>
      <c r="B12908" s="120" t="s">
        <v>201</v>
      </c>
      <c r="C12908" s="120" t="s">
        <v>206</v>
      </c>
      <c r="D12908" s="120" t="s">
        <v>101</v>
      </c>
      <c r="E12908" s="120" t="s">
        <v>92</v>
      </c>
      <c r="F12908" s="121">
        <v>55823</v>
      </c>
      <c r="G12908" s="121">
        <v>6271</v>
      </c>
      <c r="H12908" s="119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19">
        <v>62017</v>
      </c>
      <c r="B12909" s="120" t="s">
        <v>201</v>
      </c>
      <c r="C12909" s="120" t="s">
        <v>206</v>
      </c>
      <c r="D12909" s="120" t="s">
        <v>101</v>
      </c>
      <c r="E12909" s="120" t="s">
        <v>92</v>
      </c>
      <c r="F12909" s="121">
        <v>141356</v>
      </c>
      <c r="G12909" s="121">
        <v>15879</v>
      </c>
      <c r="H12909" s="119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19">
        <v>62018</v>
      </c>
      <c r="B12910" s="120" t="s">
        <v>201</v>
      </c>
      <c r="C12910" s="120" t="s">
        <v>206</v>
      </c>
      <c r="D12910" s="120" t="s">
        <v>101</v>
      </c>
      <c r="E12910" s="120" t="s">
        <v>92</v>
      </c>
      <c r="F12910" s="121">
        <v>21230</v>
      </c>
      <c r="G12910" s="121">
        <v>2385</v>
      </c>
      <c r="H12910" s="119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19">
        <v>62019</v>
      </c>
      <c r="B12911" s="120" t="s">
        <v>201</v>
      </c>
      <c r="C12911" s="120" t="s">
        <v>211</v>
      </c>
      <c r="D12911" s="120" t="s">
        <v>79</v>
      </c>
      <c r="E12911" s="120" t="s">
        <v>130</v>
      </c>
      <c r="F12911" s="121">
        <v>46798</v>
      </c>
      <c r="G12911" s="121">
        <v>4079</v>
      </c>
      <c r="H12911" s="119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19">
        <v>62020</v>
      </c>
      <c r="B12912" s="120" t="s">
        <v>201</v>
      </c>
      <c r="C12912" s="120" t="s">
        <v>206</v>
      </c>
      <c r="D12912" s="120" t="s">
        <v>101</v>
      </c>
      <c r="E12912" s="120" t="s">
        <v>92</v>
      </c>
      <c r="F12912" s="121">
        <v>56474</v>
      </c>
      <c r="G12912" s="121">
        <v>6344</v>
      </c>
      <c r="H12912" s="119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19">
        <v>62021</v>
      </c>
      <c r="B12913" s="120" t="s">
        <v>201</v>
      </c>
      <c r="C12913" s="120" t="s">
        <v>206</v>
      </c>
      <c r="D12913" s="120" t="s">
        <v>101</v>
      </c>
      <c r="E12913" s="120" t="s">
        <v>92</v>
      </c>
      <c r="F12913" s="121">
        <v>13799</v>
      </c>
      <c r="G12913" s="121">
        <v>1550</v>
      </c>
      <c r="H12913" s="119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19">
        <v>62023</v>
      </c>
      <c r="B12914" s="120" t="s">
        <v>201</v>
      </c>
      <c r="C12914" s="120" t="s">
        <v>206</v>
      </c>
      <c r="D12914" s="120" t="s">
        <v>101</v>
      </c>
      <c r="E12914" s="120" t="s">
        <v>92</v>
      </c>
      <c r="F12914" s="121">
        <v>13844</v>
      </c>
      <c r="G12914" s="121">
        <v>1555</v>
      </c>
      <c r="H12914" s="119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19">
        <v>62024</v>
      </c>
      <c r="B12915" s="120" t="s">
        <v>201</v>
      </c>
      <c r="C12915" s="120" t="s">
        <v>206</v>
      </c>
      <c r="D12915" s="120" t="s">
        <v>101</v>
      </c>
      <c r="E12915" s="120" t="s">
        <v>92</v>
      </c>
      <c r="F12915" s="121">
        <v>13682</v>
      </c>
      <c r="G12915" s="121">
        <v>1537</v>
      </c>
      <c r="H12915" s="119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19">
        <v>62025</v>
      </c>
      <c r="B12916" s="120" t="s">
        <v>201</v>
      </c>
      <c r="C12916" s="120" t="s">
        <v>206</v>
      </c>
      <c r="D12916" s="120" t="s">
        <v>101</v>
      </c>
      <c r="E12916" s="120" t="s">
        <v>92</v>
      </c>
      <c r="F12916" s="121">
        <v>13815</v>
      </c>
      <c r="G12916" s="121">
        <v>1552</v>
      </c>
      <c r="H12916" s="119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19">
        <v>62026</v>
      </c>
      <c r="B12917" s="120" t="s">
        <v>201</v>
      </c>
      <c r="C12917" s="120" t="s">
        <v>206</v>
      </c>
      <c r="D12917" s="120" t="s">
        <v>101</v>
      </c>
      <c r="E12917" s="120" t="s">
        <v>92</v>
      </c>
      <c r="F12917" s="121">
        <v>13486</v>
      </c>
      <c r="G12917" s="121">
        <v>1515</v>
      </c>
      <c r="H12917" s="119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19">
        <v>62028</v>
      </c>
      <c r="B12918" s="120" t="s">
        <v>201</v>
      </c>
      <c r="C12918" s="120" t="s">
        <v>206</v>
      </c>
      <c r="D12918" s="120" t="s">
        <v>101</v>
      </c>
      <c r="E12918" s="120" t="s">
        <v>92</v>
      </c>
      <c r="F12918" s="121">
        <v>64887</v>
      </c>
      <c r="G12918" s="121">
        <v>7289</v>
      </c>
      <c r="H12918" s="119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19">
        <v>62029</v>
      </c>
      <c r="B12919" s="120" t="s">
        <v>201</v>
      </c>
      <c r="C12919" s="120" t="s">
        <v>206</v>
      </c>
      <c r="D12919" s="120" t="s">
        <v>101</v>
      </c>
      <c r="E12919" s="120" t="s">
        <v>92</v>
      </c>
      <c r="F12919" s="121">
        <v>20697</v>
      </c>
      <c r="G12919" s="121">
        <v>2325</v>
      </c>
      <c r="H12919" s="119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19">
        <v>62030</v>
      </c>
      <c r="B12920" s="120" t="s">
        <v>201</v>
      </c>
      <c r="C12920" s="120" t="s">
        <v>206</v>
      </c>
      <c r="D12920" s="120" t="s">
        <v>101</v>
      </c>
      <c r="E12920" s="120" t="s">
        <v>92</v>
      </c>
      <c r="F12920" s="121">
        <v>23020</v>
      </c>
      <c r="G12920" s="121">
        <v>2586</v>
      </c>
      <c r="H12920" s="119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19">
        <v>62031</v>
      </c>
      <c r="B12921" s="120" t="s">
        <v>201</v>
      </c>
      <c r="C12921" s="120" t="s">
        <v>206</v>
      </c>
      <c r="D12921" s="120" t="s">
        <v>101</v>
      </c>
      <c r="E12921" s="120" t="s">
        <v>92</v>
      </c>
      <c r="F12921" s="121">
        <v>43745</v>
      </c>
      <c r="G12921" s="121">
        <v>4914</v>
      </c>
      <c r="H12921" s="119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19">
        <v>62032</v>
      </c>
      <c r="B12922" s="120" t="s">
        <v>201</v>
      </c>
      <c r="C12922" s="120" t="s">
        <v>206</v>
      </c>
      <c r="D12922" s="120" t="s">
        <v>101</v>
      </c>
      <c r="E12922" s="120" t="s">
        <v>92</v>
      </c>
      <c r="F12922" s="121">
        <v>31264</v>
      </c>
      <c r="G12922" s="121">
        <v>3512</v>
      </c>
      <c r="H12922" s="119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19">
        <v>62034</v>
      </c>
      <c r="B12923" s="120" t="s">
        <v>201</v>
      </c>
      <c r="C12923" s="120" t="s">
        <v>206</v>
      </c>
      <c r="D12923" s="120" t="s">
        <v>101</v>
      </c>
      <c r="E12923" s="120" t="s">
        <v>92</v>
      </c>
      <c r="F12923" s="121">
        <v>27152</v>
      </c>
      <c r="G12923" s="121">
        <v>3050</v>
      </c>
      <c r="H12923" s="119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19">
        <v>62035</v>
      </c>
      <c r="B12924" s="120" t="s">
        <v>201</v>
      </c>
      <c r="C12924" s="120" t="s">
        <v>206</v>
      </c>
      <c r="D12924" s="120" t="s">
        <v>128</v>
      </c>
      <c r="E12924" s="120" t="s">
        <v>180</v>
      </c>
      <c r="F12924" s="121">
        <v>509533</v>
      </c>
      <c r="G12924" s="121">
        <v>57238</v>
      </c>
      <c r="H12924" s="119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19">
        <v>62036</v>
      </c>
      <c r="B12925" s="120" t="s">
        <v>201</v>
      </c>
      <c r="C12925" s="120" t="s">
        <v>206</v>
      </c>
      <c r="D12925" s="120" t="s">
        <v>101</v>
      </c>
      <c r="E12925" s="120" t="s">
        <v>92</v>
      </c>
      <c r="F12925" s="121">
        <v>34718</v>
      </c>
      <c r="G12925" s="121">
        <v>3900</v>
      </c>
      <c r="H12925" s="119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19">
        <v>62037</v>
      </c>
      <c r="B12926" s="120" t="s">
        <v>201</v>
      </c>
      <c r="C12926" s="120" t="s">
        <v>206</v>
      </c>
      <c r="D12926" s="120" t="s">
        <v>101</v>
      </c>
      <c r="E12926" s="120" t="s">
        <v>92</v>
      </c>
      <c r="F12926" s="121">
        <v>2029</v>
      </c>
      <c r="G12926" s="121">
        <v>228</v>
      </c>
      <c r="H12926" s="119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19">
        <v>62038</v>
      </c>
      <c r="B12927" s="120" t="s">
        <v>201</v>
      </c>
      <c r="C12927" s="120" t="s">
        <v>206</v>
      </c>
      <c r="D12927" s="120" t="s">
        <v>128</v>
      </c>
      <c r="E12927" s="120" t="s">
        <v>180</v>
      </c>
      <c r="F12927" s="121">
        <v>5744308</v>
      </c>
      <c r="G12927" s="121">
        <v>645283</v>
      </c>
      <c r="H12927" s="119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19">
        <v>62039</v>
      </c>
      <c r="B12928" s="120" t="s">
        <v>201</v>
      </c>
      <c r="C12928" s="120" t="s">
        <v>206</v>
      </c>
      <c r="D12928" s="120" t="s">
        <v>101</v>
      </c>
      <c r="E12928" s="120" t="s">
        <v>92</v>
      </c>
      <c r="F12928" s="121">
        <v>25923</v>
      </c>
      <c r="G12928" s="121">
        <v>2912</v>
      </c>
      <c r="H12928" s="119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19">
        <v>62040</v>
      </c>
      <c r="B12929" s="120" t="s">
        <v>201</v>
      </c>
      <c r="C12929" s="120" t="s">
        <v>206</v>
      </c>
      <c r="D12929" s="120" t="s">
        <v>101</v>
      </c>
      <c r="E12929" s="120" t="s">
        <v>92</v>
      </c>
      <c r="F12929" s="121">
        <v>9259</v>
      </c>
      <c r="G12929" s="121">
        <v>1040</v>
      </c>
      <c r="H12929" s="119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19">
        <v>62041</v>
      </c>
      <c r="B12930" s="120" t="s">
        <v>201</v>
      </c>
      <c r="C12930" s="120" t="s">
        <v>206</v>
      </c>
      <c r="D12930" s="120" t="s">
        <v>101</v>
      </c>
      <c r="E12930" s="120" t="s">
        <v>92</v>
      </c>
      <c r="F12930" s="121">
        <v>42410</v>
      </c>
      <c r="G12930" s="121">
        <v>4764</v>
      </c>
      <c r="H12930" s="119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19">
        <v>62042</v>
      </c>
      <c r="B12931" s="120" t="s">
        <v>201</v>
      </c>
      <c r="C12931" s="120" t="s">
        <v>206</v>
      </c>
      <c r="D12931" s="120" t="s">
        <v>101</v>
      </c>
      <c r="E12931" s="120" t="s">
        <v>92</v>
      </c>
      <c r="F12931" s="121">
        <v>15088</v>
      </c>
      <c r="G12931" s="121">
        <v>1694.88</v>
      </c>
      <c r="H12931" s="119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19">
        <v>62043</v>
      </c>
      <c r="B12932" s="120" t="s">
        <v>201</v>
      </c>
      <c r="C12932" s="120" t="s">
        <v>206</v>
      </c>
      <c r="D12932" s="120" t="s">
        <v>101</v>
      </c>
      <c r="E12932" s="120" t="s">
        <v>92</v>
      </c>
      <c r="F12932" s="121">
        <v>24927</v>
      </c>
      <c r="G12932" s="121">
        <v>2800</v>
      </c>
      <c r="H12932" s="119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19">
        <v>62044</v>
      </c>
      <c r="B12933" s="120" t="s">
        <v>201</v>
      </c>
      <c r="C12933" s="120" t="s">
        <v>206</v>
      </c>
      <c r="D12933" s="120" t="s">
        <v>101</v>
      </c>
      <c r="E12933" s="120" t="s">
        <v>92</v>
      </c>
      <c r="F12933" s="121">
        <v>15273</v>
      </c>
      <c r="G12933" s="121">
        <v>1715.67</v>
      </c>
      <c r="H12933" s="119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19">
        <v>62045</v>
      </c>
      <c r="B12934" s="120" t="s">
        <v>201</v>
      </c>
      <c r="C12934" s="120" t="s">
        <v>206</v>
      </c>
      <c r="D12934" s="120" t="s">
        <v>101</v>
      </c>
      <c r="E12934" s="120" t="s">
        <v>92</v>
      </c>
      <c r="F12934" s="121">
        <v>15670</v>
      </c>
      <c r="G12934" s="121">
        <v>1760.22</v>
      </c>
      <c r="H12934" s="119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19">
        <v>62046</v>
      </c>
      <c r="B12935" s="120" t="s">
        <v>201</v>
      </c>
      <c r="C12935" s="120" t="s">
        <v>206</v>
      </c>
      <c r="D12935" s="120" t="s">
        <v>101</v>
      </c>
      <c r="E12935" s="120" t="s">
        <v>92</v>
      </c>
      <c r="F12935" s="121">
        <v>15324</v>
      </c>
      <c r="G12935" s="121">
        <v>1721.61</v>
      </c>
      <c r="H12935" s="119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19">
        <v>62047</v>
      </c>
      <c r="B12936" s="120" t="s">
        <v>201</v>
      </c>
      <c r="C12936" s="120" t="s">
        <v>206</v>
      </c>
      <c r="D12936" s="120" t="s">
        <v>101</v>
      </c>
      <c r="E12936" s="120" t="s">
        <v>92</v>
      </c>
      <c r="F12936" s="121">
        <v>16092</v>
      </c>
      <c r="G12936" s="121">
        <v>1807.74</v>
      </c>
      <c r="H12936" s="119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19">
        <v>62048</v>
      </c>
      <c r="B12937" s="120" t="s">
        <v>201</v>
      </c>
      <c r="C12937" s="120" t="s">
        <v>206</v>
      </c>
      <c r="D12937" s="120" t="s">
        <v>101</v>
      </c>
      <c r="E12937" s="120" t="s">
        <v>92</v>
      </c>
      <c r="F12937" s="121">
        <v>15713</v>
      </c>
      <c r="G12937" s="121">
        <v>1765.17</v>
      </c>
      <c r="H12937" s="119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19">
        <v>62049</v>
      </c>
      <c r="B12938" s="120" t="s">
        <v>201</v>
      </c>
      <c r="C12938" s="120" t="s">
        <v>206</v>
      </c>
      <c r="D12938" s="120" t="s">
        <v>101</v>
      </c>
      <c r="E12938" s="120" t="s">
        <v>92</v>
      </c>
      <c r="F12938" s="121">
        <v>14048</v>
      </c>
      <c r="G12938" s="121">
        <v>1578.06</v>
      </c>
      <c r="H12938" s="119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19">
        <v>62051</v>
      </c>
      <c r="B12939" s="120" t="s">
        <v>201</v>
      </c>
      <c r="C12939" s="120" t="s">
        <v>207</v>
      </c>
      <c r="D12939" s="120" t="s">
        <v>79</v>
      </c>
      <c r="E12939" s="120" t="s">
        <v>70</v>
      </c>
      <c r="F12939" s="121">
        <v>287</v>
      </c>
      <c r="G12939" s="121">
        <v>29</v>
      </c>
      <c r="H12939" s="119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19">
        <v>62052</v>
      </c>
      <c r="B12940" s="120" t="s">
        <v>201</v>
      </c>
      <c r="C12940" s="120" t="s">
        <v>206</v>
      </c>
      <c r="D12940" s="120" t="s">
        <v>101</v>
      </c>
      <c r="E12940" s="120" t="s">
        <v>92</v>
      </c>
      <c r="F12940" s="121">
        <v>243986</v>
      </c>
      <c r="G12940" s="121">
        <v>27408</v>
      </c>
      <c r="H12940" s="119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19">
        <v>62053</v>
      </c>
      <c r="B12941" s="120" t="s">
        <v>201</v>
      </c>
      <c r="C12941" s="120" t="s">
        <v>206</v>
      </c>
      <c r="D12941" s="120" t="s">
        <v>101</v>
      </c>
      <c r="E12941" s="120" t="s">
        <v>92</v>
      </c>
      <c r="F12941" s="121">
        <v>9188</v>
      </c>
      <c r="G12941" s="121">
        <v>1032</v>
      </c>
      <c r="H12941" s="119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19">
        <v>62054</v>
      </c>
      <c r="B12942" s="120" t="s">
        <v>201</v>
      </c>
      <c r="C12942" s="120" t="s">
        <v>206</v>
      </c>
      <c r="D12942" s="120" t="s">
        <v>101</v>
      </c>
      <c r="E12942" s="120" t="s">
        <v>92</v>
      </c>
      <c r="F12942" s="121">
        <v>0</v>
      </c>
      <c r="G12942" s="121">
        <v>0</v>
      </c>
      <c r="H12942" s="119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19">
        <v>62055</v>
      </c>
      <c r="B12943" s="120" t="s">
        <v>201</v>
      </c>
      <c r="C12943" s="120" t="s">
        <v>202</v>
      </c>
      <c r="D12943" s="120" t="s">
        <v>101</v>
      </c>
      <c r="E12943" s="120" t="s">
        <v>92</v>
      </c>
      <c r="F12943" s="121">
        <v>50616</v>
      </c>
      <c r="G12943" s="121">
        <v>5686</v>
      </c>
      <c r="H12943" s="119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19">
        <v>62056</v>
      </c>
      <c r="B12944" s="120" t="s">
        <v>201</v>
      </c>
      <c r="C12944" s="120" t="s">
        <v>206</v>
      </c>
      <c r="D12944" s="120" t="s">
        <v>101</v>
      </c>
      <c r="E12944" s="120" t="s">
        <v>92</v>
      </c>
      <c r="F12944" s="121">
        <v>68021</v>
      </c>
      <c r="G12944" s="121">
        <v>7641</v>
      </c>
      <c r="H12944" s="119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19">
        <v>62057</v>
      </c>
      <c r="B12945" s="120" t="s">
        <v>201</v>
      </c>
      <c r="C12945" s="120" t="s">
        <v>206</v>
      </c>
      <c r="D12945" s="120" t="s">
        <v>101</v>
      </c>
      <c r="E12945" s="120" t="s">
        <v>92</v>
      </c>
      <c r="F12945" s="121">
        <v>40833</v>
      </c>
      <c r="G12945" s="121">
        <v>4587</v>
      </c>
      <c r="H12945" s="119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19">
        <v>62059</v>
      </c>
      <c r="B12946" s="120" t="s">
        <v>201</v>
      </c>
      <c r="C12946" s="120" t="s">
        <v>202</v>
      </c>
      <c r="D12946" s="120" t="s">
        <v>101</v>
      </c>
      <c r="E12946" s="120" t="s">
        <v>92</v>
      </c>
      <c r="F12946" s="121">
        <v>3766</v>
      </c>
      <c r="G12946" s="121">
        <v>423</v>
      </c>
      <c r="H12946" s="119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19">
        <v>62060</v>
      </c>
      <c r="B12947" s="120" t="s">
        <v>201</v>
      </c>
      <c r="C12947" s="120" t="s">
        <v>206</v>
      </c>
      <c r="D12947" s="120" t="s">
        <v>101</v>
      </c>
      <c r="E12947" s="120" t="s">
        <v>92</v>
      </c>
      <c r="F12947" s="121">
        <v>27828</v>
      </c>
      <c r="G12947" s="121">
        <v>3126</v>
      </c>
      <c r="H12947" s="119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19">
        <v>62061</v>
      </c>
      <c r="B12948" s="120" t="s">
        <v>201</v>
      </c>
      <c r="C12948" s="120" t="s">
        <v>206</v>
      </c>
      <c r="D12948" s="120" t="s">
        <v>101</v>
      </c>
      <c r="E12948" s="120" t="s">
        <v>92</v>
      </c>
      <c r="F12948" s="121">
        <v>45605</v>
      </c>
      <c r="G12948" s="121">
        <v>5123</v>
      </c>
      <c r="H12948" s="119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19">
        <v>62062</v>
      </c>
      <c r="B12949" s="120" t="s">
        <v>201</v>
      </c>
      <c r="C12949" s="120" t="s">
        <v>206</v>
      </c>
      <c r="D12949" s="120" t="s">
        <v>101</v>
      </c>
      <c r="E12949" s="120" t="s">
        <v>92</v>
      </c>
      <c r="F12949" s="121">
        <v>81871</v>
      </c>
      <c r="G12949" s="121">
        <v>9197</v>
      </c>
      <c r="H12949" s="119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19">
        <v>62063</v>
      </c>
      <c r="B12950" s="120" t="s">
        <v>201</v>
      </c>
      <c r="C12950" s="120" t="s">
        <v>202</v>
      </c>
      <c r="D12950" s="120" t="s">
        <v>101</v>
      </c>
      <c r="E12950" s="120" t="s">
        <v>92</v>
      </c>
      <c r="F12950" s="121">
        <v>24062</v>
      </c>
      <c r="G12950" s="121">
        <v>2703</v>
      </c>
      <c r="H12950" s="119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19">
        <v>62064</v>
      </c>
      <c r="B12951" s="120" t="s">
        <v>201</v>
      </c>
      <c r="C12951" s="120" t="s">
        <v>202</v>
      </c>
      <c r="D12951" s="120" t="s">
        <v>101</v>
      </c>
      <c r="E12951" s="120" t="s">
        <v>92</v>
      </c>
      <c r="F12951" s="121">
        <v>22353</v>
      </c>
      <c r="G12951" s="121">
        <v>2511</v>
      </c>
      <c r="H12951" s="119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19">
        <v>62065</v>
      </c>
      <c r="B12952" s="120" t="s">
        <v>201</v>
      </c>
      <c r="C12952" s="120" t="s">
        <v>202</v>
      </c>
      <c r="D12952" s="120" t="s">
        <v>101</v>
      </c>
      <c r="E12952" s="120" t="s">
        <v>92</v>
      </c>
      <c r="F12952" s="121">
        <v>23716</v>
      </c>
      <c r="G12952" s="121">
        <v>2664</v>
      </c>
      <c r="H12952" s="119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19">
        <v>62066</v>
      </c>
      <c r="B12953" s="120" t="s">
        <v>201</v>
      </c>
      <c r="C12953" s="120" t="s">
        <v>202</v>
      </c>
      <c r="D12953" s="120" t="s">
        <v>101</v>
      </c>
      <c r="E12953" s="120" t="s">
        <v>92</v>
      </c>
      <c r="F12953" s="121">
        <v>24934</v>
      </c>
      <c r="G12953" s="121">
        <v>2801</v>
      </c>
      <c r="H12953" s="119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19">
        <v>62072</v>
      </c>
      <c r="B12954" s="120" t="s">
        <v>201</v>
      </c>
      <c r="C12954" s="120" t="s">
        <v>202</v>
      </c>
      <c r="D12954" s="120" t="s">
        <v>101</v>
      </c>
      <c r="E12954" s="120" t="s">
        <v>92</v>
      </c>
      <c r="F12954" s="121">
        <v>49770</v>
      </c>
      <c r="G12954" s="121">
        <v>5591</v>
      </c>
      <c r="H12954" s="119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19">
        <v>62073</v>
      </c>
      <c r="B12955" s="120" t="s">
        <v>201</v>
      </c>
      <c r="C12955" s="120" t="s">
        <v>202</v>
      </c>
      <c r="D12955" s="120" t="s">
        <v>101</v>
      </c>
      <c r="E12955" s="120" t="s">
        <v>92</v>
      </c>
      <c r="F12955" s="121">
        <v>1166</v>
      </c>
      <c r="G12955" s="121">
        <v>131</v>
      </c>
      <c r="H12955" s="119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19">
        <v>62074</v>
      </c>
      <c r="B12956" s="120" t="s">
        <v>201</v>
      </c>
      <c r="C12956" s="120" t="s">
        <v>206</v>
      </c>
      <c r="D12956" s="120" t="s">
        <v>101</v>
      </c>
      <c r="E12956" s="120" t="s">
        <v>92</v>
      </c>
      <c r="F12956" s="121">
        <v>18579</v>
      </c>
      <c r="G12956" s="121">
        <v>2087</v>
      </c>
      <c r="H12956" s="119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19">
        <v>62075</v>
      </c>
      <c r="B12957" s="120" t="s">
        <v>201</v>
      </c>
      <c r="C12957" s="120" t="s">
        <v>206</v>
      </c>
      <c r="D12957" s="120" t="s">
        <v>101</v>
      </c>
      <c r="E12957" s="120" t="s">
        <v>92</v>
      </c>
      <c r="F12957" s="121">
        <v>15150</v>
      </c>
      <c r="G12957" s="121">
        <v>1702</v>
      </c>
      <c r="H12957" s="119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19">
        <v>62076</v>
      </c>
      <c r="B12958" s="120" t="s">
        <v>201</v>
      </c>
      <c r="C12958" s="120" t="s">
        <v>206</v>
      </c>
      <c r="D12958" s="120" t="s">
        <v>101</v>
      </c>
      <c r="E12958" s="120" t="s">
        <v>92</v>
      </c>
      <c r="F12958" s="121">
        <v>12107</v>
      </c>
      <c r="G12958" s="121">
        <v>1360</v>
      </c>
      <c r="H12958" s="119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19">
        <v>62077</v>
      </c>
      <c r="B12959" s="120" t="s">
        <v>201</v>
      </c>
      <c r="C12959" s="120" t="s">
        <v>206</v>
      </c>
      <c r="D12959" s="120" t="s">
        <v>101</v>
      </c>
      <c r="E12959" s="120" t="s">
        <v>92</v>
      </c>
      <c r="F12959" s="121">
        <v>11778</v>
      </c>
      <c r="G12959" s="121">
        <v>1323</v>
      </c>
      <c r="H12959" s="119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19">
        <v>62082</v>
      </c>
      <c r="B12960" s="120" t="s">
        <v>201</v>
      </c>
      <c r="C12960" s="120" t="s">
        <v>202</v>
      </c>
      <c r="D12960" s="120" t="s">
        <v>101</v>
      </c>
      <c r="E12960" s="120" t="s">
        <v>92</v>
      </c>
      <c r="F12960" s="121">
        <v>65723</v>
      </c>
      <c r="G12960" s="121">
        <v>7383</v>
      </c>
      <c r="H12960" s="119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19">
        <v>62084</v>
      </c>
      <c r="B12961" s="120" t="s">
        <v>201</v>
      </c>
      <c r="C12961" s="120" t="s">
        <v>206</v>
      </c>
      <c r="D12961" s="120" t="s">
        <v>101</v>
      </c>
      <c r="E12961" s="120" t="s">
        <v>92</v>
      </c>
      <c r="F12961" s="121">
        <v>9152</v>
      </c>
      <c r="G12961" s="121">
        <v>1028</v>
      </c>
      <c r="H12961" s="119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19">
        <v>62085</v>
      </c>
      <c r="B12962" s="120" t="s">
        <v>201</v>
      </c>
      <c r="C12962" s="120" t="s">
        <v>206</v>
      </c>
      <c r="D12962" s="120" t="s">
        <v>101</v>
      </c>
      <c r="E12962" s="120" t="s">
        <v>92</v>
      </c>
      <c r="F12962" s="121">
        <v>8929</v>
      </c>
      <c r="G12962" s="121">
        <v>1003</v>
      </c>
      <c r="H12962" s="119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19">
        <v>62086</v>
      </c>
      <c r="B12963" s="120" t="s">
        <v>201</v>
      </c>
      <c r="C12963" s="120" t="s">
        <v>206</v>
      </c>
      <c r="D12963" s="120" t="s">
        <v>101</v>
      </c>
      <c r="E12963" s="120" t="s">
        <v>92</v>
      </c>
      <c r="F12963" s="121">
        <v>9640</v>
      </c>
      <c r="G12963" s="121">
        <v>1083</v>
      </c>
      <c r="H12963" s="119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19">
        <v>62087</v>
      </c>
      <c r="B12964" s="120" t="s">
        <v>201</v>
      </c>
      <c r="C12964" s="120" t="s">
        <v>206</v>
      </c>
      <c r="D12964" s="120" t="s">
        <v>101</v>
      </c>
      <c r="E12964" s="120" t="s">
        <v>92</v>
      </c>
      <c r="F12964" s="121">
        <v>9542</v>
      </c>
      <c r="G12964" s="121">
        <v>1072</v>
      </c>
      <c r="H12964" s="119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19">
        <v>62088</v>
      </c>
      <c r="B12965" s="120" t="s">
        <v>201</v>
      </c>
      <c r="C12965" s="120" t="s">
        <v>206</v>
      </c>
      <c r="D12965" s="120" t="s">
        <v>101</v>
      </c>
      <c r="E12965" s="120" t="s">
        <v>92</v>
      </c>
      <c r="F12965" s="121">
        <v>16754</v>
      </c>
      <c r="G12965" s="121">
        <v>1882</v>
      </c>
      <c r="H12965" s="119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19">
        <v>62089</v>
      </c>
      <c r="B12966" s="120" t="s">
        <v>201</v>
      </c>
      <c r="C12966" s="120" t="s">
        <v>206</v>
      </c>
      <c r="D12966" s="120" t="s">
        <v>101</v>
      </c>
      <c r="E12966" s="120" t="s">
        <v>92</v>
      </c>
      <c r="F12966" s="121">
        <v>10913</v>
      </c>
      <c r="G12966" s="121">
        <v>1226</v>
      </c>
      <c r="H12966" s="119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19">
        <v>62090</v>
      </c>
      <c r="B12967" s="120" t="s">
        <v>201</v>
      </c>
      <c r="C12967" s="120" t="s">
        <v>202</v>
      </c>
      <c r="D12967" s="120" t="s">
        <v>101</v>
      </c>
      <c r="E12967" s="120" t="s">
        <v>92</v>
      </c>
      <c r="F12967" s="121">
        <v>14331</v>
      </c>
      <c r="G12967" s="121">
        <v>1610</v>
      </c>
      <c r="H12967" s="119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19">
        <v>62091</v>
      </c>
      <c r="B12968" s="120" t="s">
        <v>201</v>
      </c>
      <c r="C12968" s="120" t="s">
        <v>202</v>
      </c>
      <c r="D12968" s="120" t="s">
        <v>101</v>
      </c>
      <c r="E12968" s="120" t="s">
        <v>92</v>
      </c>
      <c r="F12968" s="121">
        <v>48953</v>
      </c>
      <c r="G12968" s="121">
        <v>5499</v>
      </c>
      <c r="H12968" s="119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19">
        <v>62092</v>
      </c>
      <c r="B12969" s="120" t="s">
        <v>201</v>
      </c>
      <c r="C12969" s="120" t="s">
        <v>202</v>
      </c>
      <c r="D12969" s="120" t="s">
        <v>101</v>
      </c>
      <c r="E12969" s="120" t="s">
        <v>92</v>
      </c>
      <c r="F12969" s="121">
        <v>51632</v>
      </c>
      <c r="G12969" s="121">
        <v>5800</v>
      </c>
      <c r="H12969" s="119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19">
        <v>62093</v>
      </c>
      <c r="B12970" s="120" t="s">
        <v>201</v>
      </c>
      <c r="C12970" s="120" t="s">
        <v>202</v>
      </c>
      <c r="D12970" s="120" t="s">
        <v>101</v>
      </c>
      <c r="E12970" s="120" t="s">
        <v>92</v>
      </c>
      <c r="F12970" s="121">
        <v>17314</v>
      </c>
      <c r="G12970" s="121">
        <v>1945</v>
      </c>
      <c r="H12970" s="119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19">
        <v>62095</v>
      </c>
      <c r="B12971" s="120" t="s">
        <v>201</v>
      </c>
      <c r="C12971" s="120" t="s">
        <v>206</v>
      </c>
      <c r="D12971" s="120" t="s">
        <v>101</v>
      </c>
      <c r="E12971" s="120" t="s">
        <v>92</v>
      </c>
      <c r="F12971" s="121">
        <v>84720</v>
      </c>
      <c r="G12971" s="121">
        <v>9517</v>
      </c>
      <c r="H12971" s="119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19">
        <v>62096</v>
      </c>
      <c r="B12972" s="120" t="s">
        <v>201</v>
      </c>
      <c r="C12972" s="120" t="s">
        <v>206</v>
      </c>
      <c r="D12972" s="120" t="s">
        <v>101</v>
      </c>
      <c r="E12972" s="120" t="s">
        <v>92</v>
      </c>
      <c r="F12972" s="121">
        <v>33801</v>
      </c>
      <c r="G12972" s="121">
        <v>3797</v>
      </c>
      <c r="H12972" s="119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19">
        <v>62097</v>
      </c>
      <c r="B12973" s="120" t="s">
        <v>201</v>
      </c>
      <c r="C12973" s="120" t="s">
        <v>202</v>
      </c>
      <c r="D12973" s="120" t="s">
        <v>101</v>
      </c>
      <c r="E12973" s="120" t="s">
        <v>92</v>
      </c>
      <c r="F12973" s="121">
        <v>18205</v>
      </c>
      <c r="G12973" s="121">
        <v>2045</v>
      </c>
      <c r="H12973" s="119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19">
        <v>62098</v>
      </c>
      <c r="B12974" s="120" t="s">
        <v>201</v>
      </c>
      <c r="C12974" s="120" t="s">
        <v>206</v>
      </c>
      <c r="D12974" s="120" t="s">
        <v>101</v>
      </c>
      <c r="E12974" s="120" t="s">
        <v>92</v>
      </c>
      <c r="F12974" s="121">
        <v>54160</v>
      </c>
      <c r="G12974" s="121">
        <v>6084</v>
      </c>
      <c r="H12974" s="119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19">
        <v>62099</v>
      </c>
      <c r="B12975" s="120" t="s">
        <v>201</v>
      </c>
      <c r="C12975" s="120" t="s">
        <v>206</v>
      </c>
      <c r="D12975" s="120" t="s">
        <v>101</v>
      </c>
      <c r="E12975" s="120" t="s">
        <v>92</v>
      </c>
      <c r="F12975" s="121">
        <v>51979</v>
      </c>
      <c r="G12975" s="121">
        <v>5839</v>
      </c>
      <c r="H12975" s="119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19">
        <v>62100</v>
      </c>
      <c r="B12976" s="120" t="s">
        <v>201</v>
      </c>
      <c r="C12976" s="120" t="s">
        <v>206</v>
      </c>
      <c r="D12976" s="120" t="s">
        <v>101</v>
      </c>
      <c r="E12976" s="120" t="s">
        <v>92</v>
      </c>
      <c r="F12976" s="121">
        <v>66159</v>
      </c>
      <c r="G12976" s="121">
        <v>7432</v>
      </c>
      <c r="H12976" s="119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19">
        <v>62101</v>
      </c>
      <c r="B12977" s="120" t="s">
        <v>201</v>
      </c>
      <c r="C12977" s="120" t="s">
        <v>206</v>
      </c>
      <c r="D12977" s="120" t="s">
        <v>101</v>
      </c>
      <c r="E12977" s="120" t="s">
        <v>92</v>
      </c>
      <c r="F12977" s="121">
        <v>78684</v>
      </c>
      <c r="G12977" s="121">
        <v>8839</v>
      </c>
      <c r="H12977" s="119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19">
        <v>62102</v>
      </c>
      <c r="B12978" s="120" t="s">
        <v>201</v>
      </c>
      <c r="C12978" s="120" t="s">
        <v>206</v>
      </c>
      <c r="D12978" s="120" t="s">
        <v>101</v>
      </c>
      <c r="E12978" s="120" t="s">
        <v>92</v>
      </c>
      <c r="F12978" s="121">
        <v>74369</v>
      </c>
      <c r="G12978" s="121">
        <v>8354</v>
      </c>
      <c r="H12978" s="119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19">
        <v>62104</v>
      </c>
      <c r="B12979" s="120" t="s">
        <v>201</v>
      </c>
      <c r="C12979" s="120" t="s">
        <v>206</v>
      </c>
      <c r="D12979" s="120" t="s">
        <v>101</v>
      </c>
      <c r="E12979" s="120" t="s">
        <v>92</v>
      </c>
      <c r="F12979" s="121">
        <v>83003</v>
      </c>
      <c r="G12979" s="121">
        <v>9324</v>
      </c>
      <c r="H12979" s="119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19">
        <v>62105</v>
      </c>
      <c r="B12980" s="120" t="s">
        <v>201</v>
      </c>
      <c r="C12980" s="120" t="s">
        <v>206</v>
      </c>
      <c r="D12980" s="120" t="s">
        <v>101</v>
      </c>
      <c r="E12980" s="120" t="s">
        <v>92</v>
      </c>
      <c r="F12980" s="121">
        <v>54222</v>
      </c>
      <c r="G12980" s="121">
        <v>6091</v>
      </c>
      <c r="H12980" s="119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19">
        <v>62106</v>
      </c>
      <c r="B12981" s="120" t="s">
        <v>201</v>
      </c>
      <c r="C12981" s="120" t="s">
        <v>206</v>
      </c>
      <c r="D12981" s="120" t="s">
        <v>128</v>
      </c>
      <c r="E12981" s="120" t="s">
        <v>180</v>
      </c>
      <c r="F12981" s="121">
        <v>59118</v>
      </c>
      <c r="G12981" s="121">
        <v>6641</v>
      </c>
      <c r="H12981" s="119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19">
        <v>62107</v>
      </c>
      <c r="B12982" s="120" t="s">
        <v>201</v>
      </c>
      <c r="C12982" s="120" t="s">
        <v>206</v>
      </c>
      <c r="D12982" s="120" t="s">
        <v>128</v>
      </c>
      <c r="E12982" s="120" t="s">
        <v>180</v>
      </c>
      <c r="F12982" s="121">
        <v>54720</v>
      </c>
      <c r="G12982" s="121">
        <v>6147</v>
      </c>
      <c r="H12982" s="119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19">
        <v>62108</v>
      </c>
      <c r="B12983" s="120" t="s">
        <v>201</v>
      </c>
      <c r="C12983" s="120" t="s">
        <v>206</v>
      </c>
      <c r="D12983" s="120" t="s">
        <v>128</v>
      </c>
      <c r="E12983" s="120" t="s">
        <v>180</v>
      </c>
      <c r="F12983" s="121">
        <v>44100</v>
      </c>
      <c r="G12983" s="121">
        <v>4954</v>
      </c>
      <c r="H12983" s="119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19">
        <v>62109</v>
      </c>
      <c r="B12984" s="120" t="s">
        <v>201</v>
      </c>
      <c r="C12984" s="120" t="s">
        <v>206</v>
      </c>
      <c r="D12984" s="120" t="s">
        <v>128</v>
      </c>
      <c r="E12984" s="120" t="s">
        <v>180</v>
      </c>
      <c r="F12984" s="121">
        <v>51578</v>
      </c>
      <c r="G12984" s="121">
        <v>5794</v>
      </c>
      <c r="H12984" s="119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19">
        <v>62110</v>
      </c>
      <c r="B12985" s="120" t="s">
        <v>201</v>
      </c>
      <c r="C12985" s="120" t="s">
        <v>206</v>
      </c>
      <c r="D12985" s="120" t="s">
        <v>128</v>
      </c>
      <c r="E12985" s="120" t="s">
        <v>180</v>
      </c>
      <c r="F12985" s="121">
        <v>58628</v>
      </c>
      <c r="G12985" s="121">
        <v>6586</v>
      </c>
      <c r="H12985" s="119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19">
        <v>62111</v>
      </c>
      <c r="B12986" s="120" t="s">
        <v>201</v>
      </c>
      <c r="C12986" s="120" t="s">
        <v>206</v>
      </c>
      <c r="D12986" s="120" t="s">
        <v>128</v>
      </c>
      <c r="E12986" s="120" t="s">
        <v>180</v>
      </c>
      <c r="F12986" s="121">
        <v>55175</v>
      </c>
      <c r="G12986" s="121">
        <v>6198</v>
      </c>
      <c r="H12986" s="119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19">
        <v>62112</v>
      </c>
      <c r="B12987" s="120" t="s">
        <v>201</v>
      </c>
      <c r="C12987" s="120" t="s">
        <v>206</v>
      </c>
      <c r="D12987" s="120" t="s">
        <v>128</v>
      </c>
      <c r="E12987" s="120" t="s">
        <v>180</v>
      </c>
      <c r="F12987" s="121">
        <v>47706</v>
      </c>
      <c r="G12987" s="121">
        <v>5359</v>
      </c>
      <c r="H12987" s="119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19">
        <v>62114</v>
      </c>
      <c r="B12988" s="120" t="s">
        <v>201</v>
      </c>
      <c r="C12988" s="120" t="s">
        <v>206</v>
      </c>
      <c r="D12988" s="120" t="s">
        <v>101</v>
      </c>
      <c r="E12988" s="120" t="s">
        <v>92</v>
      </c>
      <c r="F12988" s="121">
        <v>15648</v>
      </c>
      <c r="G12988" s="121">
        <v>1758</v>
      </c>
      <c r="H12988" s="119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19">
        <v>62117</v>
      </c>
      <c r="B12989" s="120" t="s">
        <v>205</v>
      </c>
      <c r="C12989" s="120" t="s">
        <v>210</v>
      </c>
      <c r="D12989" s="120" t="s">
        <v>79</v>
      </c>
      <c r="E12989" s="120" t="s">
        <v>70</v>
      </c>
      <c r="F12989" s="121">
        <v>541</v>
      </c>
      <c r="G12989" s="121">
        <v>54.735</v>
      </c>
      <c r="H12989" s="119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19">
        <v>62117</v>
      </c>
      <c r="B12990" s="120" t="s">
        <v>205</v>
      </c>
      <c r="C12990" s="120" t="s">
        <v>210</v>
      </c>
      <c r="D12990" s="120" t="s">
        <v>79</v>
      </c>
      <c r="E12990" s="120" t="s">
        <v>38</v>
      </c>
      <c r="F12990" s="121">
        <v>180</v>
      </c>
      <c r="G12990" s="121">
        <v>18.265</v>
      </c>
      <c r="H12990" s="119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19">
        <v>62118</v>
      </c>
      <c r="B12991" s="120" t="s">
        <v>201</v>
      </c>
      <c r="C12991" s="120" t="s">
        <v>206</v>
      </c>
      <c r="D12991" s="120" t="s">
        <v>101</v>
      </c>
      <c r="E12991" s="120" t="s">
        <v>92</v>
      </c>
      <c r="F12991" s="121">
        <v>34574</v>
      </c>
      <c r="G12991" s="121">
        <v>3884</v>
      </c>
      <c r="H12991" s="119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19">
        <v>62119</v>
      </c>
      <c r="B12992" s="120" t="s">
        <v>201</v>
      </c>
      <c r="C12992" s="120" t="s">
        <v>206</v>
      </c>
      <c r="D12992" s="120" t="s">
        <v>101</v>
      </c>
      <c r="E12992" s="120" t="s">
        <v>92</v>
      </c>
      <c r="F12992" s="121">
        <v>14155</v>
      </c>
      <c r="G12992" s="121">
        <v>1590</v>
      </c>
      <c r="H12992" s="119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19">
        <v>62120</v>
      </c>
      <c r="B12993" s="120" t="s">
        <v>201</v>
      </c>
      <c r="C12993" s="120" t="s">
        <v>206</v>
      </c>
      <c r="D12993" s="120" t="s">
        <v>101</v>
      </c>
      <c r="E12993" s="120" t="s">
        <v>92</v>
      </c>
      <c r="F12993" s="121">
        <v>20340</v>
      </c>
      <c r="G12993" s="121">
        <v>2285</v>
      </c>
      <c r="H12993" s="119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19">
        <v>62121</v>
      </c>
      <c r="B12994" s="120" t="s">
        <v>201</v>
      </c>
      <c r="C12994" s="120" t="s">
        <v>206</v>
      </c>
      <c r="D12994" s="120" t="s">
        <v>101</v>
      </c>
      <c r="E12994" s="120" t="s">
        <v>92</v>
      </c>
      <c r="F12994" s="121">
        <v>14946</v>
      </c>
      <c r="G12994" s="121">
        <v>1679</v>
      </c>
      <c r="H12994" s="119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19">
        <v>62122</v>
      </c>
      <c r="B12995" s="120" t="s">
        <v>201</v>
      </c>
      <c r="C12995" s="120" t="s">
        <v>206</v>
      </c>
      <c r="D12995" s="120" t="s">
        <v>101</v>
      </c>
      <c r="E12995" s="120" t="s">
        <v>92</v>
      </c>
      <c r="F12995" s="121">
        <v>14437</v>
      </c>
      <c r="G12995" s="121">
        <v>1622</v>
      </c>
      <c r="H12995" s="119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19">
        <v>62123</v>
      </c>
      <c r="B12996" s="120" t="s">
        <v>201</v>
      </c>
      <c r="C12996" s="120" t="s">
        <v>206</v>
      </c>
      <c r="D12996" s="120" t="s">
        <v>101</v>
      </c>
      <c r="E12996" s="120" t="s">
        <v>92</v>
      </c>
      <c r="F12996" s="121">
        <v>9561</v>
      </c>
      <c r="G12996" s="121">
        <v>1074</v>
      </c>
      <c r="H12996" s="119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19">
        <v>62124</v>
      </c>
      <c r="B12997" s="120" t="s">
        <v>201</v>
      </c>
      <c r="C12997" s="120" t="s">
        <v>206</v>
      </c>
      <c r="D12997" s="120" t="s">
        <v>101</v>
      </c>
      <c r="E12997" s="120" t="s">
        <v>92</v>
      </c>
      <c r="F12997" s="121">
        <v>10112</v>
      </c>
      <c r="G12997" s="121">
        <v>1136</v>
      </c>
      <c r="H12997" s="119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19">
        <v>62125</v>
      </c>
      <c r="B12998" s="120" t="s">
        <v>201</v>
      </c>
      <c r="C12998" s="120" t="s">
        <v>206</v>
      </c>
      <c r="D12998" s="120" t="s">
        <v>101</v>
      </c>
      <c r="E12998" s="120" t="s">
        <v>92</v>
      </c>
      <c r="F12998" s="121">
        <v>7968</v>
      </c>
      <c r="G12998" s="121">
        <v>895</v>
      </c>
      <c r="H12998" s="119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19">
        <v>62126</v>
      </c>
      <c r="B12999" s="120" t="s">
        <v>201</v>
      </c>
      <c r="C12999" s="120" t="s">
        <v>206</v>
      </c>
      <c r="D12999" s="120" t="s">
        <v>101</v>
      </c>
      <c r="E12999" s="120" t="s">
        <v>92</v>
      </c>
      <c r="F12999" s="121">
        <v>5510</v>
      </c>
      <c r="G12999" s="121">
        <v>619</v>
      </c>
      <c r="H12999" s="119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19">
        <v>62127</v>
      </c>
      <c r="B13000" s="120" t="s">
        <v>201</v>
      </c>
      <c r="C13000" s="120" t="s">
        <v>206</v>
      </c>
      <c r="D13000" s="120" t="s">
        <v>101</v>
      </c>
      <c r="E13000" s="120" t="s">
        <v>92</v>
      </c>
      <c r="F13000" s="121">
        <v>17012</v>
      </c>
      <c r="G13000" s="121">
        <v>1911</v>
      </c>
      <c r="H13000" s="119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19">
        <v>62128</v>
      </c>
      <c r="B13001" s="120" t="s">
        <v>201</v>
      </c>
      <c r="C13001" s="120" t="s">
        <v>206</v>
      </c>
      <c r="D13001" s="120" t="s">
        <v>101</v>
      </c>
      <c r="E13001" s="120" t="s">
        <v>92</v>
      </c>
      <c r="F13001" s="121">
        <v>14964</v>
      </c>
      <c r="G13001" s="121">
        <v>1681</v>
      </c>
      <c r="H13001" s="119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19">
        <v>62129</v>
      </c>
      <c r="B13002" s="120" t="s">
        <v>201</v>
      </c>
      <c r="C13002" s="120" t="s">
        <v>206</v>
      </c>
      <c r="D13002" s="120" t="s">
        <v>101</v>
      </c>
      <c r="E13002" s="120" t="s">
        <v>92</v>
      </c>
      <c r="F13002" s="121">
        <v>14502</v>
      </c>
      <c r="G13002" s="121">
        <v>1629</v>
      </c>
      <c r="H13002" s="119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19">
        <v>62130</v>
      </c>
      <c r="B13003" s="120" t="s">
        <v>201</v>
      </c>
      <c r="C13003" s="120" t="s">
        <v>206</v>
      </c>
      <c r="D13003" s="120" t="s">
        <v>128</v>
      </c>
      <c r="E13003" s="120" t="s">
        <v>180</v>
      </c>
      <c r="F13003" s="121">
        <v>54755</v>
      </c>
      <c r="G13003" s="121">
        <v>6151</v>
      </c>
      <c r="H13003" s="119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19">
        <v>62131</v>
      </c>
      <c r="B13004" s="120" t="s">
        <v>201</v>
      </c>
      <c r="C13004" s="120" t="s">
        <v>206</v>
      </c>
      <c r="D13004" s="120" t="s">
        <v>101</v>
      </c>
      <c r="E13004" s="120" t="s">
        <v>92</v>
      </c>
      <c r="F13004" s="121">
        <v>37101</v>
      </c>
      <c r="G13004" s="121">
        <v>4168</v>
      </c>
      <c r="H13004" s="119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19">
        <v>62132</v>
      </c>
      <c r="B13005" s="120" t="s">
        <v>201</v>
      </c>
      <c r="C13005" s="120" t="s">
        <v>202</v>
      </c>
      <c r="D13005" s="120" t="s">
        <v>128</v>
      </c>
      <c r="E13005" s="120" t="s">
        <v>180</v>
      </c>
      <c r="F13005" s="121">
        <v>7969693</v>
      </c>
      <c r="G13005" s="121">
        <v>895270</v>
      </c>
      <c r="H13005" s="119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19">
        <v>62133</v>
      </c>
      <c r="B13006" s="120" t="s">
        <v>201</v>
      </c>
      <c r="C13006" s="120" t="s">
        <v>202</v>
      </c>
      <c r="D13006" s="120" t="s">
        <v>128</v>
      </c>
      <c r="E13006" s="120" t="s">
        <v>180</v>
      </c>
      <c r="F13006" s="121">
        <v>3742908</v>
      </c>
      <c r="G13006" s="121">
        <v>420457</v>
      </c>
      <c r="H13006" s="119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19">
        <v>62135</v>
      </c>
      <c r="B13007" s="120" t="s">
        <v>201</v>
      </c>
      <c r="C13007" s="120" t="s">
        <v>206</v>
      </c>
      <c r="D13007" s="120" t="s">
        <v>101</v>
      </c>
      <c r="E13007" s="120" t="s">
        <v>92</v>
      </c>
      <c r="F13007" s="121">
        <v>7745</v>
      </c>
      <c r="G13007" s="121">
        <v>870</v>
      </c>
      <c r="H13007" s="119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19">
        <v>62136</v>
      </c>
      <c r="B13008" s="120" t="s">
        <v>201</v>
      </c>
      <c r="C13008" s="120" t="s">
        <v>206</v>
      </c>
      <c r="D13008" s="120" t="s">
        <v>101</v>
      </c>
      <c r="E13008" s="120" t="s">
        <v>92</v>
      </c>
      <c r="F13008" s="121">
        <v>85439</v>
      </c>
      <c r="G13008" s="121">
        <v>9598</v>
      </c>
      <c r="H13008" s="119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19">
        <v>62137</v>
      </c>
      <c r="B13009" s="120" t="s">
        <v>201</v>
      </c>
      <c r="C13009" s="120" t="s">
        <v>206</v>
      </c>
      <c r="D13009" s="120" t="s">
        <v>101</v>
      </c>
      <c r="E13009" s="120" t="s">
        <v>92</v>
      </c>
      <c r="F13009" s="121">
        <v>13664</v>
      </c>
      <c r="G13009" s="121">
        <v>1535</v>
      </c>
      <c r="H13009" s="119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19">
        <v>62138</v>
      </c>
      <c r="B13010" s="120" t="s">
        <v>201</v>
      </c>
      <c r="C13010" s="120" t="s">
        <v>206</v>
      </c>
      <c r="D13010" s="120" t="s">
        <v>101</v>
      </c>
      <c r="E13010" s="120" t="s">
        <v>92</v>
      </c>
      <c r="F13010" s="121">
        <v>14155</v>
      </c>
      <c r="G13010" s="121">
        <v>1590</v>
      </c>
      <c r="H13010" s="119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19">
        <v>62139</v>
      </c>
      <c r="B13011" s="120" t="s">
        <v>201</v>
      </c>
      <c r="C13011" s="120" t="s">
        <v>206</v>
      </c>
      <c r="D13011" s="120" t="s">
        <v>101</v>
      </c>
      <c r="E13011" s="120" t="s">
        <v>92</v>
      </c>
      <c r="F13011" s="121">
        <v>13835</v>
      </c>
      <c r="G13011" s="121">
        <v>1554</v>
      </c>
      <c r="H13011" s="119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19">
        <v>62140</v>
      </c>
      <c r="B13012" s="120" t="s">
        <v>201</v>
      </c>
      <c r="C13012" s="120" t="s">
        <v>202</v>
      </c>
      <c r="D13012" s="120" t="s">
        <v>101</v>
      </c>
      <c r="E13012" s="120" t="s">
        <v>92</v>
      </c>
      <c r="F13012" s="121">
        <v>257818</v>
      </c>
      <c r="G13012" s="121">
        <v>28962</v>
      </c>
      <c r="H13012" s="119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19">
        <v>62143</v>
      </c>
      <c r="B13013" s="120" t="s">
        <v>201</v>
      </c>
      <c r="C13013" s="120" t="s">
        <v>206</v>
      </c>
      <c r="D13013" s="120" t="s">
        <v>101</v>
      </c>
      <c r="E13013" s="120" t="s">
        <v>92</v>
      </c>
      <c r="F13013" s="121">
        <v>13577</v>
      </c>
      <c r="G13013" s="121">
        <v>1525</v>
      </c>
      <c r="H13013" s="119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19">
        <v>62144</v>
      </c>
      <c r="B13014" s="120" t="s">
        <v>201</v>
      </c>
      <c r="C13014" s="120" t="s">
        <v>206</v>
      </c>
      <c r="D13014" s="120" t="s">
        <v>101</v>
      </c>
      <c r="E13014" s="120" t="s">
        <v>92</v>
      </c>
      <c r="F13014" s="121">
        <v>11636</v>
      </c>
      <c r="G13014" s="121">
        <v>1307</v>
      </c>
      <c r="H13014" s="119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19">
        <v>62145</v>
      </c>
      <c r="B13015" s="120" t="s">
        <v>201</v>
      </c>
      <c r="C13015" s="120" t="s">
        <v>206</v>
      </c>
      <c r="D13015" s="120" t="s">
        <v>101</v>
      </c>
      <c r="E13015" s="120" t="s">
        <v>92</v>
      </c>
      <c r="F13015" s="121">
        <v>27623</v>
      </c>
      <c r="G13015" s="121">
        <v>3103</v>
      </c>
      <c r="H13015" s="119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19">
        <v>62146</v>
      </c>
      <c r="B13016" s="120" t="s">
        <v>201</v>
      </c>
      <c r="C13016" s="120" t="s">
        <v>206</v>
      </c>
      <c r="D13016" s="120" t="s">
        <v>101</v>
      </c>
      <c r="E13016" s="120" t="s">
        <v>92</v>
      </c>
      <c r="F13016" s="121">
        <v>30650</v>
      </c>
      <c r="G13016" s="121">
        <v>3443</v>
      </c>
      <c r="H13016" s="119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19">
        <v>62147</v>
      </c>
      <c r="B13017" s="120" t="s">
        <v>201</v>
      </c>
      <c r="C13017" s="120" t="s">
        <v>206</v>
      </c>
      <c r="D13017" s="120" t="s">
        <v>33</v>
      </c>
      <c r="E13017" s="120" t="s">
        <v>99</v>
      </c>
      <c r="F13017" s="121">
        <v>0</v>
      </c>
      <c r="G13017" s="121">
        <v>-1834</v>
      </c>
      <c r="H13017" s="119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19">
        <v>62148</v>
      </c>
      <c r="B13018" s="120" t="s">
        <v>201</v>
      </c>
      <c r="C13018" s="120" t="s">
        <v>206</v>
      </c>
      <c r="D13018" s="120" t="s">
        <v>101</v>
      </c>
      <c r="E13018" s="120" t="s">
        <v>92</v>
      </c>
      <c r="F13018" s="121">
        <v>16771</v>
      </c>
      <c r="G13018" s="121">
        <v>1884</v>
      </c>
      <c r="H13018" s="119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19">
        <v>62149</v>
      </c>
      <c r="B13019" s="120" t="s">
        <v>201</v>
      </c>
      <c r="C13019" s="120" t="s">
        <v>206</v>
      </c>
      <c r="D13019" s="120" t="s">
        <v>101</v>
      </c>
      <c r="E13019" s="120" t="s">
        <v>92</v>
      </c>
      <c r="F13019" s="121">
        <v>20901</v>
      </c>
      <c r="G13019" s="121">
        <v>2348</v>
      </c>
      <c r="H13019" s="119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19">
        <v>62150</v>
      </c>
      <c r="B13020" s="120" t="s">
        <v>201</v>
      </c>
      <c r="C13020" s="120" t="s">
        <v>207</v>
      </c>
      <c r="D13020" s="120" t="s">
        <v>101</v>
      </c>
      <c r="E13020" s="120" t="s">
        <v>92</v>
      </c>
      <c r="F13020" s="121">
        <v>61363</v>
      </c>
      <c r="G13020" s="121">
        <v>6893</v>
      </c>
      <c r="H13020" s="119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19">
        <v>62151</v>
      </c>
      <c r="B13021" s="120" t="s">
        <v>201</v>
      </c>
      <c r="C13021" s="120" t="s">
        <v>211</v>
      </c>
      <c r="D13021" s="120" t="s">
        <v>101</v>
      </c>
      <c r="E13021" s="120" t="s">
        <v>92</v>
      </c>
      <c r="F13021" s="121">
        <v>12784</v>
      </c>
      <c r="G13021" s="121">
        <v>1436</v>
      </c>
      <c r="H13021" s="119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19">
        <v>62152</v>
      </c>
      <c r="B13022" s="120" t="s">
        <v>201</v>
      </c>
      <c r="C13022" s="120" t="s">
        <v>207</v>
      </c>
      <c r="D13022" s="120" t="s">
        <v>101</v>
      </c>
      <c r="E13022" s="120" t="s">
        <v>92</v>
      </c>
      <c r="F13022" s="121">
        <v>16060</v>
      </c>
      <c r="G13022" s="121">
        <v>1804</v>
      </c>
      <c r="H13022" s="119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19">
        <v>62155</v>
      </c>
      <c r="B13023" s="120" t="s">
        <v>201</v>
      </c>
      <c r="C13023" s="120" t="s">
        <v>206</v>
      </c>
      <c r="D13023" s="120" t="s">
        <v>101</v>
      </c>
      <c r="E13023" s="120" t="s">
        <v>92</v>
      </c>
      <c r="F13023" s="121">
        <v>401</v>
      </c>
      <c r="G13023" s="121">
        <v>45</v>
      </c>
      <c r="H13023" s="119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19">
        <v>62156</v>
      </c>
      <c r="B13024" s="120" t="s">
        <v>201</v>
      </c>
      <c r="C13024" s="120" t="s">
        <v>206</v>
      </c>
      <c r="D13024" s="120" t="s">
        <v>101</v>
      </c>
      <c r="E13024" s="120" t="s">
        <v>92</v>
      </c>
      <c r="F13024" s="121">
        <v>0</v>
      </c>
      <c r="G13024" s="121">
        <v>0</v>
      </c>
      <c r="H13024" s="119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19">
        <v>62157</v>
      </c>
      <c r="B13025" s="120" t="s">
        <v>201</v>
      </c>
      <c r="C13025" s="120" t="s">
        <v>206</v>
      </c>
      <c r="D13025" s="120" t="s">
        <v>101</v>
      </c>
      <c r="E13025" s="120" t="s">
        <v>92</v>
      </c>
      <c r="F13025" s="121">
        <v>3063</v>
      </c>
      <c r="G13025" s="121">
        <v>344</v>
      </c>
      <c r="H13025" s="119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19">
        <v>62159</v>
      </c>
      <c r="B13026" s="120" t="s">
        <v>201</v>
      </c>
      <c r="C13026" s="120" t="s">
        <v>206</v>
      </c>
      <c r="D13026" s="120" t="s">
        <v>101</v>
      </c>
      <c r="E13026" s="120" t="s">
        <v>92</v>
      </c>
      <c r="F13026" s="121">
        <v>27401</v>
      </c>
      <c r="G13026" s="121">
        <v>3078</v>
      </c>
      <c r="H13026" s="119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19">
        <v>62160</v>
      </c>
      <c r="B13027" s="120" t="s">
        <v>201</v>
      </c>
      <c r="C13027" s="120" t="s">
        <v>206</v>
      </c>
      <c r="D13027" s="120" t="s">
        <v>101</v>
      </c>
      <c r="E13027" s="120" t="s">
        <v>92</v>
      </c>
      <c r="F13027" s="121">
        <v>30711</v>
      </c>
      <c r="G13027" s="121">
        <v>3450</v>
      </c>
      <c r="H13027" s="119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19">
        <v>62161</v>
      </c>
      <c r="B13028" s="120" t="s">
        <v>201</v>
      </c>
      <c r="C13028" s="120" t="s">
        <v>207</v>
      </c>
      <c r="D13028" s="120" t="s">
        <v>128</v>
      </c>
      <c r="E13028" s="120" t="s">
        <v>180</v>
      </c>
      <c r="F13028" s="121">
        <v>190671</v>
      </c>
      <c r="G13028" s="121">
        <v>21419</v>
      </c>
      <c r="H13028" s="119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19">
        <v>62162</v>
      </c>
      <c r="B13029" s="120" t="s">
        <v>201</v>
      </c>
      <c r="C13029" s="120" t="s">
        <v>207</v>
      </c>
      <c r="D13029" s="120" t="s">
        <v>79</v>
      </c>
      <c r="E13029" s="120" t="s">
        <v>70</v>
      </c>
      <c r="F13029" s="121">
        <v>186</v>
      </c>
      <c r="G13029" s="121">
        <v>24</v>
      </c>
      <c r="H13029" s="119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19">
        <v>62163</v>
      </c>
      <c r="B13030" s="120" t="s">
        <v>201</v>
      </c>
      <c r="C13030" s="120" t="s">
        <v>206</v>
      </c>
      <c r="D13030" s="120" t="s">
        <v>101</v>
      </c>
      <c r="E13030" s="120" t="s">
        <v>92</v>
      </c>
      <c r="F13030" s="121">
        <v>88308</v>
      </c>
      <c r="G13030" s="121">
        <v>9920</v>
      </c>
      <c r="H13030" s="119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19">
        <v>62164</v>
      </c>
      <c r="B13031" s="120" t="s">
        <v>201</v>
      </c>
      <c r="C13031" s="120" t="s">
        <v>206</v>
      </c>
      <c r="D13031" s="120" t="s">
        <v>101</v>
      </c>
      <c r="E13031" s="120" t="s">
        <v>92</v>
      </c>
      <c r="F13031" s="121">
        <v>8190</v>
      </c>
      <c r="G13031" s="121">
        <v>920</v>
      </c>
      <c r="H13031" s="119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19">
        <v>62167</v>
      </c>
      <c r="B13032" s="120" t="s">
        <v>201</v>
      </c>
      <c r="C13032" s="120" t="s">
        <v>206</v>
      </c>
      <c r="D13032" s="120" t="s">
        <v>101</v>
      </c>
      <c r="E13032" s="120" t="s">
        <v>92</v>
      </c>
      <c r="F13032" s="121">
        <v>91201</v>
      </c>
      <c r="G13032" s="121">
        <v>10245</v>
      </c>
      <c r="H13032" s="119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19">
        <v>62168</v>
      </c>
      <c r="B13033" s="120" t="s">
        <v>201</v>
      </c>
      <c r="C13033" s="120" t="s">
        <v>206</v>
      </c>
      <c r="D13033" s="120" t="s">
        <v>101</v>
      </c>
      <c r="E13033" s="120" t="s">
        <v>92</v>
      </c>
      <c r="F13033" s="121">
        <v>67850</v>
      </c>
      <c r="G13033" s="121">
        <v>7622</v>
      </c>
      <c r="H13033" s="119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19">
        <v>62169</v>
      </c>
      <c r="B13034" s="120" t="s">
        <v>201</v>
      </c>
      <c r="C13034" s="120" t="s">
        <v>206</v>
      </c>
      <c r="D13034" s="120" t="s">
        <v>101</v>
      </c>
      <c r="E13034" s="120" t="s">
        <v>92</v>
      </c>
      <c r="F13034" s="121">
        <v>30818</v>
      </c>
      <c r="G13034" s="121">
        <v>3462</v>
      </c>
      <c r="H13034" s="119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19">
        <v>62170</v>
      </c>
      <c r="B13035" s="120" t="s">
        <v>201</v>
      </c>
      <c r="C13035" s="120" t="s">
        <v>206</v>
      </c>
      <c r="D13035" s="120" t="s">
        <v>101</v>
      </c>
      <c r="E13035" s="120" t="s">
        <v>92</v>
      </c>
      <c r="F13035" s="121">
        <v>32384</v>
      </c>
      <c r="G13035" s="121">
        <v>3638</v>
      </c>
      <c r="H13035" s="119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19">
        <v>62171</v>
      </c>
      <c r="B13036" s="120" t="s">
        <v>201</v>
      </c>
      <c r="C13036" s="120" t="s">
        <v>206</v>
      </c>
      <c r="D13036" s="120" t="s">
        <v>101</v>
      </c>
      <c r="E13036" s="120" t="s">
        <v>92</v>
      </c>
      <c r="F13036" s="121">
        <v>34539</v>
      </c>
      <c r="G13036" s="121">
        <v>3880</v>
      </c>
      <c r="H13036" s="119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19">
        <v>62172</v>
      </c>
      <c r="B13037" s="120" t="s">
        <v>201</v>
      </c>
      <c r="C13037" s="120" t="s">
        <v>206</v>
      </c>
      <c r="D13037" s="120" t="s">
        <v>128</v>
      </c>
      <c r="E13037" s="120" t="s">
        <v>180</v>
      </c>
      <c r="F13037" s="121">
        <v>63222</v>
      </c>
      <c r="G13037" s="121">
        <v>7102</v>
      </c>
      <c r="H13037" s="119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19">
        <v>62173</v>
      </c>
      <c r="B13038" s="120" t="s">
        <v>201</v>
      </c>
      <c r="C13038" s="120" t="s">
        <v>206</v>
      </c>
      <c r="D13038" s="120" t="s">
        <v>101</v>
      </c>
      <c r="E13038" s="120" t="s">
        <v>92</v>
      </c>
      <c r="F13038" s="121">
        <v>76539</v>
      </c>
      <c r="G13038" s="121">
        <v>8598</v>
      </c>
      <c r="H13038" s="119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19">
        <v>62174</v>
      </c>
      <c r="B13039" s="120" t="s">
        <v>201</v>
      </c>
      <c r="C13039" s="120" t="s">
        <v>207</v>
      </c>
      <c r="D13039" s="120" t="s">
        <v>79</v>
      </c>
      <c r="E13039" s="120" t="s">
        <v>70</v>
      </c>
      <c r="F13039" s="121">
        <v>314</v>
      </c>
      <c r="G13039" s="121">
        <v>30</v>
      </c>
      <c r="H13039" s="119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19">
        <v>62176</v>
      </c>
      <c r="B13040" s="120" t="s">
        <v>201</v>
      </c>
      <c r="C13040" s="120" t="s">
        <v>211</v>
      </c>
      <c r="D13040" s="120" t="s">
        <v>73</v>
      </c>
      <c r="E13040" s="120" t="s">
        <v>38</v>
      </c>
      <c r="F13040" s="121">
        <v>592789</v>
      </c>
      <c r="G13040" s="121">
        <v>48229</v>
      </c>
      <c r="H13040" s="119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19">
        <v>62191</v>
      </c>
      <c r="B13041" s="120" t="s">
        <v>201</v>
      </c>
      <c r="C13041" s="120" t="s">
        <v>206</v>
      </c>
      <c r="D13041" s="120" t="s">
        <v>101</v>
      </c>
      <c r="E13041" s="120" t="s">
        <v>92</v>
      </c>
      <c r="F13041" s="121">
        <v>46441</v>
      </c>
      <c r="G13041" s="121">
        <v>5217</v>
      </c>
      <c r="H13041" s="119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19">
        <v>62193</v>
      </c>
      <c r="B13042" s="120" t="s">
        <v>201</v>
      </c>
      <c r="C13042" s="120" t="s">
        <v>206</v>
      </c>
      <c r="D13042" s="120" t="s">
        <v>101</v>
      </c>
      <c r="E13042" s="120" t="s">
        <v>92</v>
      </c>
      <c r="F13042" s="121">
        <v>12953</v>
      </c>
      <c r="G13042" s="121">
        <v>1455</v>
      </c>
      <c r="H13042" s="119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19">
        <v>62194</v>
      </c>
      <c r="B13043" s="120" t="s">
        <v>201</v>
      </c>
      <c r="C13043" s="120" t="s">
        <v>206</v>
      </c>
      <c r="D13043" s="120" t="s">
        <v>101</v>
      </c>
      <c r="E13043" s="120" t="s">
        <v>92</v>
      </c>
      <c r="F13043" s="121">
        <v>13762</v>
      </c>
      <c r="G13043" s="121">
        <v>1546</v>
      </c>
      <c r="H13043" s="119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19">
        <v>62195</v>
      </c>
      <c r="B13044" s="120" t="s">
        <v>201</v>
      </c>
      <c r="C13044" s="120" t="s">
        <v>206</v>
      </c>
      <c r="D13044" s="120" t="s">
        <v>101</v>
      </c>
      <c r="E13044" s="120" t="s">
        <v>92</v>
      </c>
      <c r="F13044" s="121">
        <v>13477</v>
      </c>
      <c r="G13044" s="121">
        <v>1514</v>
      </c>
      <c r="H13044" s="119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19">
        <v>62196</v>
      </c>
      <c r="B13045" s="120" t="s">
        <v>201</v>
      </c>
      <c r="C13045" s="120" t="s">
        <v>206</v>
      </c>
      <c r="D13045" s="120" t="s">
        <v>101</v>
      </c>
      <c r="E13045" s="120" t="s">
        <v>92</v>
      </c>
      <c r="F13045" s="121">
        <v>26394</v>
      </c>
      <c r="G13045" s="121">
        <v>2965</v>
      </c>
      <c r="H13045" s="119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19">
        <v>62197</v>
      </c>
      <c r="B13046" s="120" t="s">
        <v>201</v>
      </c>
      <c r="C13046" s="120" t="s">
        <v>206</v>
      </c>
      <c r="D13046" s="120" t="s">
        <v>101</v>
      </c>
      <c r="E13046" s="120" t="s">
        <v>92</v>
      </c>
      <c r="F13046" s="121">
        <v>30285</v>
      </c>
      <c r="G13046" s="121">
        <v>3402</v>
      </c>
      <c r="H13046" s="119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19">
        <v>62198</v>
      </c>
      <c r="B13047" s="120" t="s">
        <v>201</v>
      </c>
      <c r="C13047" s="120" t="s">
        <v>206</v>
      </c>
      <c r="D13047" s="120" t="s">
        <v>101</v>
      </c>
      <c r="E13047" s="120" t="s">
        <v>92</v>
      </c>
      <c r="F13047" s="121">
        <v>27935</v>
      </c>
      <c r="G13047" s="121">
        <v>3138</v>
      </c>
      <c r="H13047" s="119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19">
        <v>62199</v>
      </c>
      <c r="B13048" s="120" t="s">
        <v>201</v>
      </c>
      <c r="C13048" s="120" t="s">
        <v>206</v>
      </c>
      <c r="D13048" s="120" t="s">
        <v>101</v>
      </c>
      <c r="E13048" s="120" t="s">
        <v>92</v>
      </c>
      <c r="F13048" s="121">
        <v>26483</v>
      </c>
      <c r="G13048" s="121">
        <v>2975</v>
      </c>
      <c r="H13048" s="119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19">
        <v>62201</v>
      </c>
      <c r="B13049" s="120" t="s">
        <v>201</v>
      </c>
      <c r="C13049" s="120" t="s">
        <v>206</v>
      </c>
      <c r="D13049" s="120" t="s">
        <v>101</v>
      </c>
      <c r="E13049" s="120" t="s">
        <v>92</v>
      </c>
      <c r="F13049" s="121">
        <v>25444</v>
      </c>
      <c r="G13049" s="121">
        <v>2858</v>
      </c>
      <c r="H13049" s="119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19">
        <v>62202</v>
      </c>
      <c r="B13050" s="120" t="s">
        <v>201</v>
      </c>
      <c r="C13050" s="120" t="s">
        <v>206</v>
      </c>
      <c r="D13050" s="120" t="s">
        <v>101</v>
      </c>
      <c r="E13050" s="120" t="s">
        <v>92</v>
      </c>
      <c r="F13050" s="121">
        <v>16353</v>
      </c>
      <c r="G13050" s="121">
        <v>1837</v>
      </c>
      <c r="H13050" s="119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19">
        <v>62203</v>
      </c>
      <c r="B13051" s="120" t="s">
        <v>201</v>
      </c>
      <c r="C13051" s="120" t="s">
        <v>206</v>
      </c>
      <c r="D13051" s="120" t="s">
        <v>101</v>
      </c>
      <c r="E13051" s="120" t="s">
        <v>92</v>
      </c>
      <c r="F13051" s="121">
        <v>29065</v>
      </c>
      <c r="G13051" s="121">
        <v>3265</v>
      </c>
      <c r="H13051" s="119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19">
        <v>62204</v>
      </c>
      <c r="B13052" s="120" t="s">
        <v>201</v>
      </c>
      <c r="C13052" s="120" t="s">
        <v>206</v>
      </c>
      <c r="D13052" s="120" t="s">
        <v>101</v>
      </c>
      <c r="E13052" s="120" t="s">
        <v>92</v>
      </c>
      <c r="F13052" s="121">
        <v>39552</v>
      </c>
      <c r="G13052" s="121">
        <v>4443</v>
      </c>
      <c r="H13052" s="119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19">
        <v>62208</v>
      </c>
      <c r="B13053" s="120" t="s">
        <v>201</v>
      </c>
      <c r="C13053" s="120" t="s">
        <v>206</v>
      </c>
      <c r="D13053" s="120" t="s">
        <v>101</v>
      </c>
      <c r="E13053" s="120" t="s">
        <v>92</v>
      </c>
      <c r="F13053" s="121">
        <v>56269</v>
      </c>
      <c r="G13053" s="121">
        <v>6321</v>
      </c>
      <c r="H13053" s="119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19">
        <v>62209</v>
      </c>
      <c r="B13054" s="120" t="s">
        <v>201</v>
      </c>
      <c r="C13054" s="120" t="s">
        <v>206</v>
      </c>
      <c r="D13054" s="120" t="s">
        <v>101</v>
      </c>
      <c r="E13054" s="120" t="s">
        <v>92</v>
      </c>
      <c r="F13054" s="121">
        <v>26750</v>
      </c>
      <c r="G13054" s="121">
        <v>3005</v>
      </c>
      <c r="H13054" s="119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19">
        <v>62210</v>
      </c>
      <c r="B13055" s="120" t="s">
        <v>201</v>
      </c>
      <c r="C13055" s="120" t="s">
        <v>206</v>
      </c>
      <c r="D13055" s="120" t="s">
        <v>101</v>
      </c>
      <c r="E13055" s="120" t="s">
        <v>92</v>
      </c>
      <c r="F13055" s="121">
        <v>33284</v>
      </c>
      <c r="G13055" s="121">
        <v>3739</v>
      </c>
      <c r="H13055" s="119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19">
        <v>62219</v>
      </c>
      <c r="B13056" s="120" t="s">
        <v>201</v>
      </c>
      <c r="C13056" s="120" t="s">
        <v>202</v>
      </c>
      <c r="D13056" s="120" t="s">
        <v>33</v>
      </c>
      <c r="E13056" s="120" t="s">
        <v>99</v>
      </c>
      <c r="F13056" s="121">
        <v>0</v>
      </c>
      <c r="G13056" s="121">
        <v>-3</v>
      </c>
      <c r="H13056" s="119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19">
        <v>62223</v>
      </c>
      <c r="B13057" s="120" t="s">
        <v>201</v>
      </c>
      <c r="C13057" s="120" t="s">
        <v>206</v>
      </c>
      <c r="D13057" s="120" t="s">
        <v>101</v>
      </c>
      <c r="E13057" s="120" t="s">
        <v>92</v>
      </c>
      <c r="F13057" s="121">
        <v>38483</v>
      </c>
      <c r="G13057" s="121">
        <v>4323</v>
      </c>
      <c r="H13057" s="119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19">
        <v>62224</v>
      </c>
      <c r="B13058" s="120" t="s">
        <v>201</v>
      </c>
      <c r="C13058" s="120" t="s">
        <v>206</v>
      </c>
      <c r="D13058" s="120" t="s">
        <v>101</v>
      </c>
      <c r="E13058" s="120" t="s">
        <v>92</v>
      </c>
      <c r="F13058" s="121">
        <v>30802</v>
      </c>
      <c r="G13058" s="121">
        <v>3460</v>
      </c>
      <c r="H13058" s="119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19">
        <v>62225</v>
      </c>
      <c r="B13059" s="120" t="s">
        <v>201</v>
      </c>
      <c r="C13059" s="120" t="s">
        <v>206</v>
      </c>
      <c r="D13059" s="120" t="s">
        <v>101</v>
      </c>
      <c r="E13059" s="120" t="s">
        <v>92</v>
      </c>
      <c r="F13059" s="121">
        <v>15775</v>
      </c>
      <c r="G13059" s="121">
        <v>1772</v>
      </c>
      <c r="H13059" s="119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19">
        <v>62226</v>
      </c>
      <c r="B13060" s="120" t="s">
        <v>201</v>
      </c>
      <c r="C13060" s="120" t="s">
        <v>206</v>
      </c>
      <c r="D13060" s="120" t="s">
        <v>101</v>
      </c>
      <c r="E13060" s="120" t="s">
        <v>92</v>
      </c>
      <c r="F13060" s="121">
        <v>22007</v>
      </c>
      <c r="G13060" s="121">
        <v>2472</v>
      </c>
      <c r="H13060" s="119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19">
        <v>62227</v>
      </c>
      <c r="B13061" s="120" t="s">
        <v>201</v>
      </c>
      <c r="C13061" s="120" t="s">
        <v>206</v>
      </c>
      <c r="D13061" s="120" t="s">
        <v>128</v>
      </c>
      <c r="E13061" s="120" t="s">
        <v>180</v>
      </c>
      <c r="F13061" s="121">
        <v>726312</v>
      </c>
      <c r="G13061" s="121">
        <v>81590</v>
      </c>
      <c r="H13061" s="119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19">
        <v>62228</v>
      </c>
      <c r="B13062" s="120" t="s">
        <v>201</v>
      </c>
      <c r="C13062" s="120" t="s">
        <v>206</v>
      </c>
      <c r="D13062" s="120" t="s">
        <v>101</v>
      </c>
      <c r="E13062" s="120" t="s">
        <v>92</v>
      </c>
      <c r="F13062" s="121">
        <v>31043</v>
      </c>
      <c r="G13062" s="121">
        <v>3487</v>
      </c>
      <c r="H13062" s="119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19">
        <v>62239</v>
      </c>
      <c r="B13063" s="120" t="s">
        <v>201</v>
      </c>
      <c r="C13063" s="120" t="s">
        <v>206</v>
      </c>
      <c r="D13063" s="120" t="s">
        <v>101</v>
      </c>
      <c r="E13063" s="120" t="s">
        <v>92</v>
      </c>
      <c r="F13063" s="121">
        <v>36650</v>
      </c>
      <c r="G13063" s="121">
        <v>4117</v>
      </c>
      <c r="H13063" s="119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19">
        <v>62240</v>
      </c>
      <c r="B13064" s="120" t="s">
        <v>201</v>
      </c>
      <c r="C13064" s="120" t="s">
        <v>206</v>
      </c>
      <c r="D13064" s="120" t="s">
        <v>101</v>
      </c>
      <c r="E13064" s="120" t="s">
        <v>92</v>
      </c>
      <c r="F13064" s="121">
        <v>7923</v>
      </c>
      <c r="G13064" s="121">
        <v>890</v>
      </c>
      <c r="H13064" s="119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19">
        <v>62241</v>
      </c>
      <c r="B13065" s="120" t="s">
        <v>201</v>
      </c>
      <c r="C13065" s="120" t="s">
        <v>206</v>
      </c>
      <c r="D13065" s="120" t="s">
        <v>33</v>
      </c>
      <c r="E13065" s="120" t="s">
        <v>99</v>
      </c>
      <c r="F13065" s="121">
        <v>0</v>
      </c>
      <c r="G13065" s="121">
        <v>0</v>
      </c>
      <c r="H13065" s="119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19">
        <v>62241</v>
      </c>
      <c r="B13066" s="120" t="s">
        <v>201</v>
      </c>
      <c r="C13066" s="120" t="s">
        <v>206</v>
      </c>
      <c r="D13066" s="120" t="s">
        <v>101</v>
      </c>
      <c r="E13066" s="120" t="s">
        <v>92</v>
      </c>
      <c r="F13066" s="121">
        <v>102470</v>
      </c>
      <c r="G13066" s="121">
        <v>11511</v>
      </c>
      <c r="H13066" s="119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19">
        <v>62242</v>
      </c>
      <c r="B13067" s="120" t="s">
        <v>201</v>
      </c>
      <c r="C13067" s="120" t="s">
        <v>206</v>
      </c>
      <c r="D13067" s="120" t="s">
        <v>101</v>
      </c>
      <c r="E13067" s="120" t="s">
        <v>92</v>
      </c>
      <c r="F13067" s="121">
        <v>20866</v>
      </c>
      <c r="G13067" s="121">
        <v>2344</v>
      </c>
      <c r="H13067" s="119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19">
        <v>62243</v>
      </c>
      <c r="B13068" s="120" t="s">
        <v>201</v>
      </c>
      <c r="C13068" s="120" t="s">
        <v>206</v>
      </c>
      <c r="D13068" s="120" t="s">
        <v>101</v>
      </c>
      <c r="E13068" s="120" t="s">
        <v>92</v>
      </c>
      <c r="F13068" s="121">
        <v>32599</v>
      </c>
      <c r="G13068" s="121">
        <v>3662</v>
      </c>
      <c r="H13068" s="119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19">
        <v>62244</v>
      </c>
      <c r="B13069" s="120" t="s">
        <v>201</v>
      </c>
      <c r="C13069" s="120" t="s">
        <v>206</v>
      </c>
      <c r="D13069" s="120" t="s">
        <v>101</v>
      </c>
      <c r="E13069" s="120" t="s">
        <v>92</v>
      </c>
      <c r="F13069" s="121">
        <v>32055</v>
      </c>
      <c r="G13069" s="121">
        <v>3601</v>
      </c>
      <c r="H13069" s="119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19">
        <v>62245</v>
      </c>
      <c r="B13070" s="120" t="s">
        <v>201</v>
      </c>
      <c r="C13070" s="120" t="s">
        <v>206</v>
      </c>
      <c r="D13070" s="120" t="s">
        <v>101</v>
      </c>
      <c r="E13070" s="120" t="s">
        <v>92</v>
      </c>
      <c r="F13070" s="121">
        <v>25630</v>
      </c>
      <c r="G13070" s="121">
        <v>2879</v>
      </c>
      <c r="H13070" s="119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19">
        <v>62246</v>
      </c>
      <c r="B13071" s="120" t="s">
        <v>201</v>
      </c>
      <c r="C13071" s="120" t="s">
        <v>206</v>
      </c>
      <c r="D13071" s="120" t="s">
        <v>101</v>
      </c>
      <c r="E13071" s="120" t="s">
        <v>92</v>
      </c>
      <c r="F13071" s="121">
        <v>30025</v>
      </c>
      <c r="G13071" s="121">
        <v>3373</v>
      </c>
      <c r="H13071" s="119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19">
        <v>62250</v>
      </c>
      <c r="B13072" s="120" t="s">
        <v>201</v>
      </c>
      <c r="C13072" s="120" t="s">
        <v>207</v>
      </c>
      <c r="D13072" s="120" t="s">
        <v>79</v>
      </c>
      <c r="E13072" s="120" t="s">
        <v>70</v>
      </c>
      <c r="F13072" s="121">
        <v>854</v>
      </c>
      <c r="G13072" s="121">
        <v>90</v>
      </c>
      <c r="H13072" s="119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19">
        <v>62251</v>
      </c>
      <c r="B13073" s="120" t="s">
        <v>201</v>
      </c>
      <c r="C13073" s="120" t="s">
        <v>206</v>
      </c>
      <c r="D13073" s="120" t="s">
        <v>101</v>
      </c>
      <c r="E13073" s="120" t="s">
        <v>92</v>
      </c>
      <c r="F13073" s="121">
        <v>28718</v>
      </c>
      <c r="G13073" s="121">
        <v>3226</v>
      </c>
      <c r="H13073" s="119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19">
        <v>62252</v>
      </c>
      <c r="B13074" s="120" t="s">
        <v>201</v>
      </c>
      <c r="C13074" s="120" t="s">
        <v>206</v>
      </c>
      <c r="D13074" s="120" t="s">
        <v>101</v>
      </c>
      <c r="E13074" s="120" t="s">
        <v>92</v>
      </c>
      <c r="F13074" s="121">
        <v>25114</v>
      </c>
      <c r="G13074" s="121">
        <v>2821</v>
      </c>
      <c r="H13074" s="119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19">
        <v>62253</v>
      </c>
      <c r="B13075" s="120" t="s">
        <v>201</v>
      </c>
      <c r="C13075" s="120" t="s">
        <v>206</v>
      </c>
      <c r="D13075" s="120" t="s">
        <v>101</v>
      </c>
      <c r="E13075" s="120" t="s">
        <v>92</v>
      </c>
      <c r="F13075" s="121">
        <v>25077</v>
      </c>
      <c r="G13075" s="121">
        <v>2817</v>
      </c>
      <c r="H13075" s="119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19">
        <v>62254</v>
      </c>
      <c r="B13076" s="120" t="s">
        <v>201</v>
      </c>
      <c r="C13076" s="120" t="s">
        <v>206</v>
      </c>
      <c r="D13076" s="120" t="s">
        <v>101</v>
      </c>
      <c r="E13076" s="120" t="s">
        <v>92</v>
      </c>
      <c r="F13076" s="121">
        <v>25354</v>
      </c>
      <c r="G13076" s="121">
        <v>2848</v>
      </c>
      <c r="H13076" s="119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19">
        <v>62255</v>
      </c>
      <c r="B13077" s="120" t="s">
        <v>201</v>
      </c>
      <c r="C13077" s="120" t="s">
        <v>206</v>
      </c>
      <c r="D13077" s="120" t="s">
        <v>101</v>
      </c>
      <c r="E13077" s="120" t="s">
        <v>92</v>
      </c>
      <c r="F13077" s="121">
        <v>18490</v>
      </c>
      <c r="G13077" s="121">
        <v>2077</v>
      </c>
      <c r="H13077" s="119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19">
        <v>62256</v>
      </c>
      <c r="B13078" s="120" t="s">
        <v>201</v>
      </c>
      <c r="C13078" s="120" t="s">
        <v>206</v>
      </c>
      <c r="D13078" s="120" t="s">
        <v>101</v>
      </c>
      <c r="E13078" s="120" t="s">
        <v>92</v>
      </c>
      <c r="F13078" s="121">
        <v>26074</v>
      </c>
      <c r="G13078" s="121">
        <v>2929</v>
      </c>
      <c r="H13078" s="119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19">
        <v>62257</v>
      </c>
      <c r="B13079" s="120" t="s">
        <v>201</v>
      </c>
      <c r="C13079" s="120" t="s">
        <v>202</v>
      </c>
      <c r="D13079" s="120" t="s">
        <v>33</v>
      </c>
      <c r="E13079" s="120" t="s">
        <v>99</v>
      </c>
      <c r="F13079" s="121">
        <v>0</v>
      </c>
      <c r="G13079" s="121">
        <v>-64</v>
      </c>
      <c r="H13079" s="119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19">
        <v>62258</v>
      </c>
      <c r="B13080" s="120" t="s">
        <v>201</v>
      </c>
      <c r="C13080" s="120" t="s">
        <v>206</v>
      </c>
      <c r="D13080" s="120" t="s">
        <v>128</v>
      </c>
      <c r="E13080" s="120" t="s">
        <v>180</v>
      </c>
      <c r="F13080" s="121">
        <v>70691</v>
      </c>
      <c r="G13080" s="121">
        <v>7941</v>
      </c>
      <c r="H13080" s="119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19">
        <v>62259</v>
      </c>
      <c r="B13081" s="120" t="s">
        <v>201</v>
      </c>
      <c r="C13081" s="120" t="s">
        <v>206</v>
      </c>
      <c r="D13081" s="120" t="s">
        <v>128</v>
      </c>
      <c r="E13081" s="120" t="s">
        <v>180</v>
      </c>
      <c r="F13081" s="121">
        <v>1844282</v>
      </c>
      <c r="G13081" s="121">
        <v>207176</v>
      </c>
      <c r="H13081" s="119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19">
        <v>62260</v>
      </c>
      <c r="B13082" s="120" t="s">
        <v>201</v>
      </c>
      <c r="C13082" s="120" t="s">
        <v>206</v>
      </c>
      <c r="D13082" s="120" t="s">
        <v>101</v>
      </c>
      <c r="E13082" s="120" t="s">
        <v>92</v>
      </c>
      <c r="F13082" s="121">
        <v>43086</v>
      </c>
      <c r="G13082" s="121">
        <v>4840</v>
      </c>
      <c r="H13082" s="119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19">
        <v>62264</v>
      </c>
      <c r="B13083" s="120" t="s">
        <v>201</v>
      </c>
      <c r="C13083" s="120" t="s">
        <v>202</v>
      </c>
      <c r="D13083" s="120" t="s">
        <v>101</v>
      </c>
      <c r="E13083" s="120" t="s">
        <v>92</v>
      </c>
      <c r="F13083" s="121">
        <v>13903</v>
      </c>
      <c r="G13083" s="121">
        <v>1562</v>
      </c>
      <c r="H13083" s="119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19">
        <v>62265</v>
      </c>
      <c r="B13084" s="120" t="s">
        <v>201</v>
      </c>
      <c r="C13084" s="120" t="s">
        <v>202</v>
      </c>
      <c r="D13084" s="120" t="s">
        <v>101</v>
      </c>
      <c r="E13084" s="120" t="s">
        <v>92</v>
      </c>
      <c r="F13084" s="121">
        <v>19128</v>
      </c>
      <c r="G13084" s="121">
        <v>2149</v>
      </c>
      <c r="H13084" s="119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19">
        <v>62266</v>
      </c>
      <c r="B13085" s="120" t="s">
        <v>201</v>
      </c>
      <c r="C13085" s="120" t="s">
        <v>202</v>
      </c>
      <c r="D13085" s="120" t="s">
        <v>101</v>
      </c>
      <c r="E13085" s="120" t="s">
        <v>92</v>
      </c>
      <c r="F13085" s="121">
        <v>14119</v>
      </c>
      <c r="G13085" s="121">
        <v>1586</v>
      </c>
      <c r="H13085" s="119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19">
        <v>62267</v>
      </c>
      <c r="B13086" s="120" t="s">
        <v>201</v>
      </c>
      <c r="C13086" s="120" t="s">
        <v>206</v>
      </c>
      <c r="D13086" s="120" t="s">
        <v>101</v>
      </c>
      <c r="E13086" s="120" t="s">
        <v>92</v>
      </c>
      <c r="F13086" s="121">
        <v>33276</v>
      </c>
      <c r="G13086" s="121">
        <v>3738</v>
      </c>
      <c r="H13086" s="119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19">
        <v>62268</v>
      </c>
      <c r="B13087" s="120" t="s">
        <v>201</v>
      </c>
      <c r="C13087" s="120" t="s">
        <v>206</v>
      </c>
      <c r="D13087" s="120" t="s">
        <v>101</v>
      </c>
      <c r="E13087" s="120" t="s">
        <v>92</v>
      </c>
      <c r="F13087" s="121">
        <v>95180</v>
      </c>
      <c r="G13087" s="121">
        <v>10692</v>
      </c>
      <c r="H13087" s="119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19">
        <v>62269</v>
      </c>
      <c r="B13088" s="120" t="s">
        <v>201</v>
      </c>
      <c r="C13088" s="120" t="s">
        <v>206</v>
      </c>
      <c r="D13088" s="120" t="s">
        <v>128</v>
      </c>
      <c r="E13088" s="120" t="s">
        <v>180</v>
      </c>
      <c r="F13088" s="121">
        <v>2835661</v>
      </c>
      <c r="G13088" s="121">
        <v>318542</v>
      </c>
      <c r="H13088" s="119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19">
        <v>62270</v>
      </c>
      <c r="B13089" s="120" t="s">
        <v>201</v>
      </c>
      <c r="C13089" s="120" t="s">
        <v>207</v>
      </c>
      <c r="D13089" s="120" t="s">
        <v>79</v>
      </c>
      <c r="E13089" s="120" t="s">
        <v>70</v>
      </c>
      <c r="F13089" s="121">
        <v>892</v>
      </c>
      <c r="G13089" s="121">
        <v>31</v>
      </c>
      <c r="H13089" s="119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19">
        <v>62271</v>
      </c>
      <c r="B13090" s="120" t="s">
        <v>201</v>
      </c>
      <c r="C13090" s="120" t="s">
        <v>207</v>
      </c>
      <c r="D13090" s="120" t="s">
        <v>79</v>
      </c>
      <c r="E13090" s="120" t="s">
        <v>70</v>
      </c>
      <c r="F13090" s="121">
        <v>573</v>
      </c>
      <c r="G13090" s="121">
        <v>58</v>
      </c>
      <c r="H13090" s="119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19">
        <v>62274</v>
      </c>
      <c r="B13091" s="120" t="s">
        <v>201</v>
      </c>
      <c r="C13091" s="120" t="s">
        <v>207</v>
      </c>
      <c r="D13091" s="120" t="s">
        <v>101</v>
      </c>
      <c r="E13091" s="120" t="s">
        <v>92</v>
      </c>
      <c r="F13091" s="121">
        <v>23599</v>
      </c>
      <c r="G13091" s="121">
        <v>2651</v>
      </c>
      <c r="H13091" s="119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19">
        <v>62275</v>
      </c>
      <c r="B13092" s="120" t="s">
        <v>201</v>
      </c>
      <c r="C13092" s="120" t="s">
        <v>207</v>
      </c>
      <c r="D13092" s="120" t="s">
        <v>101</v>
      </c>
      <c r="E13092" s="120" t="s">
        <v>92</v>
      </c>
      <c r="F13092" s="121">
        <v>23413</v>
      </c>
      <c r="G13092" s="121">
        <v>2630</v>
      </c>
      <c r="H13092" s="119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19">
        <v>62286</v>
      </c>
      <c r="B13093" s="120" t="s">
        <v>201</v>
      </c>
      <c r="C13093" s="120" t="s">
        <v>207</v>
      </c>
      <c r="D13093" s="120" t="s">
        <v>101</v>
      </c>
      <c r="E13093" s="120" t="s">
        <v>92</v>
      </c>
      <c r="F13093" s="121">
        <v>29174</v>
      </c>
      <c r="G13093" s="121">
        <v>3277</v>
      </c>
      <c r="H13093" s="119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19">
        <v>62287</v>
      </c>
      <c r="B13094" s="120" t="s">
        <v>201</v>
      </c>
      <c r="C13094" s="120" t="s">
        <v>207</v>
      </c>
      <c r="D13094" s="120" t="s">
        <v>101</v>
      </c>
      <c r="E13094" s="120" t="s">
        <v>92</v>
      </c>
      <c r="F13094" s="121">
        <v>19619</v>
      </c>
      <c r="G13094" s="121">
        <v>2204</v>
      </c>
      <c r="H13094" s="119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19">
        <v>62288</v>
      </c>
      <c r="B13095" s="120" t="s">
        <v>201</v>
      </c>
      <c r="C13095" s="120" t="s">
        <v>206</v>
      </c>
      <c r="D13095" s="120" t="s">
        <v>101</v>
      </c>
      <c r="E13095" s="120" t="s">
        <v>92</v>
      </c>
      <c r="F13095" s="121">
        <v>202138</v>
      </c>
      <c r="G13095" s="121">
        <v>22707</v>
      </c>
      <c r="H13095" s="119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19">
        <v>62291</v>
      </c>
      <c r="B13096" s="120" t="s">
        <v>201</v>
      </c>
      <c r="C13096" s="120" t="s">
        <v>206</v>
      </c>
      <c r="D13096" s="120" t="s">
        <v>128</v>
      </c>
      <c r="E13096" s="120" t="s">
        <v>180</v>
      </c>
      <c r="F13096" s="121">
        <v>1238954</v>
      </c>
      <c r="G13096" s="121">
        <v>139177</v>
      </c>
      <c r="H13096" s="119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19">
        <v>62301</v>
      </c>
      <c r="B13097" s="120" t="s">
        <v>201</v>
      </c>
      <c r="C13097" s="120" t="s">
        <v>206</v>
      </c>
      <c r="D13097" s="120" t="s">
        <v>101</v>
      </c>
      <c r="E13097" s="120" t="s">
        <v>92</v>
      </c>
      <c r="F13097" s="121">
        <v>42838</v>
      </c>
      <c r="G13097" s="121">
        <v>4812</v>
      </c>
      <c r="H13097" s="119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19">
        <v>62302</v>
      </c>
      <c r="B13098" s="120" t="s">
        <v>201</v>
      </c>
      <c r="C13098" s="120" t="s">
        <v>206</v>
      </c>
      <c r="D13098" s="120" t="s">
        <v>101</v>
      </c>
      <c r="E13098" s="120" t="s">
        <v>92</v>
      </c>
      <c r="F13098" s="121">
        <v>0</v>
      </c>
      <c r="G13098" s="121">
        <v>0</v>
      </c>
      <c r="H13098" s="119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19">
        <v>62303</v>
      </c>
      <c r="B13099" s="120" t="s">
        <v>201</v>
      </c>
      <c r="C13099" s="120" t="s">
        <v>206</v>
      </c>
      <c r="D13099" s="120" t="s">
        <v>101</v>
      </c>
      <c r="E13099" s="120" t="s">
        <v>92</v>
      </c>
      <c r="F13099" s="121">
        <v>28834</v>
      </c>
      <c r="G13099" s="121">
        <v>3239</v>
      </c>
      <c r="H13099" s="119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19">
        <v>62304</v>
      </c>
      <c r="B13100" s="120" t="s">
        <v>201</v>
      </c>
      <c r="C13100" s="120" t="s">
        <v>202</v>
      </c>
      <c r="D13100" s="120" t="s">
        <v>101</v>
      </c>
      <c r="E13100" s="120" t="s">
        <v>92</v>
      </c>
      <c r="F13100" s="121">
        <v>67423</v>
      </c>
      <c r="G13100" s="121">
        <v>7574</v>
      </c>
      <c r="H13100" s="119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19">
        <v>62305</v>
      </c>
      <c r="B13101" s="120" t="s">
        <v>201</v>
      </c>
      <c r="C13101" s="120" t="s">
        <v>202</v>
      </c>
      <c r="D13101" s="120" t="s">
        <v>101</v>
      </c>
      <c r="E13101" s="120" t="s">
        <v>92</v>
      </c>
      <c r="F13101" s="121">
        <v>46806</v>
      </c>
      <c r="G13101" s="121">
        <v>5258</v>
      </c>
      <c r="H13101" s="119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19">
        <v>62306</v>
      </c>
      <c r="B13102" s="120" t="s">
        <v>201</v>
      </c>
      <c r="C13102" s="120" t="s">
        <v>206</v>
      </c>
      <c r="D13102" s="120" t="s">
        <v>101</v>
      </c>
      <c r="E13102" s="120" t="s">
        <v>92</v>
      </c>
      <c r="F13102" s="121">
        <v>26884</v>
      </c>
      <c r="G13102" s="121">
        <v>3020</v>
      </c>
      <c r="H13102" s="119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19">
        <v>62319</v>
      </c>
      <c r="B13103" s="120" t="s">
        <v>205</v>
      </c>
      <c r="C13103" s="120" t="s">
        <v>209</v>
      </c>
      <c r="D13103" s="120" t="s">
        <v>68</v>
      </c>
      <c r="E13103" s="120" t="s">
        <v>54</v>
      </c>
      <c r="F13103" s="121">
        <v>58131</v>
      </c>
      <c r="G13103" s="121">
        <v>5111.256</v>
      </c>
      <c r="H13103" s="119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19">
        <v>62319</v>
      </c>
      <c r="B13104" s="120" t="s">
        <v>205</v>
      </c>
      <c r="C13104" s="120" t="s">
        <v>209</v>
      </c>
      <c r="D13104" s="120" t="s">
        <v>68</v>
      </c>
      <c r="E13104" s="120" t="s">
        <v>38</v>
      </c>
      <c r="F13104" s="121">
        <v>12</v>
      </c>
      <c r="G13104" s="121">
        <v>0.744</v>
      </c>
      <c r="H13104" s="119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19">
        <v>62321</v>
      </c>
      <c r="B13105" s="120" t="s">
        <v>201</v>
      </c>
      <c r="C13105" s="120" t="s">
        <v>206</v>
      </c>
      <c r="D13105" s="120" t="s">
        <v>101</v>
      </c>
      <c r="E13105" s="120" t="s">
        <v>92</v>
      </c>
      <c r="F13105" s="121">
        <v>21446</v>
      </c>
      <c r="G13105" s="121">
        <v>2409</v>
      </c>
      <c r="H13105" s="119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19">
        <v>62322</v>
      </c>
      <c r="B13106" s="120" t="s">
        <v>201</v>
      </c>
      <c r="C13106" s="120" t="s">
        <v>206</v>
      </c>
      <c r="D13106" s="120" t="s">
        <v>116</v>
      </c>
      <c r="E13106" s="120" t="s">
        <v>170</v>
      </c>
      <c r="F13106" s="121">
        <v>215384</v>
      </c>
      <c r="G13106" s="121">
        <v>24195</v>
      </c>
      <c r="H13106" s="119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19">
        <v>62323</v>
      </c>
      <c r="B13107" s="120" t="s">
        <v>201</v>
      </c>
      <c r="C13107" s="120" t="s">
        <v>207</v>
      </c>
      <c r="D13107" s="120" t="s">
        <v>101</v>
      </c>
      <c r="E13107" s="120" t="s">
        <v>92</v>
      </c>
      <c r="F13107" s="121">
        <v>25744</v>
      </c>
      <c r="G13107" s="121">
        <v>2891.79</v>
      </c>
      <c r="H13107" s="119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19">
        <v>62324</v>
      </c>
      <c r="B13108" s="120" t="s">
        <v>201</v>
      </c>
      <c r="C13108" s="120" t="s">
        <v>206</v>
      </c>
      <c r="D13108" s="120" t="s">
        <v>101</v>
      </c>
      <c r="E13108" s="120" t="s">
        <v>92</v>
      </c>
      <c r="F13108" s="121">
        <v>26886</v>
      </c>
      <c r="G13108" s="121">
        <v>3020</v>
      </c>
      <c r="H13108" s="119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19">
        <v>62325</v>
      </c>
      <c r="B13109" s="120" t="s">
        <v>201</v>
      </c>
      <c r="C13109" s="120" t="s">
        <v>207</v>
      </c>
      <c r="D13109" s="120" t="s">
        <v>101</v>
      </c>
      <c r="E13109" s="120" t="s">
        <v>92</v>
      </c>
      <c r="F13109" s="121">
        <v>20126</v>
      </c>
      <c r="G13109" s="121">
        <v>2261</v>
      </c>
      <c r="H13109" s="119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19">
        <v>62326</v>
      </c>
      <c r="B13110" s="120" t="s">
        <v>201</v>
      </c>
      <c r="C13110" s="120" t="s">
        <v>207</v>
      </c>
      <c r="D13110" s="120" t="s">
        <v>101</v>
      </c>
      <c r="E13110" s="120" t="s">
        <v>92</v>
      </c>
      <c r="F13110" s="121">
        <v>13682</v>
      </c>
      <c r="G13110" s="121">
        <v>1537</v>
      </c>
      <c r="H13110" s="119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19">
        <v>62327</v>
      </c>
      <c r="B13111" s="120" t="s">
        <v>201</v>
      </c>
      <c r="C13111" s="120" t="s">
        <v>206</v>
      </c>
      <c r="D13111" s="120" t="s">
        <v>101</v>
      </c>
      <c r="E13111" s="120" t="s">
        <v>92</v>
      </c>
      <c r="F13111" s="121">
        <v>40468</v>
      </c>
      <c r="G13111" s="121">
        <v>4546</v>
      </c>
      <c r="H13111" s="119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19">
        <v>62328</v>
      </c>
      <c r="B13112" s="120" t="s">
        <v>201</v>
      </c>
      <c r="C13112" s="120" t="s">
        <v>206</v>
      </c>
      <c r="D13112" s="120" t="s">
        <v>101</v>
      </c>
      <c r="E13112" s="120" t="s">
        <v>92</v>
      </c>
      <c r="F13112" s="121">
        <v>26742</v>
      </c>
      <c r="G13112" s="121">
        <v>3004</v>
      </c>
      <c r="H13112" s="119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19">
        <v>62329</v>
      </c>
      <c r="B13113" s="120" t="s">
        <v>201</v>
      </c>
      <c r="C13113" s="120" t="s">
        <v>206</v>
      </c>
      <c r="D13113" s="120" t="s">
        <v>101</v>
      </c>
      <c r="E13113" s="120" t="s">
        <v>92</v>
      </c>
      <c r="F13113" s="121">
        <v>19033</v>
      </c>
      <c r="G13113" s="121">
        <v>2138</v>
      </c>
      <c r="H13113" s="119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19">
        <v>62330</v>
      </c>
      <c r="B13114" s="120" t="s">
        <v>201</v>
      </c>
      <c r="C13114" s="120" t="s">
        <v>206</v>
      </c>
      <c r="D13114" s="120" t="s">
        <v>101</v>
      </c>
      <c r="E13114" s="120" t="s">
        <v>92</v>
      </c>
      <c r="F13114" s="121">
        <v>20101</v>
      </c>
      <c r="G13114" s="121">
        <v>2258</v>
      </c>
      <c r="H13114" s="119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19">
        <v>62331</v>
      </c>
      <c r="B13115" s="120" t="s">
        <v>201</v>
      </c>
      <c r="C13115" s="120" t="s">
        <v>206</v>
      </c>
      <c r="D13115" s="120" t="s">
        <v>101</v>
      </c>
      <c r="E13115" s="120" t="s">
        <v>92</v>
      </c>
      <c r="F13115" s="121">
        <v>0</v>
      </c>
      <c r="G13115" s="121">
        <v>0</v>
      </c>
      <c r="H13115" s="119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19">
        <v>62333</v>
      </c>
      <c r="B13116" s="120" t="s">
        <v>201</v>
      </c>
      <c r="C13116" s="120" t="s">
        <v>206</v>
      </c>
      <c r="D13116" s="120" t="s">
        <v>128</v>
      </c>
      <c r="E13116" s="120" t="s">
        <v>180</v>
      </c>
      <c r="F13116" s="121">
        <v>89857</v>
      </c>
      <c r="G13116" s="121">
        <v>10094</v>
      </c>
      <c r="H13116" s="119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19">
        <v>62334</v>
      </c>
      <c r="B13117" s="120" t="s">
        <v>201</v>
      </c>
      <c r="C13117" s="120" t="s">
        <v>206</v>
      </c>
      <c r="D13117" s="120" t="s">
        <v>101</v>
      </c>
      <c r="E13117" s="120" t="s">
        <v>92</v>
      </c>
      <c r="F13117" s="121">
        <v>1121</v>
      </c>
      <c r="G13117" s="121">
        <v>126</v>
      </c>
      <c r="H13117" s="119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19">
        <v>62335</v>
      </c>
      <c r="B13118" s="120" t="s">
        <v>201</v>
      </c>
      <c r="C13118" s="120" t="s">
        <v>206</v>
      </c>
      <c r="D13118" s="120" t="s">
        <v>101</v>
      </c>
      <c r="E13118" s="120" t="s">
        <v>92</v>
      </c>
      <c r="F13118" s="121">
        <v>2724</v>
      </c>
      <c r="G13118" s="121">
        <v>306</v>
      </c>
      <c r="H13118" s="119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19">
        <v>62340</v>
      </c>
      <c r="B13119" s="120" t="s">
        <v>201</v>
      </c>
      <c r="C13119" s="120" t="s">
        <v>206</v>
      </c>
      <c r="D13119" s="120" t="s">
        <v>101</v>
      </c>
      <c r="E13119" s="120" t="s">
        <v>92</v>
      </c>
      <c r="F13119" s="121">
        <v>754712</v>
      </c>
      <c r="G13119" s="121">
        <v>84780</v>
      </c>
      <c r="H13119" s="119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19">
        <v>62355</v>
      </c>
      <c r="B13120" s="120" t="s">
        <v>201</v>
      </c>
      <c r="C13120" s="120" t="s">
        <v>207</v>
      </c>
      <c r="D13120" s="120" t="s">
        <v>101</v>
      </c>
      <c r="E13120" s="120" t="s">
        <v>92</v>
      </c>
      <c r="F13120" s="121">
        <v>14680</v>
      </c>
      <c r="G13120" s="121">
        <v>1649</v>
      </c>
      <c r="H13120" s="119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19">
        <v>62356</v>
      </c>
      <c r="B13121" s="120" t="s">
        <v>201</v>
      </c>
      <c r="C13121" s="120" t="s">
        <v>206</v>
      </c>
      <c r="D13121" s="120" t="s">
        <v>128</v>
      </c>
      <c r="E13121" s="120" t="s">
        <v>180</v>
      </c>
      <c r="F13121" s="121">
        <v>3317536</v>
      </c>
      <c r="G13121" s="121">
        <v>372673</v>
      </c>
      <c r="H13121" s="119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19">
        <v>62363</v>
      </c>
      <c r="B13122" s="120" t="s">
        <v>201</v>
      </c>
      <c r="C13122" s="120" t="s">
        <v>206</v>
      </c>
      <c r="D13122" s="120" t="s">
        <v>101</v>
      </c>
      <c r="E13122" s="120" t="s">
        <v>92</v>
      </c>
      <c r="F13122" s="121">
        <v>13549</v>
      </c>
      <c r="G13122" s="121">
        <v>1522</v>
      </c>
      <c r="H13122" s="119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19">
        <v>62366</v>
      </c>
      <c r="B13123" s="120" t="s">
        <v>201</v>
      </c>
      <c r="C13123" s="120" t="s">
        <v>207</v>
      </c>
      <c r="D13123" s="120" t="s">
        <v>79</v>
      </c>
      <c r="E13123" s="120" t="s">
        <v>70</v>
      </c>
      <c r="F13123" s="121">
        <v>254</v>
      </c>
      <c r="G13123" s="121">
        <v>19</v>
      </c>
      <c r="H13123" s="119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19">
        <v>62367</v>
      </c>
      <c r="B13124" s="120" t="s">
        <v>201</v>
      </c>
      <c r="C13124" s="120" t="s">
        <v>206</v>
      </c>
      <c r="D13124" s="120" t="s">
        <v>101</v>
      </c>
      <c r="E13124" s="120" t="s">
        <v>92</v>
      </c>
      <c r="F13124" s="121">
        <v>148245</v>
      </c>
      <c r="G13124" s="121">
        <v>16653</v>
      </c>
      <c r="H13124" s="119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19">
        <v>62368</v>
      </c>
      <c r="B13125" s="120" t="s">
        <v>201</v>
      </c>
      <c r="C13125" s="120" t="s">
        <v>206</v>
      </c>
      <c r="D13125" s="120" t="s">
        <v>101</v>
      </c>
      <c r="E13125" s="120" t="s">
        <v>92</v>
      </c>
      <c r="F13125" s="121">
        <v>43924</v>
      </c>
      <c r="G13125" s="121">
        <v>4934</v>
      </c>
      <c r="H13125" s="119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19">
        <v>62369</v>
      </c>
      <c r="B13126" s="120" t="s">
        <v>201</v>
      </c>
      <c r="C13126" s="120" t="s">
        <v>206</v>
      </c>
      <c r="D13126" s="120" t="s">
        <v>101</v>
      </c>
      <c r="E13126" s="120" t="s">
        <v>92</v>
      </c>
      <c r="F13126" s="121">
        <v>43611</v>
      </c>
      <c r="G13126" s="121">
        <v>4899</v>
      </c>
      <c r="H13126" s="119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19">
        <v>62370</v>
      </c>
      <c r="B13127" s="120" t="s">
        <v>201</v>
      </c>
      <c r="C13127" s="120" t="s">
        <v>206</v>
      </c>
      <c r="D13127" s="120" t="s">
        <v>101</v>
      </c>
      <c r="E13127" s="120" t="s">
        <v>92</v>
      </c>
      <c r="F13127" s="121">
        <v>12036</v>
      </c>
      <c r="G13127" s="121">
        <v>1352</v>
      </c>
      <c r="H13127" s="119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19">
        <v>62371</v>
      </c>
      <c r="B13128" s="120" t="s">
        <v>201</v>
      </c>
      <c r="C13128" s="120" t="s">
        <v>206</v>
      </c>
      <c r="D13128" s="120" t="s">
        <v>101</v>
      </c>
      <c r="E13128" s="120" t="s">
        <v>92</v>
      </c>
      <c r="F13128" s="121">
        <v>15355</v>
      </c>
      <c r="G13128" s="121">
        <v>1725</v>
      </c>
      <c r="H13128" s="119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19">
        <v>62372</v>
      </c>
      <c r="B13129" s="120" t="s">
        <v>201</v>
      </c>
      <c r="C13129" s="120" t="s">
        <v>206</v>
      </c>
      <c r="D13129" s="120" t="s">
        <v>101</v>
      </c>
      <c r="E13129" s="120" t="s">
        <v>92</v>
      </c>
      <c r="F13129" s="121">
        <v>16272</v>
      </c>
      <c r="G13129" s="121">
        <v>1828</v>
      </c>
      <c r="H13129" s="119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19">
        <v>62373</v>
      </c>
      <c r="B13130" s="120" t="s">
        <v>201</v>
      </c>
      <c r="C13130" s="120" t="s">
        <v>202</v>
      </c>
      <c r="D13130" s="120" t="s">
        <v>33</v>
      </c>
      <c r="E13130" s="120" t="s">
        <v>99</v>
      </c>
      <c r="F13130" s="121">
        <v>0</v>
      </c>
      <c r="G13130" s="121">
        <v>-217</v>
      </c>
      <c r="H13130" s="119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19">
        <v>62374</v>
      </c>
      <c r="B13131" s="120" t="s">
        <v>201</v>
      </c>
      <c r="C13131" s="120" t="s">
        <v>206</v>
      </c>
      <c r="D13131" s="120" t="s">
        <v>101</v>
      </c>
      <c r="E13131" s="120" t="s">
        <v>92</v>
      </c>
      <c r="F13131" s="121">
        <v>63437</v>
      </c>
      <c r="G13131" s="121">
        <v>7126</v>
      </c>
      <c r="H13131" s="119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19">
        <v>62375</v>
      </c>
      <c r="B13132" s="120" t="s">
        <v>201</v>
      </c>
      <c r="C13132" s="120" t="s">
        <v>206</v>
      </c>
      <c r="D13132" s="120" t="s">
        <v>101</v>
      </c>
      <c r="E13132" s="120" t="s">
        <v>92</v>
      </c>
      <c r="F13132" s="121">
        <v>124628</v>
      </c>
      <c r="G13132" s="121">
        <v>14000</v>
      </c>
      <c r="H13132" s="119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19">
        <v>62376</v>
      </c>
      <c r="B13133" s="120" t="s">
        <v>201</v>
      </c>
      <c r="C13133" s="120" t="s">
        <v>206</v>
      </c>
      <c r="D13133" s="120" t="s">
        <v>101</v>
      </c>
      <c r="E13133" s="120" t="s">
        <v>92</v>
      </c>
      <c r="F13133" s="121">
        <v>40460</v>
      </c>
      <c r="G13133" s="121">
        <v>4545</v>
      </c>
      <c r="H13133" s="119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19">
        <v>62378</v>
      </c>
      <c r="B13134" s="120" t="s">
        <v>201</v>
      </c>
      <c r="C13134" s="120" t="s">
        <v>206</v>
      </c>
      <c r="D13134" s="120" t="s">
        <v>101</v>
      </c>
      <c r="E13134" s="120" t="s">
        <v>92</v>
      </c>
      <c r="F13134" s="121">
        <v>23911</v>
      </c>
      <c r="G13134" s="121">
        <v>2686</v>
      </c>
      <c r="H13134" s="119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19">
        <v>62380</v>
      </c>
      <c r="B13135" s="120" t="s">
        <v>201</v>
      </c>
      <c r="C13135" s="120" t="s">
        <v>206</v>
      </c>
      <c r="D13135" s="120" t="s">
        <v>128</v>
      </c>
      <c r="E13135" s="120" t="s">
        <v>180</v>
      </c>
      <c r="F13135" s="121">
        <v>246808</v>
      </c>
      <c r="G13135" s="121">
        <v>27725</v>
      </c>
      <c r="H13135" s="119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19">
        <v>62389</v>
      </c>
      <c r="B13136" s="120" t="s">
        <v>201</v>
      </c>
      <c r="C13136" s="120" t="s">
        <v>206</v>
      </c>
      <c r="D13136" s="120" t="s">
        <v>101</v>
      </c>
      <c r="E13136" s="120" t="s">
        <v>92</v>
      </c>
      <c r="F13136" s="121">
        <v>30143</v>
      </c>
      <c r="G13136" s="121">
        <v>3386</v>
      </c>
      <c r="H13136" s="119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19">
        <v>62392</v>
      </c>
      <c r="B13137" s="120" t="s">
        <v>201</v>
      </c>
      <c r="C13137" s="120" t="s">
        <v>202</v>
      </c>
      <c r="D13137" s="120" t="s">
        <v>101</v>
      </c>
      <c r="E13137" s="120" t="s">
        <v>92</v>
      </c>
      <c r="F13137" s="121">
        <v>35162</v>
      </c>
      <c r="G13137" s="121">
        <v>3950</v>
      </c>
      <c r="H13137" s="119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19">
        <v>62393</v>
      </c>
      <c r="B13138" s="120" t="s">
        <v>201</v>
      </c>
      <c r="C13138" s="120" t="s">
        <v>202</v>
      </c>
      <c r="D13138" s="120" t="s">
        <v>101</v>
      </c>
      <c r="E13138" s="120" t="s">
        <v>92</v>
      </c>
      <c r="F13138" s="121">
        <v>12952</v>
      </c>
      <c r="G13138" s="121">
        <v>1455</v>
      </c>
      <c r="H13138" s="119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19">
        <v>62395</v>
      </c>
      <c r="B13139" s="120" t="s">
        <v>201</v>
      </c>
      <c r="C13139" s="120" t="s">
        <v>202</v>
      </c>
      <c r="D13139" s="120" t="s">
        <v>101</v>
      </c>
      <c r="E13139" s="120" t="s">
        <v>92</v>
      </c>
      <c r="F13139" s="121">
        <v>23219</v>
      </c>
      <c r="G13139" s="121">
        <v>2608</v>
      </c>
      <c r="H13139" s="119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19">
        <v>62396</v>
      </c>
      <c r="B13140" s="120" t="s">
        <v>201</v>
      </c>
      <c r="C13140" s="120" t="s">
        <v>202</v>
      </c>
      <c r="D13140" s="120" t="s">
        <v>101</v>
      </c>
      <c r="E13140" s="120" t="s">
        <v>92</v>
      </c>
      <c r="F13140" s="121">
        <v>14768</v>
      </c>
      <c r="G13140" s="121">
        <v>1659</v>
      </c>
      <c r="H13140" s="119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19">
        <v>62397</v>
      </c>
      <c r="B13141" s="120" t="s">
        <v>201</v>
      </c>
      <c r="C13141" s="120" t="s">
        <v>202</v>
      </c>
      <c r="D13141" s="120" t="s">
        <v>101</v>
      </c>
      <c r="E13141" s="120" t="s">
        <v>92</v>
      </c>
      <c r="F13141" s="121">
        <v>703</v>
      </c>
      <c r="G13141" s="121">
        <v>79</v>
      </c>
      <c r="H13141" s="119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19">
        <v>62398</v>
      </c>
      <c r="B13142" s="120" t="s">
        <v>201</v>
      </c>
      <c r="C13142" s="120" t="s">
        <v>207</v>
      </c>
      <c r="D13142" s="120" t="s">
        <v>79</v>
      </c>
      <c r="E13142" s="120" t="s">
        <v>70</v>
      </c>
      <c r="F13142" s="121">
        <v>590</v>
      </c>
      <c r="G13142" s="121">
        <v>61</v>
      </c>
      <c r="H13142" s="119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19">
        <v>62399</v>
      </c>
      <c r="B13143" s="120" t="s">
        <v>201</v>
      </c>
      <c r="C13143" s="120" t="s">
        <v>206</v>
      </c>
      <c r="D13143" s="120" t="s">
        <v>101</v>
      </c>
      <c r="E13143" s="120" t="s">
        <v>92</v>
      </c>
      <c r="F13143" s="121">
        <v>192054</v>
      </c>
      <c r="G13143" s="121">
        <v>21574.35</v>
      </c>
      <c r="H13143" s="119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19">
        <v>62405</v>
      </c>
      <c r="B13144" s="120" t="s">
        <v>201</v>
      </c>
      <c r="C13144" s="120" t="s">
        <v>206</v>
      </c>
      <c r="D13144" s="120" t="s">
        <v>101</v>
      </c>
      <c r="E13144" s="120" t="s">
        <v>92</v>
      </c>
      <c r="F13144" s="121">
        <v>21177</v>
      </c>
      <c r="G13144" s="121">
        <v>2379</v>
      </c>
      <c r="H13144" s="119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19">
        <v>62406</v>
      </c>
      <c r="B13145" s="120" t="s">
        <v>201</v>
      </c>
      <c r="C13145" s="120" t="s">
        <v>206</v>
      </c>
      <c r="D13145" s="120" t="s">
        <v>101</v>
      </c>
      <c r="E13145" s="120" t="s">
        <v>92</v>
      </c>
      <c r="F13145" s="121">
        <v>154557</v>
      </c>
      <c r="G13145" s="121">
        <v>17362</v>
      </c>
      <c r="H13145" s="119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19">
        <v>62407</v>
      </c>
      <c r="B13146" s="120" t="s">
        <v>201</v>
      </c>
      <c r="C13146" s="120" t="s">
        <v>206</v>
      </c>
      <c r="D13146" s="120" t="s">
        <v>101</v>
      </c>
      <c r="E13146" s="120" t="s">
        <v>92</v>
      </c>
      <c r="F13146" s="121">
        <v>18641</v>
      </c>
      <c r="G13146" s="121">
        <v>2094</v>
      </c>
      <c r="H13146" s="119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19">
        <v>62408</v>
      </c>
      <c r="B13147" s="120" t="s">
        <v>201</v>
      </c>
      <c r="C13147" s="120" t="s">
        <v>206</v>
      </c>
      <c r="D13147" s="120" t="s">
        <v>101</v>
      </c>
      <c r="E13147" s="120" t="s">
        <v>92</v>
      </c>
      <c r="F13147" s="121">
        <v>43167</v>
      </c>
      <c r="G13147" s="121">
        <v>4849</v>
      </c>
      <c r="H13147" s="119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19">
        <v>62409</v>
      </c>
      <c r="B13148" s="120" t="s">
        <v>201</v>
      </c>
      <c r="C13148" s="120" t="s">
        <v>202</v>
      </c>
      <c r="D13148" s="120" t="s">
        <v>101</v>
      </c>
      <c r="E13148" s="120" t="s">
        <v>92</v>
      </c>
      <c r="F13148" s="121">
        <v>21346</v>
      </c>
      <c r="G13148" s="121">
        <v>2398</v>
      </c>
      <c r="H13148" s="119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19">
        <v>62412</v>
      </c>
      <c r="B13149" s="120" t="s">
        <v>201</v>
      </c>
      <c r="C13149" s="120" t="s">
        <v>206</v>
      </c>
      <c r="D13149" s="120" t="s">
        <v>101</v>
      </c>
      <c r="E13149" s="120" t="s">
        <v>92</v>
      </c>
      <c r="F13149" s="121">
        <v>0</v>
      </c>
      <c r="G13149" s="121">
        <v>0</v>
      </c>
      <c r="H13149" s="119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19">
        <v>62413</v>
      </c>
      <c r="B13150" s="120" t="s">
        <v>201</v>
      </c>
      <c r="C13150" s="120" t="s">
        <v>206</v>
      </c>
      <c r="D13150" s="120" t="s">
        <v>101</v>
      </c>
      <c r="E13150" s="120" t="s">
        <v>92</v>
      </c>
      <c r="F13150" s="121">
        <v>0</v>
      </c>
      <c r="G13150" s="121">
        <v>0</v>
      </c>
      <c r="H13150" s="119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19">
        <v>62414</v>
      </c>
      <c r="B13151" s="120" t="s">
        <v>201</v>
      </c>
      <c r="C13151" s="120" t="s">
        <v>206</v>
      </c>
      <c r="D13151" s="120" t="s">
        <v>101</v>
      </c>
      <c r="E13151" s="120" t="s">
        <v>92</v>
      </c>
      <c r="F13151" s="121">
        <v>52727</v>
      </c>
      <c r="G13151" s="121">
        <v>5923</v>
      </c>
      <c r="H13151" s="119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19">
        <v>62415</v>
      </c>
      <c r="B13152" s="120" t="s">
        <v>201</v>
      </c>
      <c r="C13152" s="120" t="s">
        <v>206</v>
      </c>
      <c r="D13152" s="120" t="s">
        <v>101</v>
      </c>
      <c r="E13152" s="120" t="s">
        <v>92</v>
      </c>
      <c r="F13152" s="121">
        <v>51320</v>
      </c>
      <c r="G13152" s="121">
        <v>5765</v>
      </c>
      <c r="H13152" s="119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19">
        <v>62418</v>
      </c>
      <c r="B13153" s="120" t="s">
        <v>201</v>
      </c>
      <c r="C13153" s="120" t="s">
        <v>206</v>
      </c>
      <c r="D13153" s="120" t="s">
        <v>79</v>
      </c>
      <c r="E13153" s="120" t="s">
        <v>130</v>
      </c>
      <c r="F13153" s="121">
        <v>44119</v>
      </c>
      <c r="G13153" s="121">
        <v>3203</v>
      </c>
      <c r="H13153" s="119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19">
        <v>62419</v>
      </c>
      <c r="B13154" s="120" t="s">
        <v>201</v>
      </c>
      <c r="C13154" s="120" t="s">
        <v>206</v>
      </c>
      <c r="D13154" s="120" t="s">
        <v>79</v>
      </c>
      <c r="E13154" s="120" t="s">
        <v>130</v>
      </c>
      <c r="F13154" s="121">
        <v>43432</v>
      </c>
      <c r="G13154" s="121">
        <v>3100</v>
      </c>
      <c r="H13154" s="119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19">
        <v>62421</v>
      </c>
      <c r="B13155" s="120" t="s">
        <v>201</v>
      </c>
      <c r="C13155" s="120" t="s">
        <v>207</v>
      </c>
      <c r="D13155" s="120" t="s">
        <v>79</v>
      </c>
      <c r="E13155" s="120" t="s">
        <v>70</v>
      </c>
      <c r="F13155" s="121">
        <v>254</v>
      </c>
      <c r="G13155" s="121">
        <v>32</v>
      </c>
      <c r="H13155" s="119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19">
        <v>62423</v>
      </c>
      <c r="B13156" s="120" t="s">
        <v>201</v>
      </c>
      <c r="C13156" s="120" t="s">
        <v>207</v>
      </c>
      <c r="D13156" s="120" t="s">
        <v>79</v>
      </c>
      <c r="E13156" s="120" t="s">
        <v>70</v>
      </c>
      <c r="F13156" s="121">
        <v>2816</v>
      </c>
      <c r="G13156" s="121">
        <v>450.073</v>
      </c>
      <c r="H13156" s="119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19">
        <v>62423</v>
      </c>
      <c r="B13157" s="120" t="s">
        <v>201</v>
      </c>
      <c r="C13157" s="120" t="s">
        <v>207</v>
      </c>
      <c r="D13157" s="120" t="s">
        <v>79</v>
      </c>
      <c r="E13157" s="120" t="s">
        <v>38</v>
      </c>
      <c r="F13157" s="121">
        <v>246</v>
      </c>
      <c r="G13157" s="121">
        <v>38.927</v>
      </c>
      <c r="H13157" s="119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19">
        <v>62424</v>
      </c>
      <c r="B13158" s="120" t="s">
        <v>205</v>
      </c>
      <c r="C13158" s="120" t="s">
        <v>210</v>
      </c>
      <c r="D13158" s="120" t="s">
        <v>79</v>
      </c>
      <c r="E13158" s="120" t="s">
        <v>38</v>
      </c>
      <c r="F13158" s="121">
        <v>127166</v>
      </c>
      <c r="G13158" s="121">
        <v>9653</v>
      </c>
      <c r="H13158" s="119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19">
        <v>62438</v>
      </c>
      <c r="B13159" s="120" t="s">
        <v>201</v>
      </c>
      <c r="C13159" s="120" t="s">
        <v>206</v>
      </c>
      <c r="D13159" s="120" t="s">
        <v>101</v>
      </c>
      <c r="E13159" s="120" t="s">
        <v>92</v>
      </c>
      <c r="F13159" s="121">
        <v>12775</v>
      </c>
      <c r="G13159" s="121">
        <v>1435</v>
      </c>
      <c r="H13159" s="119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19">
        <v>62439</v>
      </c>
      <c r="B13160" s="120" t="s">
        <v>201</v>
      </c>
      <c r="C13160" s="120" t="s">
        <v>206</v>
      </c>
      <c r="D13160" s="120" t="s">
        <v>101</v>
      </c>
      <c r="E13160" s="120" t="s">
        <v>92</v>
      </c>
      <c r="F13160" s="121">
        <v>42063</v>
      </c>
      <c r="G13160" s="121">
        <v>4725</v>
      </c>
      <c r="H13160" s="119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19">
        <v>62442</v>
      </c>
      <c r="B13161" s="120" t="s">
        <v>201</v>
      </c>
      <c r="C13161" s="120" t="s">
        <v>206</v>
      </c>
      <c r="D13161" s="120" t="s">
        <v>101</v>
      </c>
      <c r="E13161" s="120" t="s">
        <v>92</v>
      </c>
      <c r="F13161" s="121">
        <v>0</v>
      </c>
      <c r="G13161" s="121">
        <v>0</v>
      </c>
      <c r="H13161" s="119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19">
        <v>62442</v>
      </c>
      <c r="B13162" s="120" t="s">
        <v>201</v>
      </c>
      <c r="C13162" s="120" t="s">
        <v>206</v>
      </c>
      <c r="D13162" s="120" t="s">
        <v>128</v>
      </c>
      <c r="E13162" s="120" t="s">
        <v>180</v>
      </c>
      <c r="F13162" s="121">
        <v>53644</v>
      </c>
      <c r="G13162" s="121">
        <v>6026</v>
      </c>
      <c r="H13162" s="119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19">
        <v>62443</v>
      </c>
      <c r="B13163" s="120" t="s">
        <v>201</v>
      </c>
      <c r="C13163" s="120" t="s">
        <v>206</v>
      </c>
      <c r="D13163" s="120" t="s">
        <v>101</v>
      </c>
      <c r="E13163" s="120" t="s">
        <v>92</v>
      </c>
      <c r="F13163" s="121">
        <v>25905</v>
      </c>
      <c r="G13163" s="121">
        <v>2910</v>
      </c>
      <c r="H13163" s="119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19">
        <v>62444</v>
      </c>
      <c r="B13164" s="120" t="s">
        <v>201</v>
      </c>
      <c r="C13164" s="120" t="s">
        <v>206</v>
      </c>
      <c r="D13164" s="120" t="s">
        <v>33</v>
      </c>
      <c r="E13164" s="120" t="s">
        <v>99</v>
      </c>
      <c r="F13164" s="121">
        <v>0</v>
      </c>
      <c r="G13164" s="121">
        <v>-3324</v>
      </c>
      <c r="H13164" s="119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19">
        <v>62445</v>
      </c>
      <c r="B13165" s="120" t="s">
        <v>201</v>
      </c>
      <c r="C13165" s="120" t="s">
        <v>206</v>
      </c>
      <c r="D13165" s="120" t="s">
        <v>128</v>
      </c>
      <c r="E13165" s="120" t="s">
        <v>180</v>
      </c>
      <c r="F13165" s="121">
        <v>215625</v>
      </c>
      <c r="G13165" s="121">
        <v>24222</v>
      </c>
      <c r="H13165" s="119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19">
        <v>62446</v>
      </c>
      <c r="B13166" s="120" t="s">
        <v>201</v>
      </c>
      <c r="C13166" s="120" t="s">
        <v>207</v>
      </c>
      <c r="D13166" s="120" t="s">
        <v>79</v>
      </c>
      <c r="E13166" s="120" t="s">
        <v>70</v>
      </c>
      <c r="F13166" s="121">
        <v>172</v>
      </c>
      <c r="G13166" s="121">
        <v>17</v>
      </c>
      <c r="H13166" s="119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19">
        <v>62447</v>
      </c>
      <c r="B13167" s="120" t="s">
        <v>201</v>
      </c>
      <c r="C13167" s="120" t="s">
        <v>207</v>
      </c>
      <c r="D13167" s="120" t="s">
        <v>79</v>
      </c>
      <c r="E13167" s="120" t="s">
        <v>70</v>
      </c>
      <c r="F13167" s="121">
        <v>83</v>
      </c>
      <c r="G13167" s="121">
        <v>0</v>
      </c>
      <c r="H13167" s="119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19">
        <v>62448</v>
      </c>
      <c r="B13168" s="120" t="s">
        <v>201</v>
      </c>
      <c r="C13168" s="120" t="s">
        <v>206</v>
      </c>
      <c r="D13168" s="120" t="s">
        <v>101</v>
      </c>
      <c r="E13168" s="120" t="s">
        <v>92</v>
      </c>
      <c r="F13168" s="121">
        <v>27115</v>
      </c>
      <c r="G13168" s="121">
        <v>3046</v>
      </c>
      <c r="H13168" s="119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19">
        <v>62449</v>
      </c>
      <c r="B13169" s="120" t="s">
        <v>205</v>
      </c>
      <c r="C13169" s="120" t="s">
        <v>209</v>
      </c>
      <c r="D13169" s="120" t="s">
        <v>73</v>
      </c>
      <c r="E13169" s="120" t="s">
        <v>38</v>
      </c>
      <c r="F13169" s="121">
        <v>2865800</v>
      </c>
      <c r="G13169" s="121">
        <v>257522</v>
      </c>
      <c r="H13169" s="119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19">
        <v>62450</v>
      </c>
      <c r="B13170" s="120" t="s">
        <v>201</v>
      </c>
      <c r="C13170" s="120" t="s">
        <v>207</v>
      </c>
      <c r="D13170" s="120" t="s">
        <v>79</v>
      </c>
      <c r="E13170" s="120" t="s">
        <v>70</v>
      </c>
      <c r="F13170" s="121">
        <v>149</v>
      </c>
      <c r="G13170" s="121">
        <v>15</v>
      </c>
      <c r="H13170" s="119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19">
        <v>62451</v>
      </c>
      <c r="B13171" s="120" t="s">
        <v>201</v>
      </c>
      <c r="C13171" s="120" t="s">
        <v>206</v>
      </c>
      <c r="D13171" s="120" t="s">
        <v>101</v>
      </c>
      <c r="E13171" s="120" t="s">
        <v>92</v>
      </c>
      <c r="F13171" s="121">
        <v>13193</v>
      </c>
      <c r="G13171" s="121">
        <v>1482</v>
      </c>
      <c r="H13171" s="119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19">
        <v>62452</v>
      </c>
      <c r="B13172" s="120" t="s">
        <v>201</v>
      </c>
      <c r="C13172" s="120" t="s">
        <v>207</v>
      </c>
      <c r="D13172" s="120" t="s">
        <v>79</v>
      </c>
      <c r="E13172" s="120" t="s">
        <v>70</v>
      </c>
      <c r="F13172" s="121">
        <v>83</v>
      </c>
      <c r="G13172" s="121">
        <v>8</v>
      </c>
      <c r="H13172" s="119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19">
        <v>62453</v>
      </c>
      <c r="B13173" s="120" t="s">
        <v>201</v>
      </c>
      <c r="C13173" s="120" t="s">
        <v>207</v>
      </c>
      <c r="D13173" s="120" t="s">
        <v>79</v>
      </c>
      <c r="E13173" s="120" t="s">
        <v>70</v>
      </c>
      <c r="F13173" s="121">
        <v>607</v>
      </c>
      <c r="G13173" s="121">
        <v>62</v>
      </c>
      <c r="H13173" s="119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19">
        <v>62454</v>
      </c>
      <c r="B13174" s="120" t="s">
        <v>201</v>
      </c>
      <c r="C13174" s="120" t="s">
        <v>206</v>
      </c>
      <c r="D13174" s="120" t="s">
        <v>101</v>
      </c>
      <c r="E13174" s="120" t="s">
        <v>92</v>
      </c>
      <c r="F13174" s="121">
        <v>12171</v>
      </c>
      <c r="G13174" s="121">
        <v>1367</v>
      </c>
      <c r="H13174" s="119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19">
        <v>62455</v>
      </c>
      <c r="B13175" s="120" t="s">
        <v>201</v>
      </c>
      <c r="C13175" s="120" t="s">
        <v>206</v>
      </c>
      <c r="D13175" s="120" t="s">
        <v>67</v>
      </c>
      <c r="E13175" s="120" t="s">
        <v>38</v>
      </c>
      <c r="F13175" s="121">
        <v>66952</v>
      </c>
      <c r="G13175" s="121">
        <v>8206</v>
      </c>
      <c r="H13175" s="119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19">
        <v>62456</v>
      </c>
      <c r="B13176" s="120" t="s">
        <v>201</v>
      </c>
      <c r="C13176" s="120" t="s">
        <v>206</v>
      </c>
      <c r="D13176" s="120" t="s">
        <v>67</v>
      </c>
      <c r="E13176" s="120" t="s">
        <v>38</v>
      </c>
      <c r="F13176" s="121">
        <v>98463</v>
      </c>
      <c r="G13176" s="121">
        <v>12150</v>
      </c>
      <c r="H13176" s="119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19">
        <v>62458</v>
      </c>
      <c r="B13177" s="120" t="s">
        <v>201</v>
      </c>
      <c r="C13177" s="120" t="s">
        <v>206</v>
      </c>
      <c r="D13177" s="120" t="s">
        <v>67</v>
      </c>
      <c r="E13177" s="120" t="s">
        <v>38</v>
      </c>
      <c r="F13177" s="121">
        <v>67421</v>
      </c>
      <c r="G13177" s="121">
        <v>8514</v>
      </c>
      <c r="H13177" s="119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19">
        <v>62459</v>
      </c>
      <c r="B13178" s="120" t="s">
        <v>201</v>
      </c>
      <c r="C13178" s="120" t="s">
        <v>206</v>
      </c>
      <c r="D13178" s="120" t="s">
        <v>67</v>
      </c>
      <c r="E13178" s="120" t="s">
        <v>38</v>
      </c>
      <c r="F13178" s="121">
        <v>63579</v>
      </c>
      <c r="G13178" s="121">
        <v>7566</v>
      </c>
      <c r="H13178" s="119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19">
        <v>62461</v>
      </c>
      <c r="B13179" s="120" t="s">
        <v>201</v>
      </c>
      <c r="C13179" s="120" t="s">
        <v>202</v>
      </c>
      <c r="D13179" s="120" t="s">
        <v>79</v>
      </c>
      <c r="E13179" s="120" t="s">
        <v>70</v>
      </c>
      <c r="F13179" s="121">
        <v>1178</v>
      </c>
      <c r="G13179" s="121">
        <v>145</v>
      </c>
      <c r="H13179" s="119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19">
        <v>62467</v>
      </c>
      <c r="B13180" s="120" t="s">
        <v>201</v>
      </c>
      <c r="C13180" s="120" t="s">
        <v>202</v>
      </c>
      <c r="D13180" s="120" t="s">
        <v>101</v>
      </c>
      <c r="E13180" s="120" t="s">
        <v>92</v>
      </c>
      <c r="F13180" s="121">
        <v>204453</v>
      </c>
      <c r="G13180" s="121">
        <v>22967</v>
      </c>
      <c r="H13180" s="119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19">
        <v>62468</v>
      </c>
      <c r="B13181" s="120" t="s">
        <v>201</v>
      </c>
      <c r="C13181" s="120" t="s">
        <v>202</v>
      </c>
      <c r="D13181" s="120" t="s">
        <v>101</v>
      </c>
      <c r="E13181" s="120" t="s">
        <v>92</v>
      </c>
      <c r="F13181" s="121">
        <v>27</v>
      </c>
      <c r="G13181" s="121">
        <v>3</v>
      </c>
      <c r="H13181" s="119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19">
        <v>62474</v>
      </c>
      <c r="B13182" s="120" t="s">
        <v>201</v>
      </c>
      <c r="C13182" s="120" t="s">
        <v>206</v>
      </c>
      <c r="D13182" s="120" t="s">
        <v>101</v>
      </c>
      <c r="E13182" s="120" t="s">
        <v>92</v>
      </c>
      <c r="F13182" s="121">
        <v>0</v>
      </c>
      <c r="G13182" s="121">
        <v>0</v>
      </c>
      <c r="H13182" s="119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19">
        <v>62477</v>
      </c>
      <c r="B13183" s="120" t="s">
        <v>201</v>
      </c>
      <c r="C13183" s="120" t="s">
        <v>206</v>
      </c>
      <c r="D13183" s="120" t="s">
        <v>101</v>
      </c>
      <c r="E13183" s="120" t="s">
        <v>92</v>
      </c>
      <c r="F13183" s="121">
        <v>0</v>
      </c>
      <c r="G13183" s="121">
        <v>0</v>
      </c>
      <c r="H13183" s="119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19">
        <v>62479</v>
      </c>
      <c r="B13184" s="120" t="s">
        <v>201</v>
      </c>
      <c r="C13184" s="120" t="s">
        <v>206</v>
      </c>
      <c r="D13184" s="120" t="s">
        <v>101</v>
      </c>
      <c r="E13184" s="120" t="s">
        <v>92</v>
      </c>
      <c r="F13184" s="121">
        <v>552</v>
      </c>
      <c r="G13184" s="121">
        <v>62</v>
      </c>
      <c r="H13184" s="119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19">
        <v>62484</v>
      </c>
      <c r="B13185" s="120" t="s">
        <v>201</v>
      </c>
      <c r="C13185" s="120" t="s">
        <v>202</v>
      </c>
      <c r="D13185" s="120" t="s">
        <v>101</v>
      </c>
      <c r="E13185" s="120" t="s">
        <v>92</v>
      </c>
      <c r="F13185" s="121">
        <v>1255</v>
      </c>
      <c r="G13185" s="121">
        <v>141</v>
      </c>
      <c r="H13185" s="119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19">
        <v>62485</v>
      </c>
      <c r="B13186" s="120" t="s">
        <v>201</v>
      </c>
      <c r="C13186" s="120" t="s">
        <v>202</v>
      </c>
      <c r="D13186" s="120" t="s">
        <v>101</v>
      </c>
      <c r="E13186" s="120" t="s">
        <v>92</v>
      </c>
      <c r="F13186" s="121">
        <v>1415</v>
      </c>
      <c r="G13186" s="121">
        <v>159</v>
      </c>
      <c r="H13186" s="119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19">
        <v>62486</v>
      </c>
      <c r="B13187" s="120" t="s">
        <v>201</v>
      </c>
      <c r="C13187" s="120" t="s">
        <v>206</v>
      </c>
      <c r="D13187" s="120" t="s">
        <v>101</v>
      </c>
      <c r="E13187" s="120" t="s">
        <v>92</v>
      </c>
      <c r="F13187" s="121">
        <v>20118</v>
      </c>
      <c r="G13187" s="121">
        <v>2260</v>
      </c>
      <c r="H13187" s="119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19">
        <v>62487</v>
      </c>
      <c r="B13188" s="120" t="s">
        <v>201</v>
      </c>
      <c r="C13188" s="120" t="s">
        <v>206</v>
      </c>
      <c r="D13188" s="120" t="s">
        <v>101</v>
      </c>
      <c r="E13188" s="120" t="s">
        <v>92</v>
      </c>
      <c r="F13188" s="121">
        <v>58113</v>
      </c>
      <c r="G13188" s="121">
        <v>6528</v>
      </c>
      <c r="H13188" s="119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19">
        <v>62488</v>
      </c>
      <c r="B13189" s="120" t="s">
        <v>201</v>
      </c>
      <c r="C13189" s="120" t="s">
        <v>206</v>
      </c>
      <c r="D13189" s="120" t="s">
        <v>128</v>
      </c>
      <c r="E13189" s="120" t="s">
        <v>180</v>
      </c>
      <c r="F13189" s="121">
        <v>2838759</v>
      </c>
      <c r="G13189" s="121">
        <v>318890</v>
      </c>
      <c r="H13189" s="119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19">
        <v>62492</v>
      </c>
      <c r="B13190" s="120" t="s">
        <v>201</v>
      </c>
      <c r="C13190" s="120" t="s">
        <v>206</v>
      </c>
      <c r="D13190" s="120" t="s">
        <v>73</v>
      </c>
      <c r="E13190" s="120" t="s">
        <v>38</v>
      </c>
      <c r="F13190" s="121">
        <v>745092</v>
      </c>
      <c r="G13190" s="121">
        <v>61758</v>
      </c>
      <c r="H13190" s="119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19">
        <v>62503</v>
      </c>
      <c r="B13191" s="120" t="s">
        <v>201</v>
      </c>
      <c r="C13191" s="120" t="s">
        <v>206</v>
      </c>
      <c r="D13191" s="120" t="s">
        <v>101</v>
      </c>
      <c r="E13191" s="120" t="s">
        <v>92</v>
      </c>
      <c r="F13191" s="121">
        <v>27035</v>
      </c>
      <c r="G13191" s="121">
        <v>3037</v>
      </c>
      <c r="H13191" s="119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19">
        <v>62527</v>
      </c>
      <c r="B13192" s="120" t="s">
        <v>201</v>
      </c>
      <c r="C13192" s="120" t="s">
        <v>206</v>
      </c>
      <c r="D13192" s="120" t="s">
        <v>101</v>
      </c>
      <c r="E13192" s="120" t="s">
        <v>92</v>
      </c>
      <c r="F13192" s="121">
        <v>0</v>
      </c>
      <c r="G13192" s="121">
        <v>0</v>
      </c>
      <c r="H13192" s="119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19">
        <v>62528</v>
      </c>
      <c r="B13193" s="120" t="s">
        <v>201</v>
      </c>
      <c r="C13193" s="120" t="s">
        <v>206</v>
      </c>
      <c r="D13193" s="120" t="s">
        <v>101</v>
      </c>
      <c r="E13193" s="120" t="s">
        <v>92</v>
      </c>
      <c r="F13193" s="121">
        <v>178</v>
      </c>
      <c r="G13193" s="121">
        <v>20</v>
      </c>
      <c r="H13193" s="119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19">
        <v>62530</v>
      </c>
      <c r="B13194" s="120" t="s">
        <v>201</v>
      </c>
      <c r="C13194" s="120" t="s">
        <v>206</v>
      </c>
      <c r="D13194" s="120" t="s">
        <v>101</v>
      </c>
      <c r="E13194" s="120" t="s">
        <v>92</v>
      </c>
      <c r="F13194" s="121">
        <v>10265</v>
      </c>
      <c r="G13194" s="121">
        <v>1153</v>
      </c>
      <c r="H13194" s="119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19">
        <v>62531</v>
      </c>
      <c r="B13195" s="120" t="s">
        <v>201</v>
      </c>
      <c r="C13195" s="120" t="s">
        <v>206</v>
      </c>
      <c r="D13195" s="120" t="s">
        <v>101</v>
      </c>
      <c r="E13195" s="120" t="s">
        <v>92</v>
      </c>
      <c r="F13195" s="121">
        <v>10486</v>
      </c>
      <c r="G13195" s="121">
        <v>1178</v>
      </c>
      <c r="H13195" s="119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19">
        <v>62532</v>
      </c>
      <c r="B13196" s="120" t="s">
        <v>201</v>
      </c>
      <c r="C13196" s="120" t="s">
        <v>206</v>
      </c>
      <c r="D13196" s="120" t="s">
        <v>101</v>
      </c>
      <c r="E13196" s="120" t="s">
        <v>92</v>
      </c>
      <c r="F13196" s="121">
        <v>10540</v>
      </c>
      <c r="G13196" s="121">
        <v>1184</v>
      </c>
      <c r="H13196" s="119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19">
        <v>62535</v>
      </c>
      <c r="B13197" s="120" t="s">
        <v>201</v>
      </c>
      <c r="C13197" s="120" t="s">
        <v>206</v>
      </c>
      <c r="D13197" s="120" t="s">
        <v>101</v>
      </c>
      <c r="E13197" s="120" t="s">
        <v>92</v>
      </c>
      <c r="F13197" s="121">
        <v>6044</v>
      </c>
      <c r="G13197" s="121">
        <v>679</v>
      </c>
      <c r="H13197" s="119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19">
        <v>62537</v>
      </c>
      <c r="B13198" s="120" t="s">
        <v>201</v>
      </c>
      <c r="C13198" s="120" t="s">
        <v>206</v>
      </c>
      <c r="D13198" s="120" t="s">
        <v>101</v>
      </c>
      <c r="E13198" s="120" t="s">
        <v>92</v>
      </c>
      <c r="F13198" s="121">
        <v>5136</v>
      </c>
      <c r="G13198" s="121">
        <v>577</v>
      </c>
      <c r="H13198" s="119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19">
        <v>62538</v>
      </c>
      <c r="B13199" s="120" t="s">
        <v>201</v>
      </c>
      <c r="C13199" s="120" t="s">
        <v>206</v>
      </c>
      <c r="D13199" s="120" t="s">
        <v>101</v>
      </c>
      <c r="E13199" s="120" t="s">
        <v>92</v>
      </c>
      <c r="F13199" s="121">
        <v>2973</v>
      </c>
      <c r="G13199" s="121">
        <v>334</v>
      </c>
      <c r="H13199" s="119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19">
        <v>62539</v>
      </c>
      <c r="B13200" s="120" t="s">
        <v>201</v>
      </c>
      <c r="C13200" s="120" t="s">
        <v>206</v>
      </c>
      <c r="D13200" s="120" t="s">
        <v>101</v>
      </c>
      <c r="E13200" s="120" t="s">
        <v>92</v>
      </c>
      <c r="F13200" s="121">
        <v>25023</v>
      </c>
      <c r="G13200" s="121">
        <v>2811</v>
      </c>
      <c r="H13200" s="119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19">
        <v>62540</v>
      </c>
      <c r="B13201" s="120" t="s">
        <v>201</v>
      </c>
      <c r="C13201" s="120" t="s">
        <v>206</v>
      </c>
      <c r="D13201" s="120" t="s">
        <v>101</v>
      </c>
      <c r="E13201" s="120" t="s">
        <v>92</v>
      </c>
      <c r="F13201" s="121">
        <v>29280</v>
      </c>
      <c r="G13201" s="121">
        <v>3289</v>
      </c>
      <c r="H13201" s="119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19">
        <v>62541</v>
      </c>
      <c r="B13202" s="120" t="s">
        <v>201</v>
      </c>
      <c r="C13202" s="120" t="s">
        <v>202</v>
      </c>
      <c r="D13202" s="120" t="s">
        <v>101</v>
      </c>
      <c r="E13202" s="120" t="s">
        <v>92</v>
      </c>
      <c r="F13202" s="121">
        <v>37121</v>
      </c>
      <c r="G13202" s="121">
        <v>4170</v>
      </c>
      <c r="H13202" s="119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19">
        <v>62543</v>
      </c>
      <c r="B13203" s="120" t="s">
        <v>201</v>
      </c>
      <c r="C13203" s="120" t="s">
        <v>202</v>
      </c>
      <c r="D13203" s="120" t="s">
        <v>101</v>
      </c>
      <c r="E13203" s="120" t="s">
        <v>92</v>
      </c>
      <c r="F13203" s="121">
        <v>29154</v>
      </c>
      <c r="G13203" s="121">
        <v>3275</v>
      </c>
      <c r="H13203" s="119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19">
        <v>62544</v>
      </c>
      <c r="B13204" s="120" t="s">
        <v>201</v>
      </c>
      <c r="C13204" s="120" t="s">
        <v>206</v>
      </c>
      <c r="D13204" s="120" t="s">
        <v>101</v>
      </c>
      <c r="E13204" s="120" t="s">
        <v>92</v>
      </c>
      <c r="F13204" s="121">
        <v>30578</v>
      </c>
      <c r="G13204" s="121">
        <v>3435</v>
      </c>
      <c r="H13204" s="119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19">
        <v>62549</v>
      </c>
      <c r="B13205" s="120" t="s">
        <v>201</v>
      </c>
      <c r="C13205" s="120" t="s">
        <v>206</v>
      </c>
      <c r="D13205" s="120" t="s">
        <v>101</v>
      </c>
      <c r="E13205" s="120" t="s">
        <v>92</v>
      </c>
      <c r="F13205" s="121">
        <v>20563</v>
      </c>
      <c r="G13205" s="121">
        <v>2310</v>
      </c>
      <c r="H13205" s="119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19">
        <v>62550</v>
      </c>
      <c r="B13206" s="120" t="s">
        <v>201</v>
      </c>
      <c r="C13206" s="120" t="s">
        <v>206</v>
      </c>
      <c r="D13206" s="120" t="s">
        <v>101</v>
      </c>
      <c r="E13206" s="120" t="s">
        <v>92</v>
      </c>
      <c r="F13206" s="121">
        <v>28175</v>
      </c>
      <c r="G13206" s="121">
        <v>3165</v>
      </c>
      <c r="H13206" s="119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19">
        <v>62551</v>
      </c>
      <c r="B13207" s="120" t="s">
        <v>201</v>
      </c>
      <c r="C13207" s="120" t="s">
        <v>206</v>
      </c>
      <c r="D13207" s="120" t="s">
        <v>101</v>
      </c>
      <c r="E13207" s="120" t="s">
        <v>92</v>
      </c>
      <c r="F13207" s="121">
        <v>58744</v>
      </c>
      <c r="G13207" s="121">
        <v>6599</v>
      </c>
      <c r="H13207" s="119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19">
        <v>62552</v>
      </c>
      <c r="B13208" s="120" t="s">
        <v>201</v>
      </c>
      <c r="C13208" s="120" t="s">
        <v>206</v>
      </c>
      <c r="D13208" s="120" t="s">
        <v>101</v>
      </c>
      <c r="E13208" s="120" t="s">
        <v>92</v>
      </c>
      <c r="F13208" s="121">
        <v>29261</v>
      </c>
      <c r="G13208" s="121">
        <v>3287</v>
      </c>
      <c r="H13208" s="119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19">
        <v>62556</v>
      </c>
      <c r="B13209" s="120" t="s">
        <v>201</v>
      </c>
      <c r="C13209" s="120" t="s">
        <v>206</v>
      </c>
      <c r="D13209" s="120" t="s">
        <v>101</v>
      </c>
      <c r="E13209" s="120" t="s">
        <v>92</v>
      </c>
      <c r="F13209" s="121">
        <v>28986</v>
      </c>
      <c r="G13209" s="121">
        <v>3256</v>
      </c>
      <c r="H13209" s="119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19">
        <v>62557</v>
      </c>
      <c r="B13210" s="120" t="s">
        <v>201</v>
      </c>
      <c r="C13210" s="120" t="s">
        <v>206</v>
      </c>
      <c r="D13210" s="120" t="s">
        <v>101</v>
      </c>
      <c r="E13210" s="120" t="s">
        <v>92</v>
      </c>
      <c r="F13210" s="121">
        <v>62465</v>
      </c>
      <c r="G13210" s="121">
        <v>7017</v>
      </c>
      <c r="H13210" s="119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19">
        <v>62558</v>
      </c>
      <c r="B13211" s="120" t="s">
        <v>201</v>
      </c>
      <c r="C13211" s="120" t="s">
        <v>206</v>
      </c>
      <c r="D13211" s="120" t="s">
        <v>101</v>
      </c>
      <c r="E13211" s="120" t="s">
        <v>92</v>
      </c>
      <c r="F13211" s="121">
        <v>49733</v>
      </c>
      <c r="G13211" s="121">
        <v>5587</v>
      </c>
      <c r="H13211" s="119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19">
        <v>62560</v>
      </c>
      <c r="B13212" s="120" t="s">
        <v>201</v>
      </c>
      <c r="C13212" s="120" t="s">
        <v>206</v>
      </c>
      <c r="D13212" s="120" t="s">
        <v>101</v>
      </c>
      <c r="E13212" s="120" t="s">
        <v>92</v>
      </c>
      <c r="F13212" s="121">
        <v>9739</v>
      </c>
      <c r="G13212" s="121">
        <v>1094</v>
      </c>
      <c r="H13212" s="119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19">
        <v>62566</v>
      </c>
      <c r="B13213" s="120" t="s">
        <v>201</v>
      </c>
      <c r="C13213" s="120" t="s">
        <v>206</v>
      </c>
      <c r="D13213" s="120" t="s">
        <v>128</v>
      </c>
      <c r="E13213" s="120" t="s">
        <v>180</v>
      </c>
      <c r="F13213" s="121">
        <v>320063</v>
      </c>
      <c r="G13213" s="121">
        <v>35954</v>
      </c>
      <c r="H13213" s="119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19">
        <v>62567</v>
      </c>
      <c r="B13214" s="120" t="s">
        <v>201</v>
      </c>
      <c r="C13214" s="120" t="s">
        <v>206</v>
      </c>
      <c r="D13214" s="120" t="s">
        <v>101</v>
      </c>
      <c r="E13214" s="120" t="s">
        <v>92</v>
      </c>
      <c r="F13214" s="121">
        <v>0</v>
      </c>
      <c r="G13214" s="121">
        <v>0</v>
      </c>
      <c r="H13214" s="119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19">
        <v>62569</v>
      </c>
      <c r="B13215" s="120" t="s">
        <v>201</v>
      </c>
      <c r="C13215" s="120" t="s">
        <v>202</v>
      </c>
      <c r="D13215" s="120" t="s">
        <v>33</v>
      </c>
      <c r="E13215" s="120" t="s">
        <v>99</v>
      </c>
      <c r="F13215" s="121">
        <v>0</v>
      </c>
      <c r="G13215" s="121">
        <v>-94</v>
      </c>
      <c r="H13215" s="119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19">
        <v>62570</v>
      </c>
      <c r="B13216" s="120" t="s">
        <v>201</v>
      </c>
      <c r="C13216" s="120" t="s">
        <v>206</v>
      </c>
      <c r="D13216" s="120" t="s">
        <v>128</v>
      </c>
      <c r="E13216" s="120" t="s">
        <v>180</v>
      </c>
      <c r="F13216" s="121">
        <v>10</v>
      </c>
      <c r="G13216" s="121">
        <v>1</v>
      </c>
      <c r="H13216" s="119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19">
        <v>62571</v>
      </c>
      <c r="B13217" s="120" t="s">
        <v>201</v>
      </c>
      <c r="C13217" s="120" t="s">
        <v>206</v>
      </c>
      <c r="D13217" s="120" t="s">
        <v>67</v>
      </c>
      <c r="E13217" s="120" t="s">
        <v>38</v>
      </c>
      <c r="F13217" s="121">
        <v>62420</v>
      </c>
      <c r="G13217" s="121">
        <v>7374</v>
      </c>
      <c r="H13217" s="119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19">
        <v>62572</v>
      </c>
      <c r="B13218" s="120" t="s">
        <v>201</v>
      </c>
      <c r="C13218" s="120" t="s">
        <v>206</v>
      </c>
      <c r="D13218" s="120" t="s">
        <v>67</v>
      </c>
      <c r="E13218" s="120" t="s">
        <v>38</v>
      </c>
      <c r="F13218" s="121">
        <v>67637</v>
      </c>
      <c r="G13218" s="121">
        <v>7703</v>
      </c>
      <c r="H13218" s="119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19">
        <v>62573</v>
      </c>
      <c r="B13219" s="120" t="s">
        <v>201</v>
      </c>
      <c r="C13219" s="120" t="s">
        <v>206</v>
      </c>
      <c r="D13219" s="120" t="s">
        <v>67</v>
      </c>
      <c r="E13219" s="120" t="s">
        <v>38</v>
      </c>
      <c r="F13219" s="121">
        <v>59551</v>
      </c>
      <c r="G13219" s="121">
        <v>7044</v>
      </c>
      <c r="H13219" s="119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19">
        <v>62574</v>
      </c>
      <c r="B13220" s="120" t="s">
        <v>201</v>
      </c>
      <c r="C13220" s="120" t="s">
        <v>206</v>
      </c>
      <c r="D13220" s="120" t="s">
        <v>67</v>
      </c>
      <c r="E13220" s="120" t="s">
        <v>38</v>
      </c>
      <c r="F13220" s="121">
        <v>61168</v>
      </c>
      <c r="G13220" s="121">
        <v>7215</v>
      </c>
      <c r="H13220" s="119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19">
        <v>62575</v>
      </c>
      <c r="B13221" s="120" t="s">
        <v>201</v>
      </c>
      <c r="C13221" s="120" t="s">
        <v>206</v>
      </c>
      <c r="D13221" s="120" t="s">
        <v>67</v>
      </c>
      <c r="E13221" s="120" t="s">
        <v>38</v>
      </c>
      <c r="F13221" s="121">
        <v>64938</v>
      </c>
      <c r="G13221" s="121">
        <v>6983</v>
      </c>
      <c r="H13221" s="119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19">
        <v>62576</v>
      </c>
      <c r="B13222" s="120" t="s">
        <v>201</v>
      </c>
      <c r="C13222" s="120" t="s">
        <v>206</v>
      </c>
      <c r="D13222" s="120" t="s">
        <v>67</v>
      </c>
      <c r="E13222" s="120" t="s">
        <v>38</v>
      </c>
      <c r="F13222" s="121">
        <v>76578</v>
      </c>
      <c r="G13222" s="121">
        <v>8555</v>
      </c>
      <c r="H13222" s="119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19">
        <v>62577</v>
      </c>
      <c r="B13223" s="120" t="s">
        <v>201</v>
      </c>
      <c r="C13223" s="120" t="s">
        <v>206</v>
      </c>
      <c r="D13223" s="120" t="s">
        <v>67</v>
      </c>
      <c r="E13223" s="120" t="s">
        <v>38</v>
      </c>
      <c r="F13223" s="121">
        <v>249121</v>
      </c>
      <c r="G13223" s="121">
        <v>19597</v>
      </c>
      <c r="H13223" s="119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19">
        <v>62578</v>
      </c>
      <c r="B13224" s="120" t="s">
        <v>201</v>
      </c>
      <c r="C13224" s="120" t="s">
        <v>207</v>
      </c>
      <c r="D13224" s="120" t="s">
        <v>101</v>
      </c>
      <c r="E13224" s="120" t="s">
        <v>92</v>
      </c>
      <c r="F13224" s="121">
        <v>30800</v>
      </c>
      <c r="G13224" s="121">
        <v>3460</v>
      </c>
      <c r="H13224" s="119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19">
        <v>62579</v>
      </c>
      <c r="B13225" s="120" t="s">
        <v>201</v>
      </c>
      <c r="C13225" s="120" t="s">
        <v>206</v>
      </c>
      <c r="D13225" s="120" t="s">
        <v>101</v>
      </c>
      <c r="E13225" s="120" t="s">
        <v>92</v>
      </c>
      <c r="F13225" s="121">
        <v>17859</v>
      </c>
      <c r="G13225" s="121">
        <v>2006</v>
      </c>
      <c r="H13225" s="119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19">
        <v>62580</v>
      </c>
      <c r="B13226" s="120" t="s">
        <v>201</v>
      </c>
      <c r="C13226" s="120" t="s">
        <v>206</v>
      </c>
      <c r="D13226" s="120" t="s">
        <v>101</v>
      </c>
      <c r="E13226" s="120" t="s">
        <v>92</v>
      </c>
      <c r="F13226" s="121">
        <v>50118</v>
      </c>
      <c r="G13226" s="121">
        <v>5630</v>
      </c>
      <c r="H13226" s="119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19">
        <v>62581</v>
      </c>
      <c r="B13227" s="120" t="s">
        <v>201</v>
      </c>
      <c r="C13227" s="120" t="s">
        <v>206</v>
      </c>
      <c r="D13227" s="120" t="s">
        <v>101</v>
      </c>
      <c r="E13227" s="120" t="s">
        <v>92</v>
      </c>
      <c r="F13227" s="121">
        <v>41633</v>
      </c>
      <c r="G13227" s="121">
        <v>4677</v>
      </c>
      <c r="H13227" s="119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19">
        <v>62582</v>
      </c>
      <c r="B13228" s="120" t="s">
        <v>201</v>
      </c>
      <c r="C13228" s="120" t="s">
        <v>206</v>
      </c>
      <c r="D13228" s="120" t="s">
        <v>101</v>
      </c>
      <c r="E13228" s="120" t="s">
        <v>92</v>
      </c>
      <c r="F13228" s="121">
        <v>68669</v>
      </c>
      <c r="G13228" s="121">
        <v>7714</v>
      </c>
      <c r="H13228" s="119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19">
        <v>62583</v>
      </c>
      <c r="B13229" s="120" t="s">
        <v>201</v>
      </c>
      <c r="C13229" s="120" t="s">
        <v>206</v>
      </c>
      <c r="D13229" s="120" t="s">
        <v>101</v>
      </c>
      <c r="E13229" s="120" t="s">
        <v>92</v>
      </c>
      <c r="F13229" s="121">
        <v>63116</v>
      </c>
      <c r="G13229" s="121">
        <v>7090</v>
      </c>
      <c r="H13229" s="119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19">
        <v>62584</v>
      </c>
      <c r="B13230" s="120" t="s">
        <v>201</v>
      </c>
      <c r="C13230" s="120" t="s">
        <v>206</v>
      </c>
      <c r="D13230" s="120" t="s">
        <v>101</v>
      </c>
      <c r="E13230" s="120" t="s">
        <v>92</v>
      </c>
      <c r="F13230" s="121">
        <v>170438</v>
      </c>
      <c r="G13230" s="121">
        <v>19146</v>
      </c>
      <c r="H13230" s="119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19">
        <v>62585</v>
      </c>
      <c r="B13231" s="120" t="s">
        <v>201</v>
      </c>
      <c r="C13231" s="120" t="s">
        <v>202</v>
      </c>
      <c r="D13231" s="120" t="s">
        <v>33</v>
      </c>
      <c r="E13231" s="120" t="s">
        <v>99</v>
      </c>
      <c r="F13231" s="121">
        <v>0</v>
      </c>
      <c r="G13231" s="121">
        <v>-35</v>
      </c>
      <c r="H13231" s="119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19">
        <v>62586</v>
      </c>
      <c r="B13232" s="120" t="s">
        <v>201</v>
      </c>
      <c r="C13232" s="120" t="s">
        <v>206</v>
      </c>
      <c r="D13232" s="120" t="s">
        <v>101</v>
      </c>
      <c r="E13232" s="120" t="s">
        <v>92</v>
      </c>
      <c r="F13232" s="121">
        <v>2047</v>
      </c>
      <c r="G13232" s="121">
        <v>230</v>
      </c>
      <c r="H13232" s="119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19">
        <v>62589</v>
      </c>
      <c r="B13233" s="120" t="s">
        <v>201</v>
      </c>
      <c r="C13233" s="120" t="s">
        <v>207</v>
      </c>
      <c r="D13233" s="120" t="s">
        <v>79</v>
      </c>
      <c r="E13233" s="120" t="s">
        <v>70</v>
      </c>
      <c r="F13233" s="121">
        <v>199</v>
      </c>
      <c r="G13233" s="121">
        <v>11</v>
      </c>
      <c r="H13233" s="119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19">
        <v>62590</v>
      </c>
      <c r="B13234" s="120" t="s">
        <v>201</v>
      </c>
      <c r="C13234" s="120" t="s">
        <v>202</v>
      </c>
      <c r="D13234" s="120" t="s">
        <v>79</v>
      </c>
      <c r="E13234" s="120" t="s">
        <v>70</v>
      </c>
      <c r="F13234" s="121">
        <v>685</v>
      </c>
      <c r="G13234" s="121">
        <v>68</v>
      </c>
      <c r="H13234" s="119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19">
        <v>62595</v>
      </c>
      <c r="B13235" s="120" t="s">
        <v>201</v>
      </c>
      <c r="C13235" s="120" t="s">
        <v>206</v>
      </c>
      <c r="D13235" s="120" t="s">
        <v>101</v>
      </c>
      <c r="E13235" s="120" t="s">
        <v>92</v>
      </c>
      <c r="F13235" s="121">
        <v>15533</v>
      </c>
      <c r="G13235" s="121">
        <v>1745</v>
      </c>
      <c r="H13235" s="119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19">
        <v>62596</v>
      </c>
      <c r="B13236" s="120" t="s">
        <v>201</v>
      </c>
      <c r="C13236" s="120" t="s">
        <v>206</v>
      </c>
      <c r="D13236" s="120" t="s">
        <v>101</v>
      </c>
      <c r="E13236" s="120" t="s">
        <v>92</v>
      </c>
      <c r="F13236" s="121">
        <v>7442</v>
      </c>
      <c r="G13236" s="121">
        <v>836</v>
      </c>
      <c r="H13236" s="119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19">
        <v>62597</v>
      </c>
      <c r="B13237" s="120" t="s">
        <v>201</v>
      </c>
      <c r="C13237" s="120" t="s">
        <v>202</v>
      </c>
      <c r="D13237" s="120" t="s">
        <v>101</v>
      </c>
      <c r="E13237" s="120" t="s">
        <v>92</v>
      </c>
      <c r="F13237" s="121">
        <v>107562</v>
      </c>
      <c r="G13237" s="121">
        <v>12083</v>
      </c>
      <c r="H13237" s="119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19">
        <v>62598</v>
      </c>
      <c r="B13238" s="120" t="s">
        <v>201</v>
      </c>
      <c r="C13238" s="120" t="s">
        <v>207</v>
      </c>
      <c r="D13238" s="120" t="s">
        <v>101</v>
      </c>
      <c r="E13238" s="120" t="s">
        <v>92</v>
      </c>
      <c r="F13238" s="121">
        <v>13350</v>
      </c>
      <c r="G13238" s="121">
        <v>1499.85</v>
      </c>
      <c r="H13238" s="119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19">
        <v>62600</v>
      </c>
      <c r="B13239" s="120" t="s">
        <v>201</v>
      </c>
      <c r="C13239" s="120" t="s">
        <v>206</v>
      </c>
      <c r="D13239" s="120" t="s">
        <v>101</v>
      </c>
      <c r="E13239" s="120" t="s">
        <v>92</v>
      </c>
      <c r="F13239" s="121">
        <v>89865</v>
      </c>
      <c r="G13239" s="121">
        <v>10095</v>
      </c>
      <c r="H13239" s="119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19">
        <v>62601</v>
      </c>
      <c r="B13240" s="120" t="s">
        <v>201</v>
      </c>
      <c r="C13240" s="120" t="s">
        <v>206</v>
      </c>
      <c r="D13240" s="120" t="s">
        <v>101</v>
      </c>
      <c r="E13240" s="120" t="s">
        <v>92</v>
      </c>
      <c r="F13240" s="121">
        <v>30381</v>
      </c>
      <c r="G13240" s="121">
        <v>3413</v>
      </c>
      <c r="H13240" s="119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19">
        <v>62602</v>
      </c>
      <c r="B13241" s="120" t="s">
        <v>201</v>
      </c>
      <c r="C13241" s="120" t="s">
        <v>206</v>
      </c>
      <c r="D13241" s="120" t="s">
        <v>101</v>
      </c>
      <c r="E13241" s="120" t="s">
        <v>92</v>
      </c>
      <c r="F13241" s="121">
        <v>62659</v>
      </c>
      <c r="G13241" s="121">
        <v>7039</v>
      </c>
      <c r="H13241" s="119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19">
        <v>62603</v>
      </c>
      <c r="B13242" s="120" t="s">
        <v>201</v>
      </c>
      <c r="C13242" s="120" t="s">
        <v>206</v>
      </c>
      <c r="D13242" s="120" t="s">
        <v>101</v>
      </c>
      <c r="E13242" s="120" t="s">
        <v>92</v>
      </c>
      <c r="F13242" s="121">
        <v>61815</v>
      </c>
      <c r="G13242" s="121">
        <v>6944</v>
      </c>
      <c r="H13242" s="119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19">
        <v>62607</v>
      </c>
      <c r="B13243" s="120" t="s">
        <v>201</v>
      </c>
      <c r="C13243" s="120" t="s">
        <v>206</v>
      </c>
      <c r="D13243" s="120" t="s">
        <v>101</v>
      </c>
      <c r="E13243" s="120" t="s">
        <v>92</v>
      </c>
      <c r="F13243" s="121">
        <v>16193</v>
      </c>
      <c r="G13243" s="121">
        <v>1819</v>
      </c>
      <c r="H13243" s="119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19">
        <v>62609</v>
      </c>
      <c r="B13244" s="120" t="s">
        <v>201</v>
      </c>
      <c r="C13244" s="120" t="s">
        <v>202</v>
      </c>
      <c r="D13244" s="120" t="s">
        <v>33</v>
      </c>
      <c r="E13244" s="120" t="s">
        <v>99</v>
      </c>
      <c r="F13244" s="121">
        <v>0</v>
      </c>
      <c r="G13244" s="121">
        <v>-58</v>
      </c>
      <c r="H13244" s="119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19">
        <v>62610</v>
      </c>
      <c r="B13245" s="120" t="s">
        <v>201</v>
      </c>
      <c r="C13245" s="120" t="s">
        <v>202</v>
      </c>
      <c r="D13245" s="120" t="s">
        <v>101</v>
      </c>
      <c r="E13245" s="120" t="s">
        <v>92</v>
      </c>
      <c r="F13245" s="121">
        <v>14110</v>
      </c>
      <c r="G13245" s="121">
        <v>1585</v>
      </c>
      <c r="H13245" s="119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19">
        <v>62611</v>
      </c>
      <c r="B13246" s="120" t="s">
        <v>201</v>
      </c>
      <c r="C13246" s="120" t="s">
        <v>206</v>
      </c>
      <c r="D13246" s="120" t="s">
        <v>101</v>
      </c>
      <c r="E13246" s="120" t="s">
        <v>92</v>
      </c>
      <c r="F13246" s="121">
        <v>19772</v>
      </c>
      <c r="G13246" s="121">
        <v>2221</v>
      </c>
      <c r="H13246" s="119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19">
        <v>62612</v>
      </c>
      <c r="B13247" s="120" t="s">
        <v>201</v>
      </c>
      <c r="C13247" s="120" t="s">
        <v>206</v>
      </c>
      <c r="D13247" s="120" t="s">
        <v>101</v>
      </c>
      <c r="E13247" s="120" t="s">
        <v>92</v>
      </c>
      <c r="F13247" s="121">
        <v>27908</v>
      </c>
      <c r="G13247" s="121">
        <v>3135</v>
      </c>
      <c r="H13247" s="119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19">
        <v>62613</v>
      </c>
      <c r="B13248" s="120" t="s">
        <v>201</v>
      </c>
      <c r="C13248" s="120" t="s">
        <v>206</v>
      </c>
      <c r="D13248" s="120" t="s">
        <v>101</v>
      </c>
      <c r="E13248" s="120" t="s">
        <v>92</v>
      </c>
      <c r="F13248" s="121">
        <v>19138</v>
      </c>
      <c r="G13248" s="121">
        <v>2150</v>
      </c>
      <c r="H13248" s="119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19">
        <v>62614</v>
      </c>
      <c r="B13249" s="120" t="s">
        <v>201</v>
      </c>
      <c r="C13249" s="120" t="s">
        <v>206</v>
      </c>
      <c r="D13249" s="120" t="s">
        <v>101</v>
      </c>
      <c r="E13249" s="120" t="s">
        <v>92</v>
      </c>
      <c r="F13249" s="121">
        <v>34388</v>
      </c>
      <c r="G13249" s="121">
        <v>3863</v>
      </c>
      <c r="H13249" s="119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19">
        <v>62615</v>
      </c>
      <c r="B13250" s="120" t="s">
        <v>201</v>
      </c>
      <c r="C13250" s="120" t="s">
        <v>206</v>
      </c>
      <c r="D13250" s="120" t="s">
        <v>101</v>
      </c>
      <c r="E13250" s="120" t="s">
        <v>92</v>
      </c>
      <c r="F13250" s="121">
        <v>14983</v>
      </c>
      <c r="G13250" s="121">
        <v>1683</v>
      </c>
      <c r="H13250" s="119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19">
        <v>62616</v>
      </c>
      <c r="B13251" s="120" t="s">
        <v>201</v>
      </c>
      <c r="C13251" s="120" t="s">
        <v>206</v>
      </c>
      <c r="D13251" s="120" t="s">
        <v>101</v>
      </c>
      <c r="E13251" s="120" t="s">
        <v>92</v>
      </c>
      <c r="F13251" s="121">
        <v>20377</v>
      </c>
      <c r="G13251" s="121">
        <v>2289</v>
      </c>
      <c r="H13251" s="119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19">
        <v>62621</v>
      </c>
      <c r="B13252" s="120" t="s">
        <v>201</v>
      </c>
      <c r="C13252" s="120" t="s">
        <v>206</v>
      </c>
      <c r="D13252" s="120" t="s">
        <v>101</v>
      </c>
      <c r="E13252" s="120" t="s">
        <v>92</v>
      </c>
      <c r="F13252" s="121">
        <v>83385</v>
      </c>
      <c r="G13252" s="121">
        <v>9367</v>
      </c>
      <c r="H13252" s="119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19">
        <v>62622</v>
      </c>
      <c r="B13253" s="120" t="s">
        <v>205</v>
      </c>
      <c r="C13253" s="120" t="s">
        <v>210</v>
      </c>
      <c r="D13253" s="120" t="s">
        <v>79</v>
      </c>
      <c r="E13253" s="120" t="s">
        <v>70</v>
      </c>
      <c r="F13253" s="121">
        <v>1402</v>
      </c>
      <c r="G13253" s="121">
        <v>149.812</v>
      </c>
      <c r="H13253" s="119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19">
        <v>62622</v>
      </c>
      <c r="B13254" s="120" t="s">
        <v>205</v>
      </c>
      <c r="C13254" s="120" t="s">
        <v>210</v>
      </c>
      <c r="D13254" s="120" t="s">
        <v>79</v>
      </c>
      <c r="E13254" s="120" t="s">
        <v>38</v>
      </c>
      <c r="F13254" s="121">
        <v>101253</v>
      </c>
      <c r="G13254" s="121">
        <v>10826.188</v>
      </c>
      <c r="H13254" s="119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19">
        <v>62623</v>
      </c>
      <c r="B13255" s="120" t="s">
        <v>201</v>
      </c>
      <c r="C13255" s="120" t="s">
        <v>206</v>
      </c>
      <c r="D13255" s="120" t="s">
        <v>101</v>
      </c>
      <c r="E13255" s="120" t="s">
        <v>92</v>
      </c>
      <c r="F13255" s="121">
        <v>65991</v>
      </c>
      <c r="G13255" s="121">
        <v>7413</v>
      </c>
      <c r="H13255" s="119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19">
        <v>62625</v>
      </c>
      <c r="B13256" s="120" t="s">
        <v>201</v>
      </c>
      <c r="C13256" s="120" t="s">
        <v>202</v>
      </c>
      <c r="D13256" s="120" t="s">
        <v>79</v>
      </c>
      <c r="E13256" s="120" t="s">
        <v>70</v>
      </c>
      <c r="F13256" s="121">
        <v>12567</v>
      </c>
      <c r="G13256" s="121">
        <v>1311</v>
      </c>
      <c r="H13256" s="119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19">
        <v>62627</v>
      </c>
      <c r="B13257" s="120" t="s">
        <v>201</v>
      </c>
      <c r="C13257" s="120" t="s">
        <v>206</v>
      </c>
      <c r="D13257" s="120" t="s">
        <v>101</v>
      </c>
      <c r="E13257" s="120" t="s">
        <v>92</v>
      </c>
      <c r="F13257" s="121">
        <v>32110</v>
      </c>
      <c r="G13257" s="121">
        <v>3607</v>
      </c>
      <c r="H13257" s="119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19">
        <v>62628</v>
      </c>
      <c r="B13258" s="120" t="s">
        <v>201</v>
      </c>
      <c r="C13258" s="120" t="s">
        <v>206</v>
      </c>
      <c r="D13258" s="120" t="s">
        <v>101</v>
      </c>
      <c r="E13258" s="120" t="s">
        <v>92</v>
      </c>
      <c r="F13258" s="121">
        <v>28308</v>
      </c>
      <c r="G13258" s="121">
        <v>3180</v>
      </c>
      <c r="H13258" s="119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19">
        <v>62629</v>
      </c>
      <c r="B13259" s="120" t="s">
        <v>201</v>
      </c>
      <c r="C13259" s="120" t="s">
        <v>206</v>
      </c>
      <c r="D13259" s="120" t="s">
        <v>101</v>
      </c>
      <c r="E13259" s="120" t="s">
        <v>92</v>
      </c>
      <c r="F13259" s="121">
        <v>33588</v>
      </c>
      <c r="G13259" s="121">
        <v>3773</v>
      </c>
      <c r="H13259" s="119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19">
        <v>62636</v>
      </c>
      <c r="B13260" s="120" t="s">
        <v>201</v>
      </c>
      <c r="C13260" s="120" t="s">
        <v>206</v>
      </c>
      <c r="D13260" s="120" t="s">
        <v>101</v>
      </c>
      <c r="E13260" s="120" t="s">
        <v>92</v>
      </c>
      <c r="F13260" s="121">
        <v>27231</v>
      </c>
      <c r="G13260" s="121">
        <v>3059</v>
      </c>
      <c r="H13260" s="119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19">
        <v>62637</v>
      </c>
      <c r="B13261" s="120" t="s">
        <v>201</v>
      </c>
      <c r="C13261" s="120" t="s">
        <v>206</v>
      </c>
      <c r="D13261" s="120" t="s">
        <v>101</v>
      </c>
      <c r="E13261" s="120" t="s">
        <v>92</v>
      </c>
      <c r="F13261" s="121">
        <v>18712</v>
      </c>
      <c r="G13261" s="121">
        <v>2102</v>
      </c>
      <c r="H13261" s="119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19">
        <v>62638</v>
      </c>
      <c r="B13262" s="120" t="s">
        <v>201</v>
      </c>
      <c r="C13262" s="120" t="s">
        <v>206</v>
      </c>
      <c r="D13262" s="120" t="s">
        <v>101</v>
      </c>
      <c r="E13262" s="120" t="s">
        <v>92</v>
      </c>
      <c r="F13262" s="121">
        <v>56057</v>
      </c>
      <c r="G13262" s="121">
        <v>6297</v>
      </c>
      <c r="H13262" s="119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19">
        <v>62639</v>
      </c>
      <c r="B13263" s="120" t="s">
        <v>201</v>
      </c>
      <c r="C13263" s="120" t="s">
        <v>206</v>
      </c>
      <c r="D13263" s="120" t="s">
        <v>101</v>
      </c>
      <c r="E13263" s="120" t="s">
        <v>92</v>
      </c>
      <c r="F13263" s="121">
        <v>14127</v>
      </c>
      <c r="G13263" s="121">
        <v>1587</v>
      </c>
      <c r="H13263" s="119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19">
        <v>62640</v>
      </c>
      <c r="B13264" s="120" t="s">
        <v>201</v>
      </c>
      <c r="C13264" s="120" t="s">
        <v>206</v>
      </c>
      <c r="D13264" s="120" t="s">
        <v>101</v>
      </c>
      <c r="E13264" s="120" t="s">
        <v>92</v>
      </c>
      <c r="F13264" s="121">
        <v>14757</v>
      </c>
      <c r="G13264" s="121">
        <v>1658</v>
      </c>
      <c r="H13264" s="119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19">
        <v>62642</v>
      </c>
      <c r="B13265" s="120" t="s">
        <v>201</v>
      </c>
      <c r="C13265" s="120" t="s">
        <v>206</v>
      </c>
      <c r="D13265" s="120" t="s">
        <v>128</v>
      </c>
      <c r="E13265" s="120" t="s">
        <v>180</v>
      </c>
      <c r="F13265" s="121">
        <v>43</v>
      </c>
      <c r="G13265" s="121">
        <v>5</v>
      </c>
      <c r="H13265" s="119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19">
        <v>62643</v>
      </c>
      <c r="B13266" s="120" t="s">
        <v>201</v>
      </c>
      <c r="C13266" s="120" t="s">
        <v>207</v>
      </c>
      <c r="D13266" s="120" t="s">
        <v>101</v>
      </c>
      <c r="E13266" s="120" t="s">
        <v>92</v>
      </c>
      <c r="F13266" s="121">
        <v>71849</v>
      </c>
      <c r="G13266" s="121">
        <v>8071</v>
      </c>
      <c r="H13266" s="119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19">
        <v>62644</v>
      </c>
      <c r="B13267" s="120" t="s">
        <v>201</v>
      </c>
      <c r="C13267" s="120" t="s">
        <v>206</v>
      </c>
      <c r="D13267" s="120" t="s">
        <v>33</v>
      </c>
      <c r="E13267" s="120" t="s">
        <v>99</v>
      </c>
      <c r="F13267" s="121">
        <v>0</v>
      </c>
      <c r="G13267" s="121">
        <v>-85</v>
      </c>
      <c r="H13267" s="119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19">
        <v>62646</v>
      </c>
      <c r="B13268" s="120" t="s">
        <v>201</v>
      </c>
      <c r="C13268" s="120" t="s">
        <v>206</v>
      </c>
      <c r="D13268" s="120" t="s">
        <v>101</v>
      </c>
      <c r="E13268" s="120" t="s">
        <v>92</v>
      </c>
      <c r="F13268" s="121">
        <v>31718</v>
      </c>
      <c r="G13268" s="121">
        <v>3563</v>
      </c>
      <c r="H13268" s="119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19">
        <v>62647</v>
      </c>
      <c r="B13269" s="120" t="s">
        <v>201</v>
      </c>
      <c r="C13269" s="120" t="s">
        <v>207</v>
      </c>
      <c r="D13269" s="120" t="s">
        <v>79</v>
      </c>
      <c r="E13269" s="120" t="s">
        <v>70</v>
      </c>
      <c r="F13269" s="121">
        <v>0</v>
      </c>
      <c r="G13269" s="121">
        <v>0</v>
      </c>
      <c r="H13269" s="119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19">
        <v>62649</v>
      </c>
      <c r="B13270" s="120" t="s">
        <v>201</v>
      </c>
      <c r="C13270" s="120" t="s">
        <v>206</v>
      </c>
      <c r="D13270" s="120" t="s">
        <v>101</v>
      </c>
      <c r="E13270" s="120" t="s">
        <v>92</v>
      </c>
      <c r="F13270" s="121">
        <v>614</v>
      </c>
      <c r="G13270" s="121">
        <v>69</v>
      </c>
      <c r="H13270" s="119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19">
        <v>62651</v>
      </c>
      <c r="B13271" s="120" t="s">
        <v>201</v>
      </c>
      <c r="C13271" s="120" t="s">
        <v>206</v>
      </c>
      <c r="D13271" s="120" t="s">
        <v>101</v>
      </c>
      <c r="E13271" s="120" t="s">
        <v>92</v>
      </c>
      <c r="F13271" s="121">
        <v>9410</v>
      </c>
      <c r="G13271" s="121">
        <v>1057</v>
      </c>
      <c r="H13271" s="119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19">
        <v>62652</v>
      </c>
      <c r="B13272" s="120" t="s">
        <v>201</v>
      </c>
      <c r="C13272" s="120" t="s">
        <v>206</v>
      </c>
      <c r="D13272" s="120" t="s">
        <v>33</v>
      </c>
      <c r="E13272" s="120" t="s">
        <v>99</v>
      </c>
      <c r="F13272" s="121">
        <v>0</v>
      </c>
      <c r="G13272" s="121">
        <v>0</v>
      </c>
      <c r="H13272" s="119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19">
        <v>62652</v>
      </c>
      <c r="B13273" s="120" t="s">
        <v>201</v>
      </c>
      <c r="C13273" s="120" t="s">
        <v>206</v>
      </c>
      <c r="D13273" s="120" t="s">
        <v>101</v>
      </c>
      <c r="E13273" s="120" t="s">
        <v>92</v>
      </c>
      <c r="F13273" s="121">
        <v>8759</v>
      </c>
      <c r="G13273" s="121">
        <v>984</v>
      </c>
      <c r="H13273" s="119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19">
        <v>62653</v>
      </c>
      <c r="B13274" s="120" t="s">
        <v>201</v>
      </c>
      <c r="C13274" s="120" t="s">
        <v>211</v>
      </c>
      <c r="D13274" s="120" t="s">
        <v>128</v>
      </c>
      <c r="E13274" s="120" t="s">
        <v>180</v>
      </c>
      <c r="F13274" s="121">
        <v>0</v>
      </c>
      <c r="G13274" s="121">
        <v>0</v>
      </c>
      <c r="H13274" s="119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19">
        <v>62655</v>
      </c>
      <c r="B13275" s="120" t="s">
        <v>201</v>
      </c>
      <c r="C13275" s="120" t="s">
        <v>206</v>
      </c>
      <c r="D13275" s="120" t="s">
        <v>101</v>
      </c>
      <c r="E13275" s="120" t="s">
        <v>92</v>
      </c>
      <c r="F13275" s="121">
        <v>36373</v>
      </c>
      <c r="G13275" s="121">
        <v>4086</v>
      </c>
      <c r="H13275" s="119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19">
        <v>62657</v>
      </c>
      <c r="B13276" s="120" t="s">
        <v>201</v>
      </c>
      <c r="C13276" s="120" t="s">
        <v>206</v>
      </c>
      <c r="D13276" s="120" t="s">
        <v>101</v>
      </c>
      <c r="E13276" s="120" t="s">
        <v>92</v>
      </c>
      <c r="F13276" s="121">
        <v>12659</v>
      </c>
      <c r="G13276" s="121">
        <v>1422</v>
      </c>
      <c r="H13276" s="119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19">
        <v>62658</v>
      </c>
      <c r="B13277" s="120" t="s">
        <v>201</v>
      </c>
      <c r="C13277" s="120" t="s">
        <v>202</v>
      </c>
      <c r="D13277" s="120" t="s">
        <v>79</v>
      </c>
      <c r="E13277" s="120" t="s">
        <v>70</v>
      </c>
      <c r="F13277" s="121">
        <v>2301</v>
      </c>
      <c r="G13277" s="121">
        <v>244</v>
      </c>
      <c r="H13277" s="119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19">
        <v>62659</v>
      </c>
      <c r="B13278" s="120" t="s">
        <v>201</v>
      </c>
      <c r="C13278" s="120" t="s">
        <v>206</v>
      </c>
      <c r="D13278" s="120" t="s">
        <v>101</v>
      </c>
      <c r="E13278" s="120" t="s">
        <v>92</v>
      </c>
      <c r="F13278" s="121">
        <v>9997</v>
      </c>
      <c r="G13278" s="121">
        <v>1123</v>
      </c>
      <c r="H13278" s="119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19">
        <v>62660</v>
      </c>
      <c r="B13279" s="120" t="s">
        <v>201</v>
      </c>
      <c r="C13279" s="120" t="s">
        <v>206</v>
      </c>
      <c r="D13279" s="120" t="s">
        <v>101</v>
      </c>
      <c r="E13279" s="120" t="s">
        <v>92</v>
      </c>
      <c r="F13279" s="121">
        <v>11858</v>
      </c>
      <c r="G13279" s="121">
        <v>1332</v>
      </c>
      <c r="H13279" s="119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19">
        <v>62661</v>
      </c>
      <c r="B13280" s="120" t="s">
        <v>201</v>
      </c>
      <c r="C13280" s="120" t="s">
        <v>206</v>
      </c>
      <c r="D13280" s="120" t="s">
        <v>101</v>
      </c>
      <c r="E13280" s="120" t="s">
        <v>92</v>
      </c>
      <c r="F13280" s="121">
        <v>12614</v>
      </c>
      <c r="G13280" s="121">
        <v>1417</v>
      </c>
      <c r="H13280" s="119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19">
        <v>62662</v>
      </c>
      <c r="B13281" s="120" t="s">
        <v>201</v>
      </c>
      <c r="C13281" s="120" t="s">
        <v>206</v>
      </c>
      <c r="D13281" s="120" t="s">
        <v>101</v>
      </c>
      <c r="E13281" s="120" t="s">
        <v>92</v>
      </c>
      <c r="F13281" s="121">
        <v>7620</v>
      </c>
      <c r="G13281" s="121">
        <v>856</v>
      </c>
      <c r="H13281" s="119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19">
        <v>62663</v>
      </c>
      <c r="B13282" s="120" t="s">
        <v>201</v>
      </c>
      <c r="C13282" s="120" t="s">
        <v>206</v>
      </c>
      <c r="D13282" s="120" t="s">
        <v>101</v>
      </c>
      <c r="E13282" s="120" t="s">
        <v>92</v>
      </c>
      <c r="F13282" s="121">
        <v>29804</v>
      </c>
      <c r="G13282" s="121">
        <v>3348</v>
      </c>
      <c r="H13282" s="119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19">
        <v>62664</v>
      </c>
      <c r="B13283" s="120" t="s">
        <v>201</v>
      </c>
      <c r="C13283" s="120" t="s">
        <v>206</v>
      </c>
      <c r="D13283" s="120" t="s">
        <v>101</v>
      </c>
      <c r="E13283" s="120" t="s">
        <v>92</v>
      </c>
      <c r="F13283" s="121">
        <v>30498</v>
      </c>
      <c r="G13283" s="121">
        <v>3426</v>
      </c>
      <c r="H13283" s="119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19">
        <v>62667</v>
      </c>
      <c r="B13284" s="120" t="s">
        <v>201</v>
      </c>
      <c r="C13284" s="120" t="s">
        <v>206</v>
      </c>
      <c r="D13284" s="120" t="s">
        <v>101</v>
      </c>
      <c r="E13284" s="120" t="s">
        <v>92</v>
      </c>
      <c r="F13284" s="121">
        <v>29163</v>
      </c>
      <c r="G13284" s="121">
        <v>3276</v>
      </c>
      <c r="H13284" s="119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19">
        <v>62671</v>
      </c>
      <c r="B13285" s="120" t="s">
        <v>201</v>
      </c>
      <c r="C13285" s="120" t="s">
        <v>206</v>
      </c>
      <c r="D13285" s="120" t="s">
        <v>67</v>
      </c>
      <c r="E13285" s="120" t="s">
        <v>38</v>
      </c>
      <c r="F13285" s="121">
        <v>258819</v>
      </c>
      <c r="G13285" s="121">
        <v>37499</v>
      </c>
      <c r="H13285" s="119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19">
        <v>62672</v>
      </c>
      <c r="B13286" s="120" t="s">
        <v>201</v>
      </c>
      <c r="C13286" s="120" t="s">
        <v>206</v>
      </c>
      <c r="D13286" s="120" t="s">
        <v>101</v>
      </c>
      <c r="E13286" s="120" t="s">
        <v>92</v>
      </c>
      <c r="F13286" s="121">
        <v>9143</v>
      </c>
      <c r="G13286" s="121">
        <v>1027</v>
      </c>
      <c r="H13286" s="119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19">
        <v>62676</v>
      </c>
      <c r="B13287" s="120" t="s">
        <v>201</v>
      </c>
      <c r="C13287" s="120" t="s">
        <v>207</v>
      </c>
      <c r="D13287" s="120" t="s">
        <v>79</v>
      </c>
      <c r="E13287" s="120" t="s">
        <v>70</v>
      </c>
      <c r="F13287" s="121">
        <v>2453</v>
      </c>
      <c r="G13287" s="121">
        <v>234</v>
      </c>
      <c r="H13287" s="119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19">
        <v>62676</v>
      </c>
      <c r="B13288" s="120" t="s">
        <v>201</v>
      </c>
      <c r="C13288" s="120" t="s">
        <v>207</v>
      </c>
      <c r="D13288" s="120" t="s">
        <v>101</v>
      </c>
      <c r="E13288" s="120" t="s">
        <v>92</v>
      </c>
      <c r="F13288" s="121">
        <v>5740</v>
      </c>
      <c r="G13288" s="121">
        <v>645</v>
      </c>
      <c r="H13288" s="119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19">
        <v>62677</v>
      </c>
      <c r="B13289" s="120" t="s">
        <v>201</v>
      </c>
      <c r="C13289" s="120" t="s">
        <v>207</v>
      </c>
      <c r="D13289" s="120" t="s">
        <v>101</v>
      </c>
      <c r="E13289" s="120" t="s">
        <v>92</v>
      </c>
      <c r="F13289" s="121">
        <v>10657</v>
      </c>
      <c r="G13289" s="121">
        <v>1197</v>
      </c>
      <c r="H13289" s="119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19">
        <v>62678</v>
      </c>
      <c r="B13290" s="120" t="s">
        <v>201</v>
      </c>
      <c r="C13290" s="120" t="s">
        <v>206</v>
      </c>
      <c r="D13290" s="120" t="s">
        <v>101</v>
      </c>
      <c r="E13290" s="120" t="s">
        <v>92</v>
      </c>
      <c r="F13290" s="121">
        <v>23715</v>
      </c>
      <c r="G13290" s="121">
        <v>2664</v>
      </c>
      <c r="H13290" s="119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19">
        <v>62679</v>
      </c>
      <c r="B13291" s="120" t="s">
        <v>201</v>
      </c>
      <c r="C13291" s="120" t="s">
        <v>206</v>
      </c>
      <c r="D13291" s="120" t="s">
        <v>101</v>
      </c>
      <c r="E13291" s="120" t="s">
        <v>92</v>
      </c>
      <c r="F13291" s="121">
        <v>561173</v>
      </c>
      <c r="G13291" s="121">
        <v>63039</v>
      </c>
      <c r="H13291" s="119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19">
        <v>62680</v>
      </c>
      <c r="B13292" s="120" t="s">
        <v>201</v>
      </c>
      <c r="C13292" s="120" t="s">
        <v>206</v>
      </c>
      <c r="D13292" s="120" t="s">
        <v>101</v>
      </c>
      <c r="E13292" s="120" t="s">
        <v>92</v>
      </c>
      <c r="F13292" s="121">
        <v>7807</v>
      </c>
      <c r="G13292" s="121">
        <v>877</v>
      </c>
      <c r="H13292" s="119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19">
        <v>62682</v>
      </c>
      <c r="B13293" s="120" t="s">
        <v>201</v>
      </c>
      <c r="C13293" s="120" t="s">
        <v>207</v>
      </c>
      <c r="D13293" s="120" t="s">
        <v>33</v>
      </c>
      <c r="E13293" s="120" t="s">
        <v>99</v>
      </c>
      <c r="F13293" s="121">
        <v>0</v>
      </c>
      <c r="G13293" s="121">
        <v>-120</v>
      </c>
      <c r="H13293" s="119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19">
        <v>62682</v>
      </c>
      <c r="B13294" s="120" t="s">
        <v>201</v>
      </c>
      <c r="C13294" s="120" t="s">
        <v>207</v>
      </c>
      <c r="D13294" s="120" t="s">
        <v>101</v>
      </c>
      <c r="E13294" s="120" t="s">
        <v>92</v>
      </c>
      <c r="F13294" s="121">
        <v>28264</v>
      </c>
      <c r="G13294" s="121">
        <v>3175</v>
      </c>
      <c r="H13294" s="119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19">
        <v>62683</v>
      </c>
      <c r="B13295" s="120" t="s">
        <v>201</v>
      </c>
      <c r="C13295" s="120" t="s">
        <v>207</v>
      </c>
      <c r="D13295" s="120" t="s">
        <v>33</v>
      </c>
      <c r="E13295" s="120" t="s">
        <v>99</v>
      </c>
      <c r="F13295" s="121">
        <v>0</v>
      </c>
      <c r="G13295" s="121">
        <v>-109</v>
      </c>
      <c r="H13295" s="119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19">
        <v>62683</v>
      </c>
      <c r="B13296" s="120" t="s">
        <v>201</v>
      </c>
      <c r="C13296" s="120" t="s">
        <v>207</v>
      </c>
      <c r="D13296" s="120" t="s">
        <v>101</v>
      </c>
      <c r="E13296" s="120" t="s">
        <v>92</v>
      </c>
      <c r="F13296" s="121">
        <v>29092</v>
      </c>
      <c r="G13296" s="121">
        <v>3268</v>
      </c>
      <c r="H13296" s="119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19">
        <v>62686</v>
      </c>
      <c r="B13297" s="120" t="s">
        <v>201</v>
      </c>
      <c r="C13297" s="120" t="s">
        <v>206</v>
      </c>
      <c r="D13297" s="120" t="s">
        <v>101</v>
      </c>
      <c r="E13297" s="120" t="s">
        <v>92</v>
      </c>
      <c r="F13297" s="121">
        <v>13637</v>
      </c>
      <c r="G13297" s="121">
        <v>1532</v>
      </c>
      <c r="H13297" s="119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19">
        <v>62687</v>
      </c>
      <c r="B13298" s="120" t="s">
        <v>201</v>
      </c>
      <c r="C13298" s="120" t="s">
        <v>206</v>
      </c>
      <c r="D13298" s="120" t="s">
        <v>101</v>
      </c>
      <c r="E13298" s="120" t="s">
        <v>92</v>
      </c>
      <c r="F13298" s="121">
        <v>13540</v>
      </c>
      <c r="G13298" s="121">
        <v>1521</v>
      </c>
      <c r="H13298" s="119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19">
        <v>62688</v>
      </c>
      <c r="B13299" s="120" t="s">
        <v>201</v>
      </c>
      <c r="C13299" s="120" t="s">
        <v>206</v>
      </c>
      <c r="D13299" s="120" t="s">
        <v>101</v>
      </c>
      <c r="E13299" s="120" t="s">
        <v>92</v>
      </c>
      <c r="F13299" s="121">
        <v>50234</v>
      </c>
      <c r="G13299" s="121">
        <v>5643</v>
      </c>
      <c r="H13299" s="119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19">
        <v>62689</v>
      </c>
      <c r="B13300" s="120" t="s">
        <v>201</v>
      </c>
      <c r="C13300" s="120" t="s">
        <v>206</v>
      </c>
      <c r="D13300" s="120" t="s">
        <v>101</v>
      </c>
      <c r="E13300" s="120" t="s">
        <v>92</v>
      </c>
      <c r="F13300" s="121">
        <v>32518</v>
      </c>
      <c r="G13300" s="121">
        <v>3653</v>
      </c>
      <c r="H13300" s="119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19">
        <v>62690</v>
      </c>
      <c r="B13301" s="120" t="s">
        <v>201</v>
      </c>
      <c r="C13301" s="120" t="s">
        <v>206</v>
      </c>
      <c r="D13301" s="120" t="s">
        <v>101</v>
      </c>
      <c r="E13301" s="120" t="s">
        <v>92</v>
      </c>
      <c r="F13301" s="121">
        <v>27006</v>
      </c>
      <c r="G13301" s="121">
        <v>3034</v>
      </c>
      <c r="H13301" s="119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19">
        <v>62691</v>
      </c>
      <c r="B13302" s="120" t="s">
        <v>201</v>
      </c>
      <c r="C13302" s="120" t="s">
        <v>206</v>
      </c>
      <c r="D13302" s="120" t="s">
        <v>101</v>
      </c>
      <c r="E13302" s="120" t="s">
        <v>92</v>
      </c>
      <c r="F13302" s="121">
        <v>87051</v>
      </c>
      <c r="G13302" s="121">
        <v>9779</v>
      </c>
      <c r="H13302" s="119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19">
        <v>62692</v>
      </c>
      <c r="B13303" s="120" t="s">
        <v>201</v>
      </c>
      <c r="C13303" s="120" t="s">
        <v>206</v>
      </c>
      <c r="D13303" s="120" t="s">
        <v>101</v>
      </c>
      <c r="E13303" s="120" t="s">
        <v>92</v>
      </c>
      <c r="F13303" s="121">
        <v>57944</v>
      </c>
      <c r="G13303" s="121">
        <v>6509</v>
      </c>
      <c r="H13303" s="119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19">
        <v>62693</v>
      </c>
      <c r="B13304" s="120" t="s">
        <v>201</v>
      </c>
      <c r="C13304" s="120" t="s">
        <v>206</v>
      </c>
      <c r="D13304" s="120" t="s">
        <v>101</v>
      </c>
      <c r="E13304" s="120" t="s">
        <v>92</v>
      </c>
      <c r="F13304" s="121">
        <v>81854</v>
      </c>
      <c r="G13304" s="121">
        <v>9195</v>
      </c>
      <c r="H13304" s="119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19">
        <v>62695</v>
      </c>
      <c r="B13305" s="120" t="s">
        <v>201</v>
      </c>
      <c r="C13305" s="120" t="s">
        <v>206</v>
      </c>
      <c r="D13305" s="120" t="s">
        <v>101</v>
      </c>
      <c r="E13305" s="120" t="s">
        <v>92</v>
      </c>
      <c r="F13305" s="121">
        <v>0</v>
      </c>
      <c r="G13305" s="121">
        <v>0</v>
      </c>
      <c r="H13305" s="119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19">
        <v>62696</v>
      </c>
      <c r="B13306" s="120" t="s">
        <v>201</v>
      </c>
      <c r="C13306" s="120" t="s">
        <v>206</v>
      </c>
      <c r="D13306" s="120" t="s">
        <v>101</v>
      </c>
      <c r="E13306" s="120" t="s">
        <v>92</v>
      </c>
      <c r="F13306" s="121">
        <v>0</v>
      </c>
      <c r="G13306" s="121">
        <v>0</v>
      </c>
      <c r="H13306" s="119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19">
        <v>62697</v>
      </c>
      <c r="B13307" s="120" t="s">
        <v>201</v>
      </c>
      <c r="C13307" s="120" t="s">
        <v>206</v>
      </c>
      <c r="D13307" s="120" t="s">
        <v>67</v>
      </c>
      <c r="E13307" s="120" t="s">
        <v>38</v>
      </c>
      <c r="F13307" s="121">
        <v>279555</v>
      </c>
      <c r="G13307" s="121">
        <v>39336</v>
      </c>
      <c r="H13307" s="119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19">
        <v>62698</v>
      </c>
      <c r="B13308" s="120" t="s">
        <v>201</v>
      </c>
      <c r="C13308" s="120" t="s">
        <v>206</v>
      </c>
      <c r="D13308" s="120" t="s">
        <v>67</v>
      </c>
      <c r="E13308" s="120" t="s">
        <v>38</v>
      </c>
      <c r="F13308" s="121">
        <v>125406</v>
      </c>
      <c r="G13308" s="121">
        <v>17217</v>
      </c>
      <c r="H13308" s="119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19">
        <v>62699</v>
      </c>
      <c r="B13309" s="120" t="s">
        <v>201</v>
      </c>
      <c r="C13309" s="120" t="s">
        <v>206</v>
      </c>
      <c r="D13309" s="120" t="s">
        <v>67</v>
      </c>
      <c r="E13309" s="120" t="s">
        <v>38</v>
      </c>
      <c r="F13309" s="121">
        <v>73169</v>
      </c>
      <c r="G13309" s="121">
        <v>9776</v>
      </c>
      <c r="H13309" s="119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19">
        <v>62700</v>
      </c>
      <c r="B13310" s="120" t="s">
        <v>201</v>
      </c>
      <c r="C13310" s="120" t="s">
        <v>206</v>
      </c>
      <c r="D13310" s="120" t="s">
        <v>67</v>
      </c>
      <c r="E13310" s="120" t="s">
        <v>38</v>
      </c>
      <c r="F13310" s="121">
        <v>54514</v>
      </c>
      <c r="G13310" s="121">
        <v>7440</v>
      </c>
      <c r="H13310" s="119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19">
        <v>62701</v>
      </c>
      <c r="B13311" s="120" t="s">
        <v>201</v>
      </c>
      <c r="C13311" s="120" t="s">
        <v>206</v>
      </c>
      <c r="D13311" s="120" t="s">
        <v>67</v>
      </c>
      <c r="E13311" s="120" t="s">
        <v>38</v>
      </c>
      <c r="F13311" s="121">
        <v>257660</v>
      </c>
      <c r="G13311" s="121">
        <v>34619</v>
      </c>
      <c r="H13311" s="119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19">
        <v>62702</v>
      </c>
      <c r="B13312" s="120" t="s">
        <v>201</v>
      </c>
      <c r="C13312" s="120" t="s">
        <v>206</v>
      </c>
      <c r="D13312" s="120" t="s">
        <v>67</v>
      </c>
      <c r="E13312" s="120" t="s">
        <v>38</v>
      </c>
      <c r="F13312" s="121">
        <v>256541</v>
      </c>
      <c r="G13312" s="121">
        <v>36982</v>
      </c>
      <c r="H13312" s="119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19">
        <v>62703</v>
      </c>
      <c r="B13313" s="120" t="s">
        <v>201</v>
      </c>
      <c r="C13313" s="120" t="s">
        <v>206</v>
      </c>
      <c r="D13313" s="120" t="s">
        <v>67</v>
      </c>
      <c r="E13313" s="120" t="s">
        <v>38</v>
      </c>
      <c r="F13313" s="121">
        <v>205084</v>
      </c>
      <c r="G13313" s="121">
        <v>28972</v>
      </c>
      <c r="H13313" s="119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19">
        <v>62704</v>
      </c>
      <c r="B13314" s="120" t="s">
        <v>201</v>
      </c>
      <c r="C13314" s="120" t="s">
        <v>206</v>
      </c>
      <c r="D13314" s="120" t="s">
        <v>67</v>
      </c>
      <c r="E13314" s="120" t="s">
        <v>38</v>
      </c>
      <c r="F13314" s="121">
        <v>53562</v>
      </c>
      <c r="G13314" s="121">
        <v>7407</v>
      </c>
      <c r="H13314" s="119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19">
        <v>62705</v>
      </c>
      <c r="B13315" s="120" t="s">
        <v>201</v>
      </c>
      <c r="C13315" s="120" t="s">
        <v>206</v>
      </c>
      <c r="D13315" s="120" t="s">
        <v>67</v>
      </c>
      <c r="E13315" s="120" t="s">
        <v>38</v>
      </c>
      <c r="F13315" s="121">
        <v>54824</v>
      </c>
      <c r="G13315" s="121">
        <v>7411</v>
      </c>
      <c r="H13315" s="119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19">
        <v>62710</v>
      </c>
      <c r="B13316" s="120" t="s">
        <v>201</v>
      </c>
      <c r="C13316" s="120" t="s">
        <v>206</v>
      </c>
      <c r="D13316" s="120" t="s">
        <v>101</v>
      </c>
      <c r="E13316" s="120" t="s">
        <v>92</v>
      </c>
      <c r="F13316" s="121">
        <v>15161</v>
      </c>
      <c r="G13316" s="121">
        <v>1703</v>
      </c>
      <c r="H13316" s="119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19">
        <v>62712</v>
      </c>
      <c r="B13317" s="120" t="s">
        <v>201</v>
      </c>
      <c r="C13317" s="120" t="s">
        <v>206</v>
      </c>
      <c r="D13317" s="120" t="s">
        <v>101</v>
      </c>
      <c r="E13317" s="120" t="s">
        <v>92</v>
      </c>
      <c r="F13317" s="121">
        <v>40662</v>
      </c>
      <c r="G13317" s="121">
        <v>4568</v>
      </c>
      <c r="H13317" s="119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19">
        <v>62713</v>
      </c>
      <c r="B13318" s="120" t="s">
        <v>201</v>
      </c>
      <c r="C13318" s="120" t="s">
        <v>206</v>
      </c>
      <c r="D13318" s="120" t="s">
        <v>101</v>
      </c>
      <c r="E13318" s="120" t="s">
        <v>92</v>
      </c>
      <c r="F13318" s="121">
        <v>101410</v>
      </c>
      <c r="G13318" s="121">
        <v>11392</v>
      </c>
      <c r="H13318" s="119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19">
        <v>62714</v>
      </c>
      <c r="B13319" s="120" t="s">
        <v>201</v>
      </c>
      <c r="C13319" s="120" t="s">
        <v>202</v>
      </c>
      <c r="D13319" s="120" t="s">
        <v>33</v>
      </c>
      <c r="E13319" s="120" t="s">
        <v>99</v>
      </c>
      <c r="F13319" s="121">
        <v>0</v>
      </c>
      <c r="G13319" s="121">
        <v>0</v>
      </c>
      <c r="H13319" s="119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19">
        <v>62718</v>
      </c>
      <c r="B13320" s="120" t="s">
        <v>201</v>
      </c>
      <c r="C13320" s="120" t="s">
        <v>206</v>
      </c>
      <c r="D13320" s="120" t="s">
        <v>101</v>
      </c>
      <c r="E13320" s="120" t="s">
        <v>92</v>
      </c>
      <c r="F13320" s="121">
        <v>18366</v>
      </c>
      <c r="G13320" s="121">
        <v>2063</v>
      </c>
      <c r="H13320" s="119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19">
        <v>62719</v>
      </c>
      <c r="B13321" s="120" t="s">
        <v>201</v>
      </c>
      <c r="C13321" s="120" t="s">
        <v>206</v>
      </c>
      <c r="D13321" s="120" t="s">
        <v>101</v>
      </c>
      <c r="E13321" s="120" t="s">
        <v>92</v>
      </c>
      <c r="F13321" s="121">
        <v>22042</v>
      </c>
      <c r="G13321" s="121">
        <v>2476</v>
      </c>
      <c r="H13321" s="119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19">
        <v>62720</v>
      </c>
      <c r="B13322" s="120" t="s">
        <v>201</v>
      </c>
      <c r="C13322" s="120" t="s">
        <v>206</v>
      </c>
      <c r="D13322" s="120" t="s">
        <v>101</v>
      </c>
      <c r="E13322" s="120" t="s">
        <v>92</v>
      </c>
      <c r="F13322" s="121">
        <v>23394</v>
      </c>
      <c r="G13322" s="121">
        <v>2628</v>
      </c>
      <c r="H13322" s="119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19">
        <v>62721</v>
      </c>
      <c r="B13323" s="120" t="s">
        <v>201</v>
      </c>
      <c r="C13323" s="120" t="s">
        <v>206</v>
      </c>
      <c r="D13323" s="120" t="s">
        <v>101</v>
      </c>
      <c r="E13323" s="120" t="s">
        <v>92</v>
      </c>
      <c r="F13323" s="121">
        <v>11297</v>
      </c>
      <c r="G13323" s="121">
        <v>1269</v>
      </c>
      <c r="H13323" s="119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19">
        <v>62722</v>
      </c>
      <c r="B13324" s="120" t="s">
        <v>201</v>
      </c>
      <c r="C13324" s="120" t="s">
        <v>206</v>
      </c>
      <c r="D13324" s="120" t="s">
        <v>101</v>
      </c>
      <c r="E13324" s="120" t="s">
        <v>92</v>
      </c>
      <c r="F13324" s="121">
        <v>17617</v>
      </c>
      <c r="G13324" s="121">
        <v>1979</v>
      </c>
      <c r="H13324" s="119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19">
        <v>62723</v>
      </c>
      <c r="B13325" s="120" t="s">
        <v>201</v>
      </c>
      <c r="C13325" s="120" t="s">
        <v>206</v>
      </c>
      <c r="D13325" s="120" t="s">
        <v>101</v>
      </c>
      <c r="E13325" s="120" t="s">
        <v>92</v>
      </c>
      <c r="F13325" s="121">
        <v>17342</v>
      </c>
      <c r="G13325" s="121">
        <v>1948</v>
      </c>
      <c r="H13325" s="119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19">
        <v>62724</v>
      </c>
      <c r="B13326" s="120" t="s">
        <v>201</v>
      </c>
      <c r="C13326" s="120" t="s">
        <v>206</v>
      </c>
      <c r="D13326" s="120" t="s">
        <v>101</v>
      </c>
      <c r="E13326" s="120" t="s">
        <v>92</v>
      </c>
      <c r="F13326" s="121">
        <v>13657</v>
      </c>
      <c r="G13326" s="121">
        <v>1534</v>
      </c>
      <c r="H13326" s="119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19">
        <v>62725</v>
      </c>
      <c r="B13327" s="120" t="s">
        <v>201</v>
      </c>
      <c r="C13327" s="120" t="s">
        <v>206</v>
      </c>
      <c r="D13327" s="120" t="s">
        <v>101</v>
      </c>
      <c r="E13327" s="120" t="s">
        <v>92</v>
      </c>
      <c r="F13327" s="121">
        <v>13843</v>
      </c>
      <c r="G13327" s="121">
        <v>1555</v>
      </c>
      <c r="H13327" s="119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19">
        <v>62728</v>
      </c>
      <c r="B13328" s="120" t="s">
        <v>201</v>
      </c>
      <c r="C13328" s="120" t="s">
        <v>206</v>
      </c>
      <c r="D13328" s="120" t="s">
        <v>101</v>
      </c>
      <c r="E13328" s="120" t="s">
        <v>92</v>
      </c>
      <c r="F13328" s="121">
        <v>0</v>
      </c>
      <c r="G13328" s="121">
        <v>0</v>
      </c>
      <c r="H13328" s="119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19">
        <v>62732</v>
      </c>
      <c r="B13329" s="120" t="s">
        <v>201</v>
      </c>
      <c r="C13329" s="120" t="s">
        <v>206</v>
      </c>
      <c r="D13329" s="120" t="s">
        <v>101</v>
      </c>
      <c r="E13329" s="120" t="s">
        <v>92</v>
      </c>
      <c r="F13329" s="121">
        <v>5519</v>
      </c>
      <c r="G13329" s="121">
        <v>620</v>
      </c>
      <c r="H13329" s="119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19">
        <v>62733</v>
      </c>
      <c r="B13330" s="120" t="s">
        <v>201</v>
      </c>
      <c r="C13330" s="120" t="s">
        <v>206</v>
      </c>
      <c r="D13330" s="120" t="s">
        <v>33</v>
      </c>
      <c r="E13330" s="120" t="s">
        <v>99</v>
      </c>
      <c r="F13330" s="121">
        <v>0</v>
      </c>
      <c r="G13330" s="121">
        <v>-477</v>
      </c>
      <c r="H13330" s="119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19">
        <v>62734</v>
      </c>
      <c r="B13331" s="120" t="s">
        <v>201</v>
      </c>
      <c r="C13331" s="120" t="s">
        <v>206</v>
      </c>
      <c r="D13331" s="120" t="s">
        <v>33</v>
      </c>
      <c r="E13331" s="120" t="s">
        <v>99</v>
      </c>
      <c r="F13331" s="121">
        <v>0</v>
      </c>
      <c r="G13331" s="121">
        <v>-716</v>
      </c>
      <c r="H13331" s="119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19">
        <v>62735</v>
      </c>
      <c r="B13332" s="120" t="s">
        <v>201</v>
      </c>
      <c r="C13332" s="120" t="s">
        <v>206</v>
      </c>
      <c r="D13332" s="120" t="s">
        <v>101</v>
      </c>
      <c r="E13332" s="120" t="s">
        <v>92</v>
      </c>
      <c r="F13332" s="121">
        <v>63140</v>
      </c>
      <c r="G13332" s="121">
        <v>7093</v>
      </c>
      <c r="H13332" s="119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19">
        <v>62739</v>
      </c>
      <c r="B13333" s="120" t="s">
        <v>201</v>
      </c>
      <c r="C13333" s="120" t="s">
        <v>206</v>
      </c>
      <c r="D13333" s="120" t="s">
        <v>101</v>
      </c>
      <c r="E13333" s="120" t="s">
        <v>92</v>
      </c>
      <c r="F13333" s="121">
        <v>34006</v>
      </c>
      <c r="G13333" s="121">
        <v>3820</v>
      </c>
      <c r="H13333" s="119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19">
        <v>62740</v>
      </c>
      <c r="B13334" s="120" t="s">
        <v>201</v>
      </c>
      <c r="C13334" s="120" t="s">
        <v>206</v>
      </c>
      <c r="D13334" s="120" t="s">
        <v>101</v>
      </c>
      <c r="E13334" s="120" t="s">
        <v>92</v>
      </c>
      <c r="F13334" s="121">
        <v>4689</v>
      </c>
      <c r="G13334" s="121">
        <v>526.68</v>
      </c>
      <c r="H13334" s="119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19">
        <v>62741</v>
      </c>
      <c r="B13335" s="120" t="s">
        <v>205</v>
      </c>
      <c r="C13335" s="120" t="s">
        <v>209</v>
      </c>
      <c r="D13335" s="120" t="s">
        <v>79</v>
      </c>
      <c r="E13335" s="120" t="s">
        <v>38</v>
      </c>
      <c r="F13335" s="121">
        <v>27804</v>
      </c>
      <c r="G13335" s="121">
        <v>2649.92</v>
      </c>
      <c r="H13335" s="119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19">
        <v>62744</v>
      </c>
      <c r="B13336" s="120" t="s">
        <v>201</v>
      </c>
      <c r="C13336" s="120" t="s">
        <v>206</v>
      </c>
      <c r="D13336" s="120" t="s">
        <v>101</v>
      </c>
      <c r="E13336" s="120" t="s">
        <v>92</v>
      </c>
      <c r="F13336" s="121">
        <v>12205</v>
      </c>
      <c r="G13336" s="121">
        <v>1371</v>
      </c>
      <c r="H13336" s="119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19">
        <v>62746</v>
      </c>
      <c r="B13337" s="120" t="s">
        <v>201</v>
      </c>
      <c r="C13337" s="120" t="s">
        <v>206</v>
      </c>
      <c r="D13337" s="120" t="s">
        <v>101</v>
      </c>
      <c r="E13337" s="120" t="s">
        <v>92</v>
      </c>
      <c r="F13337" s="121">
        <v>9170</v>
      </c>
      <c r="G13337" s="121">
        <v>1030</v>
      </c>
      <c r="H13337" s="119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19">
        <v>62756</v>
      </c>
      <c r="B13338" s="120" t="s">
        <v>201</v>
      </c>
      <c r="C13338" s="120" t="s">
        <v>206</v>
      </c>
      <c r="D13338" s="120" t="s">
        <v>101</v>
      </c>
      <c r="E13338" s="120" t="s">
        <v>92</v>
      </c>
      <c r="F13338" s="121">
        <v>17439</v>
      </c>
      <c r="G13338" s="121">
        <v>1959</v>
      </c>
      <c r="H13338" s="119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19">
        <v>62759</v>
      </c>
      <c r="B13339" s="120" t="s">
        <v>201</v>
      </c>
      <c r="C13339" s="120" t="s">
        <v>206</v>
      </c>
      <c r="D13339" s="120" t="s">
        <v>101</v>
      </c>
      <c r="E13339" s="120" t="s">
        <v>92</v>
      </c>
      <c r="F13339" s="121">
        <v>6552</v>
      </c>
      <c r="G13339" s="121">
        <v>736</v>
      </c>
      <c r="H13339" s="119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19">
        <v>62760</v>
      </c>
      <c r="B13340" s="120" t="s">
        <v>201</v>
      </c>
      <c r="C13340" s="120" t="s">
        <v>206</v>
      </c>
      <c r="D13340" s="120" t="s">
        <v>101</v>
      </c>
      <c r="E13340" s="120" t="s">
        <v>92</v>
      </c>
      <c r="F13340" s="121">
        <v>16058</v>
      </c>
      <c r="G13340" s="121">
        <v>1804</v>
      </c>
      <c r="H13340" s="119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19">
        <v>62761</v>
      </c>
      <c r="B13341" s="120" t="s">
        <v>201</v>
      </c>
      <c r="C13341" s="120" t="s">
        <v>206</v>
      </c>
      <c r="D13341" s="120" t="s">
        <v>101</v>
      </c>
      <c r="E13341" s="120" t="s">
        <v>92</v>
      </c>
      <c r="F13341" s="121">
        <v>10807</v>
      </c>
      <c r="G13341" s="121">
        <v>1214</v>
      </c>
      <c r="H13341" s="119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19">
        <v>62762</v>
      </c>
      <c r="B13342" s="120" t="s">
        <v>205</v>
      </c>
      <c r="C13342" s="120" t="s">
        <v>208</v>
      </c>
      <c r="D13342" s="120" t="s">
        <v>73</v>
      </c>
      <c r="E13342" s="120" t="s">
        <v>38</v>
      </c>
      <c r="F13342" s="121">
        <v>1055240</v>
      </c>
      <c r="G13342" s="121">
        <v>92782</v>
      </c>
      <c r="H13342" s="119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19">
        <v>62763</v>
      </c>
      <c r="B13343" s="120" t="s">
        <v>201</v>
      </c>
      <c r="C13343" s="120" t="s">
        <v>206</v>
      </c>
      <c r="D13343" s="120" t="s">
        <v>101</v>
      </c>
      <c r="E13343" s="120" t="s">
        <v>92</v>
      </c>
      <c r="F13343" s="121">
        <v>12872</v>
      </c>
      <c r="G13343" s="121">
        <v>1446</v>
      </c>
      <c r="H13343" s="119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19">
        <v>62764</v>
      </c>
      <c r="B13344" s="120" t="s">
        <v>201</v>
      </c>
      <c r="C13344" s="120" t="s">
        <v>206</v>
      </c>
      <c r="D13344" s="120" t="s">
        <v>101</v>
      </c>
      <c r="E13344" s="120" t="s">
        <v>92</v>
      </c>
      <c r="F13344" s="121">
        <v>18863</v>
      </c>
      <c r="G13344" s="121">
        <v>2119</v>
      </c>
      <c r="H13344" s="119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19">
        <v>62770</v>
      </c>
      <c r="B13345" s="120" t="s">
        <v>201</v>
      </c>
      <c r="C13345" s="120" t="s">
        <v>202</v>
      </c>
      <c r="D13345" s="120" t="s">
        <v>101</v>
      </c>
      <c r="E13345" s="120" t="s">
        <v>92</v>
      </c>
      <c r="F13345" s="121">
        <v>9</v>
      </c>
      <c r="G13345" s="121">
        <v>1</v>
      </c>
      <c r="H13345" s="119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19">
        <v>62775</v>
      </c>
      <c r="B13346" s="120" t="s">
        <v>201</v>
      </c>
      <c r="C13346" s="120" t="s">
        <v>206</v>
      </c>
      <c r="D13346" s="120" t="s">
        <v>101</v>
      </c>
      <c r="E13346" s="120" t="s">
        <v>92</v>
      </c>
      <c r="F13346" s="121">
        <v>251696</v>
      </c>
      <c r="G13346" s="121">
        <v>28274</v>
      </c>
      <c r="H13346" s="119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19">
        <v>62777</v>
      </c>
      <c r="B13347" s="120" t="s">
        <v>201</v>
      </c>
      <c r="C13347" s="120" t="s">
        <v>206</v>
      </c>
      <c r="D13347" s="120" t="s">
        <v>101</v>
      </c>
      <c r="E13347" s="120" t="s">
        <v>92</v>
      </c>
      <c r="F13347" s="121">
        <v>22353</v>
      </c>
      <c r="G13347" s="121">
        <v>2511</v>
      </c>
      <c r="H13347" s="119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19">
        <v>62778</v>
      </c>
      <c r="B13348" s="120" t="s">
        <v>201</v>
      </c>
      <c r="C13348" s="120" t="s">
        <v>206</v>
      </c>
      <c r="D13348" s="120" t="s">
        <v>101</v>
      </c>
      <c r="E13348" s="120" t="s">
        <v>92</v>
      </c>
      <c r="F13348" s="121">
        <v>61096</v>
      </c>
      <c r="G13348" s="121">
        <v>6863</v>
      </c>
      <c r="H13348" s="119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19">
        <v>62779</v>
      </c>
      <c r="B13349" s="120" t="s">
        <v>201</v>
      </c>
      <c r="C13349" s="120" t="s">
        <v>206</v>
      </c>
      <c r="D13349" s="120" t="s">
        <v>101</v>
      </c>
      <c r="E13349" s="120" t="s">
        <v>92</v>
      </c>
      <c r="F13349" s="121">
        <v>17074</v>
      </c>
      <c r="G13349" s="121">
        <v>1918</v>
      </c>
      <c r="H13349" s="119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19">
        <v>62782</v>
      </c>
      <c r="B13350" s="120" t="s">
        <v>201</v>
      </c>
      <c r="C13350" s="120" t="s">
        <v>207</v>
      </c>
      <c r="D13350" s="120" t="s">
        <v>128</v>
      </c>
      <c r="E13350" s="120" t="s">
        <v>180</v>
      </c>
      <c r="F13350" s="121">
        <v>0</v>
      </c>
      <c r="G13350" s="121">
        <v>0</v>
      </c>
      <c r="H13350" s="119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19">
        <v>62784</v>
      </c>
      <c r="B13351" s="120" t="s">
        <v>201</v>
      </c>
      <c r="C13351" s="120" t="s">
        <v>206</v>
      </c>
      <c r="D13351" s="120" t="s">
        <v>101</v>
      </c>
      <c r="E13351" s="120" t="s">
        <v>92</v>
      </c>
      <c r="F13351" s="121">
        <v>18420</v>
      </c>
      <c r="G13351" s="121">
        <v>2069</v>
      </c>
      <c r="H13351" s="119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19">
        <v>62785</v>
      </c>
      <c r="B13352" s="120" t="s">
        <v>201</v>
      </c>
      <c r="C13352" s="120" t="s">
        <v>206</v>
      </c>
      <c r="D13352" s="120" t="s">
        <v>101</v>
      </c>
      <c r="E13352" s="120" t="s">
        <v>92</v>
      </c>
      <c r="F13352" s="121">
        <v>12658</v>
      </c>
      <c r="G13352" s="121">
        <v>1422</v>
      </c>
      <c r="H13352" s="119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19">
        <v>62786</v>
      </c>
      <c r="B13353" s="120" t="s">
        <v>201</v>
      </c>
      <c r="C13353" s="120" t="s">
        <v>206</v>
      </c>
      <c r="D13353" s="120" t="s">
        <v>101</v>
      </c>
      <c r="E13353" s="120" t="s">
        <v>92</v>
      </c>
      <c r="F13353" s="121">
        <v>1024</v>
      </c>
      <c r="G13353" s="121">
        <v>115</v>
      </c>
      <c r="H13353" s="119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19">
        <v>62788</v>
      </c>
      <c r="B13354" s="120" t="s">
        <v>201</v>
      </c>
      <c r="C13354" s="120" t="s">
        <v>206</v>
      </c>
      <c r="D13354" s="120" t="s">
        <v>101</v>
      </c>
      <c r="E13354" s="120" t="s">
        <v>92</v>
      </c>
      <c r="F13354" s="121">
        <v>7530</v>
      </c>
      <c r="G13354" s="121">
        <v>846</v>
      </c>
      <c r="H13354" s="119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19">
        <v>62792</v>
      </c>
      <c r="B13355" s="120" t="s">
        <v>201</v>
      </c>
      <c r="C13355" s="120" t="s">
        <v>206</v>
      </c>
      <c r="D13355" s="120" t="s">
        <v>101</v>
      </c>
      <c r="E13355" s="120" t="s">
        <v>92</v>
      </c>
      <c r="F13355" s="121">
        <v>113608</v>
      </c>
      <c r="G13355" s="121">
        <v>12762</v>
      </c>
      <c r="H13355" s="119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19">
        <v>62795</v>
      </c>
      <c r="B13356" s="120" t="s">
        <v>201</v>
      </c>
      <c r="C13356" s="120" t="s">
        <v>202</v>
      </c>
      <c r="D13356" s="120" t="s">
        <v>128</v>
      </c>
      <c r="E13356" s="120" t="s">
        <v>180</v>
      </c>
      <c r="F13356" s="121">
        <v>214351</v>
      </c>
      <c r="G13356" s="121">
        <v>24079</v>
      </c>
      <c r="H13356" s="119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19">
        <v>62799</v>
      </c>
      <c r="B13357" s="120" t="s">
        <v>201</v>
      </c>
      <c r="C13357" s="120" t="s">
        <v>206</v>
      </c>
      <c r="D13357" s="120" t="s">
        <v>101</v>
      </c>
      <c r="E13357" s="120" t="s">
        <v>92</v>
      </c>
      <c r="F13357" s="121">
        <v>6953</v>
      </c>
      <c r="G13357" s="121">
        <v>781</v>
      </c>
      <c r="H13357" s="119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19">
        <v>62800</v>
      </c>
      <c r="B13358" s="120" t="s">
        <v>201</v>
      </c>
      <c r="C13358" s="120" t="s">
        <v>206</v>
      </c>
      <c r="D13358" s="120" t="s">
        <v>101</v>
      </c>
      <c r="E13358" s="120" t="s">
        <v>92</v>
      </c>
      <c r="F13358" s="121">
        <v>9605</v>
      </c>
      <c r="G13358" s="121">
        <v>1079</v>
      </c>
      <c r="H13358" s="119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19">
        <v>62805</v>
      </c>
      <c r="B13359" s="120" t="s">
        <v>201</v>
      </c>
      <c r="C13359" s="120" t="s">
        <v>206</v>
      </c>
      <c r="D13359" s="120" t="s">
        <v>101</v>
      </c>
      <c r="E13359" s="120" t="s">
        <v>92</v>
      </c>
      <c r="F13359" s="121">
        <v>33925</v>
      </c>
      <c r="G13359" s="121">
        <v>3811</v>
      </c>
      <c r="H13359" s="119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19">
        <v>62810</v>
      </c>
      <c r="B13360" s="120" t="s">
        <v>201</v>
      </c>
      <c r="C13360" s="120" t="s">
        <v>206</v>
      </c>
      <c r="D13360" s="120" t="s">
        <v>101</v>
      </c>
      <c r="E13360" s="120" t="s">
        <v>92</v>
      </c>
      <c r="F13360" s="121">
        <v>21686</v>
      </c>
      <c r="G13360" s="121">
        <v>2436</v>
      </c>
      <c r="H13360" s="119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19">
        <v>62824</v>
      </c>
      <c r="B13361" s="120" t="s">
        <v>201</v>
      </c>
      <c r="C13361" s="120" t="s">
        <v>206</v>
      </c>
      <c r="D13361" s="120" t="s">
        <v>101</v>
      </c>
      <c r="E13361" s="120" t="s">
        <v>92</v>
      </c>
      <c r="F13361" s="121">
        <v>18052</v>
      </c>
      <c r="G13361" s="121">
        <v>2028</v>
      </c>
      <c r="H13361" s="119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19">
        <v>62825</v>
      </c>
      <c r="B13362" s="120" t="s">
        <v>201</v>
      </c>
      <c r="C13362" s="120" t="s">
        <v>206</v>
      </c>
      <c r="D13362" s="120" t="s">
        <v>101</v>
      </c>
      <c r="E13362" s="120" t="s">
        <v>92</v>
      </c>
      <c r="F13362" s="121">
        <v>48034</v>
      </c>
      <c r="G13362" s="121">
        <v>5396</v>
      </c>
      <c r="H13362" s="119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19">
        <v>62826</v>
      </c>
      <c r="B13363" s="120" t="s">
        <v>201</v>
      </c>
      <c r="C13363" s="120" t="s">
        <v>206</v>
      </c>
      <c r="D13363" s="120" t="s">
        <v>101</v>
      </c>
      <c r="E13363" s="120" t="s">
        <v>92</v>
      </c>
      <c r="F13363" s="121">
        <v>3134</v>
      </c>
      <c r="G13363" s="121">
        <v>352</v>
      </c>
      <c r="H13363" s="119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19">
        <v>62829</v>
      </c>
      <c r="B13364" s="120" t="s">
        <v>201</v>
      </c>
      <c r="C13364" s="120" t="s">
        <v>206</v>
      </c>
      <c r="D13364" s="120" t="s">
        <v>101</v>
      </c>
      <c r="E13364" s="120" t="s">
        <v>92</v>
      </c>
      <c r="F13364" s="121">
        <v>18187</v>
      </c>
      <c r="G13364" s="121">
        <v>2043</v>
      </c>
      <c r="H13364" s="119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19">
        <v>62830</v>
      </c>
      <c r="B13365" s="120" t="s">
        <v>201</v>
      </c>
      <c r="C13365" s="120" t="s">
        <v>206</v>
      </c>
      <c r="D13365" s="120" t="s">
        <v>101</v>
      </c>
      <c r="E13365" s="120" t="s">
        <v>92</v>
      </c>
      <c r="F13365" s="121">
        <v>9160</v>
      </c>
      <c r="G13365" s="121">
        <v>1029</v>
      </c>
      <c r="H13365" s="119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19">
        <v>62833</v>
      </c>
      <c r="B13366" s="120" t="s">
        <v>201</v>
      </c>
      <c r="C13366" s="120" t="s">
        <v>202</v>
      </c>
      <c r="D13366" s="120" t="s">
        <v>101</v>
      </c>
      <c r="E13366" s="120" t="s">
        <v>92</v>
      </c>
      <c r="F13366" s="121">
        <v>6107</v>
      </c>
      <c r="G13366" s="121">
        <v>686</v>
      </c>
      <c r="H13366" s="119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19">
        <v>62834</v>
      </c>
      <c r="B13367" s="120" t="s">
        <v>201</v>
      </c>
      <c r="C13367" s="120" t="s">
        <v>206</v>
      </c>
      <c r="D13367" s="120" t="s">
        <v>101</v>
      </c>
      <c r="E13367" s="120" t="s">
        <v>92</v>
      </c>
      <c r="F13367" s="121">
        <v>9747</v>
      </c>
      <c r="G13367" s="121">
        <v>1095</v>
      </c>
      <c r="H13367" s="119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19">
        <v>62842</v>
      </c>
      <c r="B13368" s="120" t="s">
        <v>201</v>
      </c>
      <c r="C13368" s="120" t="s">
        <v>206</v>
      </c>
      <c r="D13368" s="120" t="s">
        <v>101</v>
      </c>
      <c r="E13368" s="120" t="s">
        <v>92</v>
      </c>
      <c r="F13368" s="121">
        <v>51453</v>
      </c>
      <c r="G13368" s="121">
        <v>5780</v>
      </c>
      <c r="H13368" s="119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19">
        <v>62843</v>
      </c>
      <c r="B13369" s="120" t="s">
        <v>201</v>
      </c>
      <c r="C13369" s="120" t="s">
        <v>206</v>
      </c>
      <c r="D13369" s="120" t="s">
        <v>101</v>
      </c>
      <c r="E13369" s="120" t="s">
        <v>92</v>
      </c>
      <c r="F13369" s="121">
        <v>24979</v>
      </c>
      <c r="G13369" s="121">
        <v>2806</v>
      </c>
      <c r="H13369" s="119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19">
        <v>62847</v>
      </c>
      <c r="B13370" s="120" t="s">
        <v>201</v>
      </c>
      <c r="C13370" s="120" t="s">
        <v>206</v>
      </c>
      <c r="D13370" s="120" t="s">
        <v>101</v>
      </c>
      <c r="E13370" s="120" t="s">
        <v>92</v>
      </c>
      <c r="F13370" s="121">
        <v>3935</v>
      </c>
      <c r="G13370" s="121">
        <v>442</v>
      </c>
      <c r="H13370" s="119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19">
        <v>62848</v>
      </c>
      <c r="B13371" s="120" t="s">
        <v>201</v>
      </c>
      <c r="C13371" s="120" t="s">
        <v>206</v>
      </c>
      <c r="D13371" s="120" t="s">
        <v>101</v>
      </c>
      <c r="E13371" s="120" t="s">
        <v>92</v>
      </c>
      <c r="F13371" s="121">
        <v>3018</v>
      </c>
      <c r="G13371" s="121">
        <v>339</v>
      </c>
      <c r="H13371" s="119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19">
        <v>62849</v>
      </c>
      <c r="B13372" s="120" t="s">
        <v>201</v>
      </c>
      <c r="C13372" s="120" t="s">
        <v>206</v>
      </c>
      <c r="D13372" s="120" t="s">
        <v>101</v>
      </c>
      <c r="E13372" s="120" t="s">
        <v>92</v>
      </c>
      <c r="F13372" s="121">
        <v>3373</v>
      </c>
      <c r="G13372" s="121">
        <v>379</v>
      </c>
      <c r="H13372" s="119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19">
        <v>62856</v>
      </c>
      <c r="B13373" s="120" t="s">
        <v>201</v>
      </c>
      <c r="C13373" s="120" t="s">
        <v>206</v>
      </c>
      <c r="D13373" s="120" t="s">
        <v>33</v>
      </c>
      <c r="E13373" s="120" t="s">
        <v>99</v>
      </c>
      <c r="F13373" s="121">
        <v>0</v>
      </c>
      <c r="G13373" s="121">
        <v>-211</v>
      </c>
      <c r="H13373" s="119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19">
        <v>62858</v>
      </c>
      <c r="B13374" s="120" t="s">
        <v>201</v>
      </c>
      <c r="C13374" s="120" t="s">
        <v>206</v>
      </c>
      <c r="D13374" s="120" t="s">
        <v>101</v>
      </c>
      <c r="E13374" s="120" t="s">
        <v>92</v>
      </c>
      <c r="F13374" s="121">
        <v>5181</v>
      </c>
      <c r="G13374" s="121">
        <v>582</v>
      </c>
      <c r="H13374" s="119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19">
        <v>62859</v>
      </c>
      <c r="B13375" s="120" t="s">
        <v>201</v>
      </c>
      <c r="C13375" s="120" t="s">
        <v>202</v>
      </c>
      <c r="D13375" s="120" t="s">
        <v>79</v>
      </c>
      <c r="E13375" s="120" t="s">
        <v>90</v>
      </c>
      <c r="F13375" s="121">
        <v>516236</v>
      </c>
      <c r="G13375" s="121">
        <v>55727</v>
      </c>
      <c r="H13375" s="119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19">
        <v>62861</v>
      </c>
      <c r="B13376" s="120" t="s">
        <v>201</v>
      </c>
      <c r="C13376" s="120" t="s">
        <v>206</v>
      </c>
      <c r="D13376" s="120" t="s">
        <v>101</v>
      </c>
      <c r="E13376" s="120" t="s">
        <v>92</v>
      </c>
      <c r="F13376" s="121">
        <v>9427</v>
      </c>
      <c r="G13376" s="121">
        <v>1059</v>
      </c>
      <c r="H13376" s="119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19">
        <v>62868</v>
      </c>
      <c r="B13377" s="120" t="s">
        <v>201</v>
      </c>
      <c r="C13377" s="120" t="s">
        <v>206</v>
      </c>
      <c r="D13377" s="120" t="s">
        <v>101</v>
      </c>
      <c r="E13377" s="120" t="s">
        <v>92</v>
      </c>
      <c r="F13377" s="121">
        <v>3401</v>
      </c>
      <c r="G13377" s="121">
        <v>382</v>
      </c>
      <c r="H13377" s="119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19">
        <v>62869</v>
      </c>
      <c r="B13378" s="120" t="s">
        <v>201</v>
      </c>
      <c r="C13378" s="120" t="s">
        <v>206</v>
      </c>
      <c r="D13378" s="120" t="s">
        <v>101</v>
      </c>
      <c r="E13378" s="120" t="s">
        <v>92</v>
      </c>
      <c r="F13378" s="121">
        <v>4771</v>
      </c>
      <c r="G13378" s="121">
        <v>536</v>
      </c>
      <c r="H13378" s="119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19">
        <v>62870</v>
      </c>
      <c r="B13379" s="120" t="s">
        <v>201</v>
      </c>
      <c r="C13379" s="120" t="s">
        <v>206</v>
      </c>
      <c r="D13379" s="120" t="s">
        <v>101</v>
      </c>
      <c r="E13379" s="120" t="s">
        <v>92</v>
      </c>
      <c r="F13379" s="121">
        <v>2306</v>
      </c>
      <c r="G13379" s="121">
        <v>259</v>
      </c>
      <c r="H13379" s="119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19">
        <v>62873</v>
      </c>
      <c r="B13380" s="120" t="s">
        <v>205</v>
      </c>
      <c r="C13380" s="120" t="s">
        <v>208</v>
      </c>
      <c r="D13380" s="120" t="s">
        <v>68</v>
      </c>
      <c r="E13380" s="120" t="s">
        <v>35</v>
      </c>
      <c r="F13380" s="121">
        <v>6175</v>
      </c>
      <c r="G13380" s="121">
        <v>263</v>
      </c>
      <c r="H13380" s="119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19">
        <v>62876</v>
      </c>
      <c r="B13381" s="120" t="s">
        <v>201</v>
      </c>
      <c r="C13381" s="120" t="s">
        <v>207</v>
      </c>
      <c r="D13381" s="120" t="s">
        <v>101</v>
      </c>
      <c r="E13381" s="120" t="s">
        <v>92</v>
      </c>
      <c r="F13381" s="121">
        <v>13476</v>
      </c>
      <c r="G13381" s="121">
        <v>1514</v>
      </c>
      <c r="H13381" s="119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19">
        <v>62877</v>
      </c>
      <c r="B13382" s="120" t="s">
        <v>201</v>
      </c>
      <c r="C13382" s="120" t="s">
        <v>207</v>
      </c>
      <c r="D13382" s="120" t="s">
        <v>101</v>
      </c>
      <c r="E13382" s="120" t="s">
        <v>92</v>
      </c>
      <c r="F13382" s="121">
        <v>1762</v>
      </c>
      <c r="G13382" s="121">
        <v>198</v>
      </c>
      <c r="H13382" s="119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19">
        <v>62878</v>
      </c>
      <c r="B13383" s="120" t="s">
        <v>201</v>
      </c>
      <c r="C13383" s="120" t="s">
        <v>206</v>
      </c>
      <c r="D13383" s="120" t="s">
        <v>101</v>
      </c>
      <c r="E13383" s="120" t="s">
        <v>92</v>
      </c>
      <c r="F13383" s="121">
        <v>18552</v>
      </c>
      <c r="G13383" s="121">
        <v>2084</v>
      </c>
      <c r="H13383" s="119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19">
        <v>62879</v>
      </c>
      <c r="B13384" s="120" t="s">
        <v>201</v>
      </c>
      <c r="C13384" s="120" t="s">
        <v>206</v>
      </c>
      <c r="D13384" s="120" t="s">
        <v>101</v>
      </c>
      <c r="E13384" s="120" t="s">
        <v>92</v>
      </c>
      <c r="F13384" s="121">
        <v>25780</v>
      </c>
      <c r="G13384" s="121">
        <v>2896</v>
      </c>
      <c r="H13384" s="119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19">
        <v>62880</v>
      </c>
      <c r="B13385" s="120" t="s">
        <v>201</v>
      </c>
      <c r="C13385" s="120" t="s">
        <v>206</v>
      </c>
      <c r="D13385" s="120" t="s">
        <v>101</v>
      </c>
      <c r="E13385" s="120" t="s">
        <v>92</v>
      </c>
      <c r="F13385" s="121">
        <v>18241</v>
      </c>
      <c r="G13385" s="121">
        <v>2049</v>
      </c>
      <c r="H13385" s="119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19">
        <v>62881</v>
      </c>
      <c r="B13386" s="120" t="s">
        <v>201</v>
      </c>
      <c r="C13386" s="120" t="s">
        <v>206</v>
      </c>
      <c r="D13386" s="120" t="s">
        <v>101</v>
      </c>
      <c r="E13386" s="120" t="s">
        <v>92</v>
      </c>
      <c r="F13386" s="121">
        <v>27090</v>
      </c>
      <c r="G13386" s="121">
        <v>3043</v>
      </c>
      <c r="H13386" s="119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19">
        <v>62882</v>
      </c>
      <c r="B13387" s="120" t="s">
        <v>201</v>
      </c>
      <c r="C13387" s="120" t="s">
        <v>206</v>
      </c>
      <c r="D13387" s="120" t="s">
        <v>101</v>
      </c>
      <c r="E13387" s="120" t="s">
        <v>92</v>
      </c>
      <c r="F13387" s="121">
        <v>16894</v>
      </c>
      <c r="G13387" s="121">
        <v>1898</v>
      </c>
      <c r="H13387" s="119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19">
        <v>62883</v>
      </c>
      <c r="B13388" s="120" t="s">
        <v>201</v>
      </c>
      <c r="C13388" s="120" t="s">
        <v>206</v>
      </c>
      <c r="D13388" s="120" t="s">
        <v>101</v>
      </c>
      <c r="E13388" s="120" t="s">
        <v>92</v>
      </c>
      <c r="F13388" s="121">
        <v>40272</v>
      </c>
      <c r="G13388" s="121">
        <v>4524</v>
      </c>
      <c r="H13388" s="119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19">
        <v>62884</v>
      </c>
      <c r="B13389" s="120" t="s">
        <v>201</v>
      </c>
      <c r="C13389" s="120" t="s">
        <v>206</v>
      </c>
      <c r="D13389" s="120" t="s">
        <v>101</v>
      </c>
      <c r="E13389" s="120" t="s">
        <v>92</v>
      </c>
      <c r="F13389" s="121">
        <v>28397</v>
      </c>
      <c r="G13389" s="121">
        <v>3190</v>
      </c>
      <c r="H13389" s="119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19">
        <v>62885</v>
      </c>
      <c r="B13390" s="120" t="s">
        <v>201</v>
      </c>
      <c r="C13390" s="120" t="s">
        <v>206</v>
      </c>
      <c r="D13390" s="120" t="s">
        <v>101</v>
      </c>
      <c r="E13390" s="120" t="s">
        <v>92</v>
      </c>
      <c r="F13390" s="121">
        <v>31753</v>
      </c>
      <c r="G13390" s="121">
        <v>3567</v>
      </c>
      <c r="H13390" s="119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19">
        <v>62886</v>
      </c>
      <c r="B13391" s="120" t="s">
        <v>201</v>
      </c>
      <c r="C13391" s="120" t="s">
        <v>206</v>
      </c>
      <c r="D13391" s="120" t="s">
        <v>101</v>
      </c>
      <c r="E13391" s="120" t="s">
        <v>92</v>
      </c>
      <c r="F13391" s="121">
        <v>26118</v>
      </c>
      <c r="G13391" s="121">
        <v>2934</v>
      </c>
      <c r="H13391" s="119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19">
        <v>62887</v>
      </c>
      <c r="B13392" s="120" t="s">
        <v>201</v>
      </c>
      <c r="C13392" s="120" t="s">
        <v>206</v>
      </c>
      <c r="D13392" s="120" t="s">
        <v>101</v>
      </c>
      <c r="E13392" s="120" t="s">
        <v>92</v>
      </c>
      <c r="F13392" s="121">
        <v>17697</v>
      </c>
      <c r="G13392" s="121">
        <v>1988</v>
      </c>
      <c r="H13392" s="119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19">
        <v>62890</v>
      </c>
      <c r="B13393" s="120" t="s">
        <v>201</v>
      </c>
      <c r="C13393" s="120" t="s">
        <v>206</v>
      </c>
      <c r="D13393" s="120" t="s">
        <v>101</v>
      </c>
      <c r="E13393" s="120" t="s">
        <v>92</v>
      </c>
      <c r="F13393" s="121">
        <v>48962</v>
      </c>
      <c r="G13393" s="121">
        <v>5500</v>
      </c>
      <c r="H13393" s="119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19">
        <v>62897</v>
      </c>
      <c r="B13394" s="120" t="s">
        <v>201</v>
      </c>
      <c r="C13394" s="120" t="s">
        <v>206</v>
      </c>
      <c r="D13394" s="120" t="s">
        <v>128</v>
      </c>
      <c r="E13394" s="120" t="s">
        <v>180</v>
      </c>
      <c r="F13394" s="121">
        <v>0</v>
      </c>
      <c r="G13394" s="121">
        <v>0</v>
      </c>
      <c r="H13394" s="119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19">
        <v>62900</v>
      </c>
      <c r="B13395" s="120" t="s">
        <v>201</v>
      </c>
      <c r="C13395" s="120" t="s">
        <v>206</v>
      </c>
      <c r="D13395" s="120" t="s">
        <v>101</v>
      </c>
      <c r="E13395" s="120" t="s">
        <v>92</v>
      </c>
      <c r="F13395" s="121">
        <v>11270</v>
      </c>
      <c r="G13395" s="121">
        <v>1266</v>
      </c>
      <c r="H13395" s="119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19">
        <v>62901</v>
      </c>
      <c r="B13396" s="120" t="s">
        <v>205</v>
      </c>
      <c r="C13396" s="120" t="s">
        <v>209</v>
      </c>
      <c r="D13396" s="120" t="s">
        <v>73</v>
      </c>
      <c r="E13396" s="120" t="s">
        <v>38</v>
      </c>
      <c r="F13396" s="121">
        <v>70379</v>
      </c>
      <c r="G13396" s="121">
        <v>6003</v>
      </c>
      <c r="H13396" s="119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19">
        <v>62903</v>
      </c>
      <c r="B13397" s="120" t="s">
        <v>201</v>
      </c>
      <c r="C13397" s="120" t="s">
        <v>206</v>
      </c>
      <c r="D13397" s="120" t="s">
        <v>101</v>
      </c>
      <c r="E13397" s="120" t="s">
        <v>92</v>
      </c>
      <c r="F13397" s="121">
        <v>146128</v>
      </c>
      <c r="G13397" s="121">
        <v>16415</v>
      </c>
      <c r="H13397" s="119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19">
        <v>62904</v>
      </c>
      <c r="B13398" s="120" t="s">
        <v>201</v>
      </c>
      <c r="C13398" s="120" t="s">
        <v>206</v>
      </c>
      <c r="D13398" s="120" t="s">
        <v>101</v>
      </c>
      <c r="E13398" s="120" t="s">
        <v>92</v>
      </c>
      <c r="F13398" s="121">
        <v>20332</v>
      </c>
      <c r="G13398" s="121">
        <v>2284</v>
      </c>
      <c r="H13398" s="119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19">
        <v>62905</v>
      </c>
      <c r="B13399" s="120" t="s">
        <v>201</v>
      </c>
      <c r="C13399" s="120" t="s">
        <v>206</v>
      </c>
      <c r="D13399" s="120" t="s">
        <v>101</v>
      </c>
      <c r="E13399" s="120" t="s">
        <v>92</v>
      </c>
      <c r="F13399" s="121">
        <v>70735</v>
      </c>
      <c r="G13399" s="121">
        <v>7946</v>
      </c>
      <c r="H13399" s="119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19">
        <v>62906</v>
      </c>
      <c r="B13400" s="120" t="s">
        <v>201</v>
      </c>
      <c r="C13400" s="120" t="s">
        <v>206</v>
      </c>
      <c r="D13400" s="120" t="s">
        <v>101</v>
      </c>
      <c r="E13400" s="120" t="s">
        <v>92</v>
      </c>
      <c r="F13400" s="121">
        <v>39390</v>
      </c>
      <c r="G13400" s="121">
        <v>4425</v>
      </c>
      <c r="H13400" s="119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19">
        <v>62907</v>
      </c>
      <c r="B13401" s="120" t="s">
        <v>201</v>
      </c>
      <c r="C13401" s="120" t="s">
        <v>206</v>
      </c>
      <c r="D13401" s="120" t="s">
        <v>33</v>
      </c>
      <c r="E13401" s="120" t="s">
        <v>99</v>
      </c>
      <c r="F13401" s="121">
        <v>0</v>
      </c>
      <c r="G13401" s="121">
        <v>-34</v>
      </c>
      <c r="H13401" s="119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19">
        <v>62908</v>
      </c>
      <c r="B13402" s="120" t="s">
        <v>201</v>
      </c>
      <c r="C13402" s="120" t="s">
        <v>206</v>
      </c>
      <c r="D13402" s="120" t="s">
        <v>33</v>
      </c>
      <c r="E13402" s="120" t="s">
        <v>99</v>
      </c>
      <c r="F13402" s="121">
        <v>0</v>
      </c>
      <c r="G13402" s="121">
        <v>-516</v>
      </c>
      <c r="H13402" s="119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19">
        <v>62910</v>
      </c>
      <c r="B13403" s="120" t="s">
        <v>201</v>
      </c>
      <c r="C13403" s="120" t="s">
        <v>206</v>
      </c>
      <c r="D13403" s="120" t="s">
        <v>101</v>
      </c>
      <c r="E13403" s="120" t="s">
        <v>92</v>
      </c>
      <c r="F13403" s="121">
        <v>24179</v>
      </c>
      <c r="G13403" s="121">
        <v>2716</v>
      </c>
      <c r="H13403" s="119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19">
        <v>62931</v>
      </c>
      <c r="B13404" s="120" t="s">
        <v>201</v>
      </c>
      <c r="C13404" s="120" t="s">
        <v>206</v>
      </c>
      <c r="D13404" s="120" t="s">
        <v>101</v>
      </c>
      <c r="E13404" s="120" t="s">
        <v>92</v>
      </c>
      <c r="F13404" s="121">
        <v>36578</v>
      </c>
      <c r="G13404" s="121">
        <v>4109</v>
      </c>
      <c r="H13404" s="119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19">
        <v>62937</v>
      </c>
      <c r="B13405" s="120" t="s">
        <v>201</v>
      </c>
      <c r="C13405" s="120" t="s">
        <v>206</v>
      </c>
      <c r="D13405" s="120" t="s">
        <v>33</v>
      </c>
      <c r="E13405" s="120" t="s">
        <v>99</v>
      </c>
      <c r="F13405" s="121">
        <v>0</v>
      </c>
      <c r="G13405" s="121">
        <v>-453</v>
      </c>
      <c r="H13405" s="119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19">
        <v>62938</v>
      </c>
      <c r="B13406" s="120" t="s">
        <v>201</v>
      </c>
      <c r="C13406" s="120" t="s">
        <v>206</v>
      </c>
      <c r="D13406" s="120" t="s">
        <v>128</v>
      </c>
      <c r="E13406" s="120" t="s">
        <v>180</v>
      </c>
      <c r="F13406" s="121">
        <v>255461</v>
      </c>
      <c r="G13406" s="121">
        <v>28697</v>
      </c>
      <c r="H13406" s="119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19">
        <v>62940</v>
      </c>
      <c r="B13407" s="120" t="s">
        <v>201</v>
      </c>
      <c r="C13407" s="120" t="s">
        <v>206</v>
      </c>
      <c r="D13407" s="120" t="s">
        <v>101</v>
      </c>
      <c r="E13407" s="120" t="s">
        <v>92</v>
      </c>
      <c r="F13407" s="121">
        <v>85272</v>
      </c>
      <c r="G13407" s="121">
        <v>9579</v>
      </c>
      <c r="H13407" s="119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19">
        <v>62942</v>
      </c>
      <c r="B13408" s="120" t="s">
        <v>201</v>
      </c>
      <c r="C13408" s="120" t="s">
        <v>206</v>
      </c>
      <c r="D13408" s="120" t="s">
        <v>101</v>
      </c>
      <c r="E13408" s="120" t="s">
        <v>92</v>
      </c>
      <c r="F13408" s="121">
        <v>0</v>
      </c>
      <c r="G13408" s="121">
        <v>0</v>
      </c>
      <c r="H13408" s="119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19">
        <v>62946</v>
      </c>
      <c r="B13409" s="120" t="s">
        <v>201</v>
      </c>
      <c r="C13409" s="120" t="s">
        <v>206</v>
      </c>
      <c r="D13409" s="120" t="s">
        <v>101</v>
      </c>
      <c r="E13409" s="120" t="s">
        <v>92</v>
      </c>
      <c r="F13409" s="121">
        <v>44583</v>
      </c>
      <c r="G13409" s="121">
        <v>5008</v>
      </c>
      <c r="H13409" s="119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19">
        <v>62948</v>
      </c>
      <c r="B13410" s="120" t="s">
        <v>201</v>
      </c>
      <c r="C13410" s="120" t="s">
        <v>206</v>
      </c>
      <c r="D13410" s="120" t="s">
        <v>101</v>
      </c>
      <c r="E13410" s="120" t="s">
        <v>92</v>
      </c>
      <c r="F13410" s="121">
        <v>0</v>
      </c>
      <c r="G13410" s="121">
        <v>0</v>
      </c>
      <c r="H13410" s="119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19">
        <v>62953</v>
      </c>
      <c r="B13411" s="120" t="s">
        <v>201</v>
      </c>
      <c r="C13411" s="120" t="s">
        <v>206</v>
      </c>
      <c r="D13411" s="120" t="s">
        <v>101</v>
      </c>
      <c r="E13411" s="120" t="s">
        <v>92</v>
      </c>
      <c r="F13411" s="121">
        <v>5840</v>
      </c>
      <c r="G13411" s="121">
        <v>656</v>
      </c>
      <c r="H13411" s="119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19">
        <v>62958</v>
      </c>
      <c r="B13412" s="120" t="s">
        <v>201</v>
      </c>
      <c r="C13412" s="120" t="s">
        <v>206</v>
      </c>
      <c r="D13412" s="120" t="s">
        <v>101</v>
      </c>
      <c r="E13412" s="120" t="s">
        <v>92</v>
      </c>
      <c r="F13412" s="121">
        <v>0</v>
      </c>
      <c r="G13412" s="121">
        <v>0</v>
      </c>
      <c r="H13412" s="119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19">
        <v>62960</v>
      </c>
      <c r="B13413" s="120" t="s">
        <v>201</v>
      </c>
      <c r="C13413" s="120" t="s">
        <v>206</v>
      </c>
      <c r="D13413" s="120" t="s">
        <v>101</v>
      </c>
      <c r="E13413" s="120" t="s">
        <v>92</v>
      </c>
      <c r="F13413" s="121">
        <v>37718</v>
      </c>
      <c r="G13413" s="121">
        <v>4237</v>
      </c>
      <c r="H13413" s="119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19">
        <v>62961</v>
      </c>
      <c r="B13414" s="120" t="s">
        <v>201</v>
      </c>
      <c r="C13414" s="120" t="s">
        <v>206</v>
      </c>
      <c r="D13414" s="120" t="s">
        <v>101</v>
      </c>
      <c r="E13414" s="120" t="s">
        <v>92</v>
      </c>
      <c r="F13414" s="121">
        <v>18053</v>
      </c>
      <c r="G13414" s="121">
        <v>2028</v>
      </c>
      <c r="H13414" s="119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19">
        <v>62965</v>
      </c>
      <c r="B13415" s="120" t="s">
        <v>201</v>
      </c>
      <c r="C13415" s="120" t="s">
        <v>202</v>
      </c>
      <c r="D13415" s="120" t="s">
        <v>101</v>
      </c>
      <c r="E13415" s="120" t="s">
        <v>92</v>
      </c>
      <c r="F13415" s="121">
        <v>0</v>
      </c>
      <c r="G13415" s="121">
        <v>0</v>
      </c>
      <c r="H13415" s="119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19">
        <v>62966</v>
      </c>
      <c r="B13416" s="120" t="s">
        <v>201</v>
      </c>
      <c r="C13416" s="120" t="s">
        <v>206</v>
      </c>
      <c r="D13416" s="120" t="s">
        <v>101</v>
      </c>
      <c r="E13416" s="120" t="s">
        <v>92</v>
      </c>
      <c r="F13416" s="121">
        <v>0</v>
      </c>
      <c r="G13416" s="121">
        <v>0</v>
      </c>
      <c r="H13416" s="119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19">
        <v>62967</v>
      </c>
      <c r="B13417" s="120" t="s">
        <v>201</v>
      </c>
      <c r="C13417" s="120" t="s">
        <v>206</v>
      </c>
      <c r="D13417" s="120" t="s">
        <v>101</v>
      </c>
      <c r="E13417" s="120" t="s">
        <v>92</v>
      </c>
      <c r="F13417" s="121">
        <v>0</v>
      </c>
      <c r="G13417" s="121">
        <v>0</v>
      </c>
      <c r="H13417" s="119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19">
        <v>62975</v>
      </c>
      <c r="B13418" s="120" t="s">
        <v>201</v>
      </c>
      <c r="C13418" s="120" t="s">
        <v>206</v>
      </c>
      <c r="D13418" s="120" t="s">
        <v>101</v>
      </c>
      <c r="E13418" s="120" t="s">
        <v>92</v>
      </c>
      <c r="F13418" s="121">
        <v>0</v>
      </c>
      <c r="G13418" s="121">
        <v>0</v>
      </c>
      <c r="H13418" s="119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19">
        <v>62979</v>
      </c>
      <c r="B13419" s="120" t="s">
        <v>201</v>
      </c>
      <c r="C13419" s="120" t="s">
        <v>206</v>
      </c>
      <c r="D13419" s="120" t="s">
        <v>101</v>
      </c>
      <c r="E13419" s="120" t="s">
        <v>92</v>
      </c>
      <c r="F13419" s="121">
        <v>0</v>
      </c>
      <c r="G13419" s="121">
        <v>0</v>
      </c>
      <c r="H13419" s="119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19">
        <v>62980</v>
      </c>
      <c r="B13420" s="120" t="s">
        <v>201</v>
      </c>
      <c r="C13420" s="120" t="s">
        <v>202</v>
      </c>
      <c r="D13420" s="120" t="s">
        <v>101</v>
      </c>
      <c r="E13420" s="120" t="s">
        <v>92</v>
      </c>
      <c r="F13420" s="121">
        <v>12000</v>
      </c>
      <c r="G13420" s="121">
        <v>1348</v>
      </c>
      <c r="H13420" s="119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19">
        <v>62983</v>
      </c>
      <c r="B13421" s="120" t="s">
        <v>201</v>
      </c>
      <c r="C13421" s="120" t="s">
        <v>206</v>
      </c>
      <c r="D13421" s="120" t="s">
        <v>101</v>
      </c>
      <c r="E13421" s="120" t="s">
        <v>92</v>
      </c>
      <c r="F13421" s="121">
        <v>0</v>
      </c>
      <c r="G13421" s="121">
        <v>0</v>
      </c>
      <c r="H13421" s="119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19">
        <v>62985</v>
      </c>
      <c r="B13422" s="120" t="s">
        <v>201</v>
      </c>
      <c r="C13422" s="120" t="s">
        <v>206</v>
      </c>
      <c r="D13422" s="120" t="s">
        <v>101</v>
      </c>
      <c r="E13422" s="120" t="s">
        <v>92</v>
      </c>
      <c r="F13422" s="121">
        <v>0</v>
      </c>
      <c r="G13422" s="121">
        <v>0</v>
      </c>
      <c r="H13422" s="119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19">
        <v>62987</v>
      </c>
      <c r="B13423" s="120" t="s">
        <v>201</v>
      </c>
      <c r="C13423" s="120" t="s">
        <v>207</v>
      </c>
      <c r="D13423" s="120" t="s">
        <v>101</v>
      </c>
      <c r="E13423" s="120" t="s">
        <v>92</v>
      </c>
      <c r="F13423" s="121">
        <v>14749</v>
      </c>
      <c r="G13423" s="121">
        <v>1657</v>
      </c>
      <c r="H13423" s="119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19">
        <v>62989</v>
      </c>
      <c r="B13424" s="120" t="s">
        <v>201</v>
      </c>
      <c r="C13424" s="120" t="s">
        <v>206</v>
      </c>
      <c r="D13424" s="120" t="s">
        <v>101</v>
      </c>
      <c r="E13424" s="120" t="s">
        <v>92</v>
      </c>
      <c r="F13424" s="121">
        <v>187</v>
      </c>
      <c r="G13424" s="121">
        <v>21</v>
      </c>
      <c r="H13424" s="119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19">
        <v>62992</v>
      </c>
      <c r="B13425" s="120" t="s">
        <v>201</v>
      </c>
      <c r="C13425" s="120" t="s">
        <v>206</v>
      </c>
      <c r="D13425" s="120" t="s">
        <v>101</v>
      </c>
      <c r="E13425" s="120" t="s">
        <v>92</v>
      </c>
      <c r="F13425" s="121">
        <v>65812</v>
      </c>
      <c r="G13425" s="121">
        <v>7393</v>
      </c>
      <c r="H13425" s="119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19">
        <v>62994</v>
      </c>
      <c r="B13426" s="120" t="s">
        <v>201</v>
      </c>
      <c r="C13426" s="120" t="s">
        <v>206</v>
      </c>
      <c r="D13426" s="120" t="s">
        <v>101</v>
      </c>
      <c r="E13426" s="120" t="s">
        <v>92</v>
      </c>
      <c r="F13426" s="121">
        <v>98</v>
      </c>
      <c r="G13426" s="121">
        <v>11</v>
      </c>
      <c r="H13426" s="119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19">
        <v>62995</v>
      </c>
      <c r="B13427" s="120" t="s">
        <v>201</v>
      </c>
      <c r="C13427" s="120" t="s">
        <v>206</v>
      </c>
      <c r="D13427" s="120" t="s">
        <v>101</v>
      </c>
      <c r="E13427" s="120" t="s">
        <v>92</v>
      </c>
      <c r="F13427" s="121">
        <v>819</v>
      </c>
      <c r="G13427" s="121">
        <v>92</v>
      </c>
      <c r="H13427" s="119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19">
        <v>62996</v>
      </c>
      <c r="B13428" s="120" t="s">
        <v>201</v>
      </c>
      <c r="C13428" s="120" t="s">
        <v>206</v>
      </c>
      <c r="D13428" s="120" t="s">
        <v>101</v>
      </c>
      <c r="E13428" s="120" t="s">
        <v>92</v>
      </c>
      <c r="F13428" s="121">
        <v>0</v>
      </c>
      <c r="G13428" s="121">
        <v>0</v>
      </c>
      <c r="H13428" s="119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19">
        <v>62998</v>
      </c>
      <c r="B13429" s="120" t="s">
        <v>201</v>
      </c>
      <c r="C13429" s="120" t="s">
        <v>206</v>
      </c>
      <c r="D13429" s="120" t="s">
        <v>101</v>
      </c>
      <c r="E13429" s="120" t="s">
        <v>92</v>
      </c>
      <c r="F13429" s="121">
        <v>0</v>
      </c>
      <c r="G13429" s="121">
        <v>0</v>
      </c>
      <c r="H13429" s="119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19">
        <v>62999</v>
      </c>
      <c r="B13430" s="120" t="s">
        <v>201</v>
      </c>
      <c r="C13430" s="120" t="s">
        <v>206</v>
      </c>
      <c r="D13430" s="120" t="s">
        <v>101</v>
      </c>
      <c r="E13430" s="120" t="s">
        <v>92</v>
      </c>
      <c r="F13430" s="121">
        <v>0</v>
      </c>
      <c r="G13430" s="121">
        <v>0</v>
      </c>
      <c r="H13430" s="119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19">
        <v>63000</v>
      </c>
      <c r="B13431" s="120" t="s">
        <v>201</v>
      </c>
      <c r="C13431" s="120" t="s">
        <v>206</v>
      </c>
      <c r="D13431" s="120" t="s">
        <v>101</v>
      </c>
      <c r="E13431" s="120" t="s">
        <v>92</v>
      </c>
      <c r="F13431" s="121">
        <v>0</v>
      </c>
      <c r="G13431" s="121">
        <v>0</v>
      </c>
      <c r="H13431" s="119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19">
        <v>63001</v>
      </c>
      <c r="B13432" s="120" t="s">
        <v>201</v>
      </c>
      <c r="C13432" s="120" t="s">
        <v>206</v>
      </c>
      <c r="D13432" s="120" t="s">
        <v>120</v>
      </c>
      <c r="E13432" s="120" t="s">
        <v>76</v>
      </c>
      <c r="F13432" s="121">
        <v>125785</v>
      </c>
      <c r="G13432" s="121">
        <v>14130</v>
      </c>
      <c r="H13432" s="119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19">
        <v>63004</v>
      </c>
      <c r="B13433" s="120" t="s">
        <v>201</v>
      </c>
      <c r="C13433" s="120" t="s">
        <v>206</v>
      </c>
      <c r="D13433" s="120" t="s">
        <v>101</v>
      </c>
      <c r="E13433" s="120" t="s">
        <v>92</v>
      </c>
      <c r="F13433" s="121">
        <v>0</v>
      </c>
      <c r="G13433" s="121">
        <v>0</v>
      </c>
      <c r="H13433" s="119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19">
        <v>63011</v>
      </c>
      <c r="B13434" s="120" t="s">
        <v>201</v>
      </c>
      <c r="C13434" s="120" t="s">
        <v>206</v>
      </c>
      <c r="D13434" s="120" t="s">
        <v>101</v>
      </c>
      <c r="E13434" s="120" t="s">
        <v>92</v>
      </c>
      <c r="F13434" s="121">
        <v>0</v>
      </c>
      <c r="G13434" s="121">
        <v>0</v>
      </c>
      <c r="H13434" s="119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19">
        <v>63012</v>
      </c>
      <c r="B13435" s="120" t="s">
        <v>201</v>
      </c>
      <c r="C13435" s="120" t="s">
        <v>206</v>
      </c>
      <c r="D13435" s="120" t="s">
        <v>101</v>
      </c>
      <c r="E13435" s="120" t="s">
        <v>92</v>
      </c>
      <c r="F13435" s="121">
        <v>0</v>
      </c>
      <c r="G13435" s="121">
        <v>0</v>
      </c>
      <c r="H13435" s="119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19">
        <v>63013</v>
      </c>
      <c r="B13436" s="120" t="s">
        <v>201</v>
      </c>
      <c r="C13436" s="120" t="s">
        <v>206</v>
      </c>
      <c r="D13436" s="120" t="s">
        <v>101</v>
      </c>
      <c r="E13436" s="120" t="s">
        <v>92</v>
      </c>
      <c r="F13436" s="121">
        <v>0</v>
      </c>
      <c r="G13436" s="121">
        <v>0</v>
      </c>
      <c r="H13436" s="119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19">
        <v>63019</v>
      </c>
      <c r="B13437" s="120" t="s">
        <v>201</v>
      </c>
      <c r="C13437" s="120" t="s">
        <v>206</v>
      </c>
      <c r="D13437" s="120" t="s">
        <v>101</v>
      </c>
      <c r="E13437" s="120" t="s">
        <v>92</v>
      </c>
      <c r="F13437" s="121">
        <v>11466</v>
      </c>
      <c r="G13437" s="121">
        <v>1288</v>
      </c>
      <c r="H13437" s="119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19">
        <v>63020</v>
      </c>
      <c r="B13438" s="120" t="s">
        <v>201</v>
      </c>
      <c r="C13438" s="120" t="s">
        <v>206</v>
      </c>
      <c r="D13438" s="120" t="s">
        <v>101</v>
      </c>
      <c r="E13438" s="120" t="s">
        <v>92</v>
      </c>
      <c r="F13438" s="121">
        <v>11287</v>
      </c>
      <c r="G13438" s="121">
        <v>1268</v>
      </c>
      <c r="H13438" s="119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19">
        <v>63021</v>
      </c>
      <c r="B13439" s="120" t="s">
        <v>201</v>
      </c>
      <c r="C13439" s="120" t="s">
        <v>206</v>
      </c>
      <c r="D13439" s="120" t="s">
        <v>101</v>
      </c>
      <c r="E13439" s="120" t="s">
        <v>92</v>
      </c>
      <c r="F13439" s="121">
        <v>17455</v>
      </c>
      <c r="G13439" s="121">
        <v>1961</v>
      </c>
      <c r="H13439" s="119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19">
        <v>63027</v>
      </c>
      <c r="B13440" s="120" t="s">
        <v>201</v>
      </c>
      <c r="C13440" s="120" t="s">
        <v>206</v>
      </c>
      <c r="D13440" s="120" t="s">
        <v>101</v>
      </c>
      <c r="E13440" s="120" t="s">
        <v>92</v>
      </c>
      <c r="F13440" s="121">
        <v>60489</v>
      </c>
      <c r="G13440" s="121">
        <v>6795</v>
      </c>
      <c r="H13440" s="119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19">
        <v>63030</v>
      </c>
      <c r="B13441" s="120" t="s">
        <v>201</v>
      </c>
      <c r="C13441" s="120" t="s">
        <v>206</v>
      </c>
      <c r="D13441" s="120" t="s">
        <v>128</v>
      </c>
      <c r="E13441" s="120" t="s">
        <v>180</v>
      </c>
      <c r="F13441" s="121">
        <v>303790</v>
      </c>
      <c r="G13441" s="121">
        <v>34126</v>
      </c>
      <c r="H13441" s="119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19">
        <v>63031</v>
      </c>
      <c r="B13442" s="120" t="s">
        <v>201</v>
      </c>
      <c r="C13442" s="120" t="s">
        <v>202</v>
      </c>
      <c r="D13442" s="120" t="s">
        <v>101</v>
      </c>
      <c r="E13442" s="120" t="s">
        <v>92</v>
      </c>
      <c r="F13442" s="121">
        <v>316199</v>
      </c>
      <c r="G13442" s="121">
        <v>35520</v>
      </c>
      <c r="H13442" s="119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19">
        <v>63033</v>
      </c>
      <c r="B13443" s="120" t="s">
        <v>201</v>
      </c>
      <c r="C13443" s="120" t="s">
        <v>206</v>
      </c>
      <c r="D13443" s="120" t="s">
        <v>101</v>
      </c>
      <c r="E13443" s="120" t="s">
        <v>92</v>
      </c>
      <c r="F13443" s="121">
        <v>0</v>
      </c>
      <c r="G13443" s="121">
        <v>0</v>
      </c>
      <c r="H13443" s="119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19">
        <v>63034</v>
      </c>
      <c r="B13444" s="120" t="s">
        <v>201</v>
      </c>
      <c r="C13444" s="120" t="s">
        <v>206</v>
      </c>
      <c r="D13444" s="120" t="s">
        <v>101</v>
      </c>
      <c r="E13444" s="120" t="s">
        <v>92</v>
      </c>
      <c r="F13444" s="121">
        <v>0</v>
      </c>
      <c r="G13444" s="121">
        <v>0</v>
      </c>
      <c r="H13444" s="119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19">
        <v>63035</v>
      </c>
      <c r="B13445" s="120" t="s">
        <v>201</v>
      </c>
      <c r="C13445" s="120" t="s">
        <v>206</v>
      </c>
      <c r="D13445" s="120" t="s">
        <v>101</v>
      </c>
      <c r="E13445" s="120" t="s">
        <v>92</v>
      </c>
      <c r="F13445" s="121">
        <v>0</v>
      </c>
      <c r="G13445" s="121">
        <v>0</v>
      </c>
      <c r="H13445" s="119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19">
        <v>63036</v>
      </c>
      <c r="B13446" s="120" t="s">
        <v>201</v>
      </c>
      <c r="C13446" s="120" t="s">
        <v>206</v>
      </c>
      <c r="D13446" s="120" t="s">
        <v>101</v>
      </c>
      <c r="E13446" s="120" t="s">
        <v>92</v>
      </c>
      <c r="F13446" s="121">
        <v>0</v>
      </c>
      <c r="G13446" s="121">
        <v>0</v>
      </c>
      <c r="H13446" s="119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19">
        <v>63037</v>
      </c>
      <c r="B13447" s="120" t="s">
        <v>201</v>
      </c>
      <c r="C13447" s="120" t="s">
        <v>206</v>
      </c>
      <c r="D13447" s="120" t="s">
        <v>101</v>
      </c>
      <c r="E13447" s="120" t="s">
        <v>92</v>
      </c>
      <c r="F13447" s="121">
        <v>0</v>
      </c>
      <c r="G13447" s="121">
        <v>0</v>
      </c>
      <c r="H13447" s="119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19">
        <v>63038</v>
      </c>
      <c r="B13448" s="120" t="s">
        <v>201</v>
      </c>
      <c r="C13448" s="120" t="s">
        <v>206</v>
      </c>
      <c r="D13448" s="120" t="s">
        <v>101</v>
      </c>
      <c r="E13448" s="120" t="s">
        <v>92</v>
      </c>
      <c r="F13448" s="121">
        <v>0</v>
      </c>
      <c r="G13448" s="121">
        <v>0</v>
      </c>
      <c r="H13448" s="119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19">
        <v>63039</v>
      </c>
      <c r="B13449" s="120" t="s">
        <v>201</v>
      </c>
      <c r="C13449" s="120" t="s">
        <v>206</v>
      </c>
      <c r="D13449" s="120" t="s">
        <v>101</v>
      </c>
      <c r="E13449" s="120" t="s">
        <v>92</v>
      </c>
      <c r="F13449" s="121">
        <v>0</v>
      </c>
      <c r="G13449" s="121">
        <v>0</v>
      </c>
      <c r="H13449" s="119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19">
        <v>63040</v>
      </c>
      <c r="B13450" s="120" t="s">
        <v>201</v>
      </c>
      <c r="C13450" s="120" t="s">
        <v>206</v>
      </c>
      <c r="D13450" s="120" t="s">
        <v>101</v>
      </c>
      <c r="E13450" s="120" t="s">
        <v>92</v>
      </c>
      <c r="F13450" s="121">
        <v>0</v>
      </c>
      <c r="G13450" s="121">
        <v>0</v>
      </c>
      <c r="H13450" s="119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19">
        <v>63042</v>
      </c>
      <c r="B13451" s="120" t="s">
        <v>201</v>
      </c>
      <c r="C13451" s="120" t="s">
        <v>206</v>
      </c>
      <c r="D13451" s="120" t="s">
        <v>101</v>
      </c>
      <c r="E13451" s="120" t="s">
        <v>92</v>
      </c>
      <c r="F13451" s="121">
        <v>0</v>
      </c>
      <c r="G13451" s="121">
        <v>0</v>
      </c>
      <c r="H13451" s="119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19">
        <v>63043</v>
      </c>
      <c r="B13452" s="120" t="s">
        <v>201</v>
      </c>
      <c r="C13452" s="120" t="s">
        <v>206</v>
      </c>
      <c r="D13452" s="120" t="s">
        <v>101</v>
      </c>
      <c r="E13452" s="120" t="s">
        <v>92</v>
      </c>
      <c r="F13452" s="121">
        <v>0</v>
      </c>
      <c r="G13452" s="121">
        <v>0</v>
      </c>
      <c r="H13452" s="119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19">
        <v>63045</v>
      </c>
      <c r="B13453" s="120" t="s">
        <v>201</v>
      </c>
      <c r="C13453" s="120" t="s">
        <v>206</v>
      </c>
      <c r="D13453" s="120" t="s">
        <v>101</v>
      </c>
      <c r="E13453" s="120" t="s">
        <v>92</v>
      </c>
      <c r="F13453" s="121">
        <v>0</v>
      </c>
      <c r="G13453" s="121">
        <v>0</v>
      </c>
      <c r="H13453" s="119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19">
        <v>63046</v>
      </c>
      <c r="B13454" s="120" t="s">
        <v>201</v>
      </c>
      <c r="C13454" s="120" t="s">
        <v>206</v>
      </c>
      <c r="D13454" s="120" t="s">
        <v>101</v>
      </c>
      <c r="E13454" s="120" t="s">
        <v>92</v>
      </c>
      <c r="F13454" s="121">
        <v>0</v>
      </c>
      <c r="G13454" s="121">
        <v>0</v>
      </c>
      <c r="H13454" s="119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19">
        <v>63051</v>
      </c>
      <c r="B13455" s="120" t="s">
        <v>201</v>
      </c>
      <c r="C13455" s="120" t="s">
        <v>206</v>
      </c>
      <c r="D13455" s="120" t="s">
        <v>101</v>
      </c>
      <c r="E13455" s="120" t="s">
        <v>92</v>
      </c>
      <c r="F13455" s="121">
        <v>25887</v>
      </c>
      <c r="G13455" s="121">
        <v>2908</v>
      </c>
      <c r="H13455" s="119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19">
        <v>63052</v>
      </c>
      <c r="B13456" s="120" t="s">
        <v>201</v>
      </c>
      <c r="C13456" s="120" t="s">
        <v>206</v>
      </c>
      <c r="D13456" s="120" t="s">
        <v>101</v>
      </c>
      <c r="E13456" s="120" t="s">
        <v>92</v>
      </c>
      <c r="F13456" s="121">
        <v>28237</v>
      </c>
      <c r="G13456" s="121">
        <v>3172</v>
      </c>
      <c r="H13456" s="119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19">
        <v>63054</v>
      </c>
      <c r="B13457" s="120" t="s">
        <v>201</v>
      </c>
      <c r="C13457" s="120" t="s">
        <v>206</v>
      </c>
      <c r="D13457" s="120" t="s">
        <v>101</v>
      </c>
      <c r="E13457" s="120" t="s">
        <v>92</v>
      </c>
      <c r="F13457" s="121">
        <v>5287</v>
      </c>
      <c r="G13457" s="121">
        <v>594</v>
      </c>
      <c r="H13457" s="119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19">
        <v>63055</v>
      </c>
      <c r="B13458" s="120" t="s">
        <v>201</v>
      </c>
      <c r="C13458" s="120" t="s">
        <v>206</v>
      </c>
      <c r="D13458" s="120" t="s">
        <v>101</v>
      </c>
      <c r="E13458" s="120" t="s">
        <v>92</v>
      </c>
      <c r="F13458" s="121">
        <v>17992</v>
      </c>
      <c r="G13458" s="121">
        <v>2021</v>
      </c>
      <c r="H13458" s="119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19">
        <v>63056</v>
      </c>
      <c r="B13459" s="120" t="s">
        <v>201</v>
      </c>
      <c r="C13459" s="120" t="s">
        <v>206</v>
      </c>
      <c r="D13459" s="120" t="s">
        <v>101</v>
      </c>
      <c r="E13459" s="120" t="s">
        <v>92</v>
      </c>
      <c r="F13459" s="121">
        <v>28210</v>
      </c>
      <c r="G13459" s="121">
        <v>3169</v>
      </c>
      <c r="H13459" s="119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19">
        <v>63057</v>
      </c>
      <c r="B13460" s="120" t="s">
        <v>201</v>
      </c>
      <c r="C13460" s="120" t="s">
        <v>206</v>
      </c>
      <c r="D13460" s="120" t="s">
        <v>101</v>
      </c>
      <c r="E13460" s="120" t="s">
        <v>92</v>
      </c>
      <c r="F13460" s="121">
        <v>27408</v>
      </c>
      <c r="G13460" s="121">
        <v>3079</v>
      </c>
      <c r="H13460" s="119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19">
        <v>63058</v>
      </c>
      <c r="B13461" s="120" t="s">
        <v>201</v>
      </c>
      <c r="C13461" s="120" t="s">
        <v>206</v>
      </c>
      <c r="D13461" s="120" t="s">
        <v>101</v>
      </c>
      <c r="E13461" s="120" t="s">
        <v>92</v>
      </c>
      <c r="F13461" s="121">
        <v>28237</v>
      </c>
      <c r="G13461" s="121">
        <v>3172</v>
      </c>
      <c r="H13461" s="119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19">
        <v>63059</v>
      </c>
      <c r="B13462" s="120" t="s">
        <v>201</v>
      </c>
      <c r="C13462" s="120" t="s">
        <v>206</v>
      </c>
      <c r="D13462" s="120" t="s">
        <v>101</v>
      </c>
      <c r="E13462" s="120" t="s">
        <v>92</v>
      </c>
      <c r="F13462" s="121">
        <v>24917</v>
      </c>
      <c r="G13462" s="121">
        <v>2799</v>
      </c>
      <c r="H13462" s="119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19">
        <v>63060</v>
      </c>
      <c r="B13463" s="120" t="s">
        <v>201</v>
      </c>
      <c r="C13463" s="120" t="s">
        <v>206</v>
      </c>
      <c r="D13463" s="120" t="s">
        <v>101</v>
      </c>
      <c r="E13463" s="120" t="s">
        <v>92</v>
      </c>
      <c r="F13463" s="121">
        <v>50482</v>
      </c>
      <c r="G13463" s="121">
        <v>5671</v>
      </c>
      <c r="H13463" s="119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19">
        <v>63063</v>
      </c>
      <c r="B13464" s="120" t="s">
        <v>201</v>
      </c>
      <c r="C13464" s="120" t="s">
        <v>202</v>
      </c>
      <c r="D13464" s="120" t="s">
        <v>73</v>
      </c>
      <c r="E13464" s="120" t="s">
        <v>38</v>
      </c>
      <c r="F13464" s="121">
        <v>0</v>
      </c>
      <c r="G13464" s="121">
        <v>0</v>
      </c>
      <c r="H13464" s="119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19">
        <v>63068</v>
      </c>
      <c r="B13465" s="120" t="s">
        <v>201</v>
      </c>
      <c r="C13465" s="120" t="s">
        <v>206</v>
      </c>
      <c r="D13465" s="120" t="s">
        <v>101</v>
      </c>
      <c r="E13465" s="120" t="s">
        <v>92</v>
      </c>
      <c r="F13465" s="121">
        <v>32030</v>
      </c>
      <c r="G13465" s="121">
        <v>3598</v>
      </c>
      <c r="H13465" s="119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19">
        <v>63072</v>
      </c>
      <c r="B13466" s="120" t="s">
        <v>201</v>
      </c>
      <c r="C13466" s="120" t="s">
        <v>206</v>
      </c>
      <c r="D13466" s="120" t="s">
        <v>101</v>
      </c>
      <c r="E13466" s="120" t="s">
        <v>92</v>
      </c>
      <c r="F13466" s="121">
        <v>7923</v>
      </c>
      <c r="G13466" s="121">
        <v>890</v>
      </c>
      <c r="H13466" s="119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19">
        <v>63074</v>
      </c>
      <c r="B13467" s="120" t="s">
        <v>201</v>
      </c>
      <c r="C13467" s="120" t="s">
        <v>206</v>
      </c>
      <c r="D13467" s="120" t="s">
        <v>101</v>
      </c>
      <c r="E13467" s="120" t="s">
        <v>92</v>
      </c>
      <c r="F13467" s="121">
        <v>33837</v>
      </c>
      <c r="G13467" s="121">
        <v>3801</v>
      </c>
      <c r="H13467" s="119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19">
        <v>63075</v>
      </c>
      <c r="B13468" s="120" t="s">
        <v>201</v>
      </c>
      <c r="C13468" s="120" t="s">
        <v>206</v>
      </c>
      <c r="D13468" s="120" t="s">
        <v>101</v>
      </c>
      <c r="E13468" s="120" t="s">
        <v>92</v>
      </c>
      <c r="F13468" s="121">
        <v>9</v>
      </c>
      <c r="G13468" s="121">
        <v>1</v>
      </c>
      <c r="H13468" s="119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19">
        <v>63076</v>
      </c>
      <c r="B13469" s="120" t="s">
        <v>201</v>
      </c>
      <c r="C13469" s="120" t="s">
        <v>202</v>
      </c>
      <c r="D13469" s="120" t="s">
        <v>101</v>
      </c>
      <c r="E13469" s="120" t="s">
        <v>92</v>
      </c>
      <c r="F13469" s="121">
        <v>160067</v>
      </c>
      <c r="G13469" s="121">
        <v>17981</v>
      </c>
      <c r="H13469" s="119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19">
        <v>63078</v>
      </c>
      <c r="B13470" s="120" t="s">
        <v>201</v>
      </c>
      <c r="C13470" s="120" t="s">
        <v>206</v>
      </c>
      <c r="D13470" s="120" t="s">
        <v>101</v>
      </c>
      <c r="E13470" s="120" t="s">
        <v>92</v>
      </c>
      <c r="F13470" s="121">
        <v>588</v>
      </c>
      <c r="G13470" s="121">
        <v>66</v>
      </c>
      <c r="H13470" s="119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19">
        <v>63079</v>
      </c>
      <c r="B13471" s="120" t="s">
        <v>201</v>
      </c>
      <c r="C13471" s="120" t="s">
        <v>206</v>
      </c>
      <c r="D13471" s="120" t="s">
        <v>101</v>
      </c>
      <c r="E13471" s="120" t="s">
        <v>92</v>
      </c>
      <c r="F13471" s="121">
        <v>12427</v>
      </c>
      <c r="G13471" s="121">
        <v>1396</v>
      </c>
      <c r="H13471" s="119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19">
        <v>63081</v>
      </c>
      <c r="B13472" s="120" t="s">
        <v>201</v>
      </c>
      <c r="C13472" s="120" t="s">
        <v>202</v>
      </c>
      <c r="D13472" s="120" t="s">
        <v>101</v>
      </c>
      <c r="E13472" s="120" t="s">
        <v>92</v>
      </c>
      <c r="F13472" s="121">
        <v>78979</v>
      </c>
      <c r="G13472" s="121">
        <v>8872</v>
      </c>
      <c r="H13472" s="119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19">
        <v>63082</v>
      </c>
      <c r="B13473" s="120" t="s">
        <v>201</v>
      </c>
      <c r="C13473" s="120" t="s">
        <v>202</v>
      </c>
      <c r="D13473" s="120" t="s">
        <v>101</v>
      </c>
      <c r="E13473" s="120" t="s">
        <v>92</v>
      </c>
      <c r="F13473" s="121">
        <v>43024</v>
      </c>
      <c r="G13473" s="121">
        <v>4833</v>
      </c>
      <c r="H13473" s="119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19">
        <v>63085</v>
      </c>
      <c r="B13474" s="120" t="s">
        <v>201</v>
      </c>
      <c r="C13474" s="120" t="s">
        <v>206</v>
      </c>
      <c r="D13474" s="120" t="s">
        <v>101</v>
      </c>
      <c r="E13474" s="120" t="s">
        <v>92</v>
      </c>
      <c r="F13474" s="121">
        <v>12</v>
      </c>
      <c r="G13474" s="121">
        <v>1</v>
      </c>
      <c r="H13474" s="119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19">
        <v>63086</v>
      </c>
      <c r="B13475" s="120" t="s">
        <v>201</v>
      </c>
      <c r="C13475" s="120" t="s">
        <v>206</v>
      </c>
      <c r="D13475" s="120" t="s">
        <v>101</v>
      </c>
      <c r="E13475" s="120" t="s">
        <v>92</v>
      </c>
      <c r="F13475" s="121">
        <v>2332</v>
      </c>
      <c r="G13475" s="121">
        <v>262</v>
      </c>
      <c r="H13475" s="119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19">
        <v>63089</v>
      </c>
      <c r="B13476" s="120" t="s">
        <v>201</v>
      </c>
      <c r="C13476" s="120" t="s">
        <v>206</v>
      </c>
      <c r="D13476" s="120" t="s">
        <v>101</v>
      </c>
      <c r="E13476" s="120" t="s">
        <v>92</v>
      </c>
      <c r="F13476" s="121">
        <v>169</v>
      </c>
      <c r="G13476" s="121">
        <v>19</v>
      </c>
      <c r="H13476" s="119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19">
        <v>63090</v>
      </c>
      <c r="B13477" s="120" t="s">
        <v>201</v>
      </c>
      <c r="C13477" s="120" t="s">
        <v>206</v>
      </c>
      <c r="D13477" s="120" t="s">
        <v>33</v>
      </c>
      <c r="E13477" s="120" t="s">
        <v>99</v>
      </c>
      <c r="F13477" s="121">
        <v>0</v>
      </c>
      <c r="G13477" s="121">
        <v>-273</v>
      </c>
      <c r="H13477" s="119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19">
        <v>63092</v>
      </c>
      <c r="B13478" s="120" t="s">
        <v>201</v>
      </c>
      <c r="C13478" s="120" t="s">
        <v>202</v>
      </c>
      <c r="D13478" s="120" t="s">
        <v>101</v>
      </c>
      <c r="E13478" s="120" t="s">
        <v>92</v>
      </c>
      <c r="F13478" s="121">
        <v>1922</v>
      </c>
      <c r="G13478" s="121">
        <v>216</v>
      </c>
      <c r="H13478" s="119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19">
        <v>63097</v>
      </c>
      <c r="B13479" s="120" t="s">
        <v>201</v>
      </c>
      <c r="C13479" s="120" t="s">
        <v>202</v>
      </c>
      <c r="D13479" s="120" t="s">
        <v>79</v>
      </c>
      <c r="E13479" s="120" t="s">
        <v>70</v>
      </c>
      <c r="F13479" s="121">
        <v>425</v>
      </c>
      <c r="G13479" s="121">
        <v>38</v>
      </c>
      <c r="H13479" s="119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19">
        <v>63098</v>
      </c>
      <c r="B13480" s="120" t="s">
        <v>201</v>
      </c>
      <c r="C13480" s="120" t="s">
        <v>202</v>
      </c>
      <c r="D13480" s="120" t="s">
        <v>79</v>
      </c>
      <c r="E13480" s="120" t="s">
        <v>70</v>
      </c>
      <c r="F13480" s="121">
        <v>60</v>
      </c>
      <c r="G13480" s="121">
        <v>3</v>
      </c>
      <c r="H13480" s="119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19">
        <v>63099</v>
      </c>
      <c r="B13481" s="120" t="s">
        <v>201</v>
      </c>
      <c r="C13481" s="120" t="s">
        <v>202</v>
      </c>
      <c r="D13481" s="120" t="s">
        <v>79</v>
      </c>
      <c r="E13481" s="120" t="s">
        <v>70</v>
      </c>
      <c r="F13481" s="121">
        <v>40</v>
      </c>
      <c r="G13481" s="121">
        <v>3</v>
      </c>
      <c r="H13481" s="119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19">
        <v>63106</v>
      </c>
      <c r="B13482" s="120" t="s">
        <v>201</v>
      </c>
      <c r="C13482" s="120" t="s">
        <v>206</v>
      </c>
      <c r="D13482" s="120" t="s">
        <v>101</v>
      </c>
      <c r="E13482" s="120" t="s">
        <v>92</v>
      </c>
      <c r="F13482" s="121">
        <v>4745</v>
      </c>
      <c r="G13482" s="121">
        <v>533</v>
      </c>
      <c r="H13482" s="119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19">
        <v>63107</v>
      </c>
      <c r="B13483" s="120" t="s">
        <v>201</v>
      </c>
      <c r="C13483" s="120" t="s">
        <v>206</v>
      </c>
      <c r="D13483" s="120" t="s">
        <v>101</v>
      </c>
      <c r="E13483" s="120" t="s">
        <v>92</v>
      </c>
      <c r="F13483" s="121">
        <v>0</v>
      </c>
      <c r="G13483" s="121">
        <v>0</v>
      </c>
      <c r="H13483" s="119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19">
        <v>63108</v>
      </c>
      <c r="B13484" s="120" t="s">
        <v>201</v>
      </c>
      <c r="C13484" s="120" t="s">
        <v>206</v>
      </c>
      <c r="D13484" s="120" t="s">
        <v>101</v>
      </c>
      <c r="E13484" s="120" t="s">
        <v>92</v>
      </c>
      <c r="F13484" s="121">
        <v>4772</v>
      </c>
      <c r="G13484" s="121">
        <v>536</v>
      </c>
      <c r="H13484" s="119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19">
        <v>63112</v>
      </c>
      <c r="B13485" s="120" t="s">
        <v>201</v>
      </c>
      <c r="C13485" s="120" t="s">
        <v>206</v>
      </c>
      <c r="D13485" s="120" t="s">
        <v>101</v>
      </c>
      <c r="E13485" s="120" t="s">
        <v>92</v>
      </c>
      <c r="F13485" s="121">
        <v>5324</v>
      </c>
      <c r="G13485" s="121">
        <v>598</v>
      </c>
      <c r="H13485" s="119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19">
        <v>63116</v>
      </c>
      <c r="B13486" s="120" t="s">
        <v>201</v>
      </c>
      <c r="C13486" s="120" t="s">
        <v>206</v>
      </c>
      <c r="D13486" s="120" t="s">
        <v>101</v>
      </c>
      <c r="E13486" s="120" t="s">
        <v>92</v>
      </c>
      <c r="F13486" s="121">
        <v>294</v>
      </c>
      <c r="G13486" s="121">
        <v>33</v>
      </c>
      <c r="H13486" s="119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19">
        <v>63117</v>
      </c>
      <c r="B13487" s="120" t="s">
        <v>201</v>
      </c>
      <c r="C13487" s="120" t="s">
        <v>206</v>
      </c>
      <c r="D13487" s="120" t="s">
        <v>101</v>
      </c>
      <c r="E13487" s="120" t="s">
        <v>92</v>
      </c>
      <c r="F13487" s="121">
        <v>650</v>
      </c>
      <c r="G13487" s="121">
        <v>73</v>
      </c>
      <c r="H13487" s="119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19">
        <v>63118</v>
      </c>
      <c r="B13488" s="120" t="s">
        <v>201</v>
      </c>
      <c r="C13488" s="120" t="s">
        <v>206</v>
      </c>
      <c r="D13488" s="120" t="s">
        <v>101</v>
      </c>
      <c r="E13488" s="120" t="s">
        <v>92</v>
      </c>
      <c r="F13488" s="121">
        <v>525</v>
      </c>
      <c r="G13488" s="121">
        <v>59</v>
      </c>
      <c r="H13488" s="119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19">
        <v>63119</v>
      </c>
      <c r="B13489" s="120" t="s">
        <v>201</v>
      </c>
      <c r="C13489" s="120" t="s">
        <v>206</v>
      </c>
      <c r="D13489" s="120" t="s">
        <v>101</v>
      </c>
      <c r="E13489" s="120" t="s">
        <v>92</v>
      </c>
      <c r="F13489" s="121">
        <v>223</v>
      </c>
      <c r="G13489" s="121">
        <v>25</v>
      </c>
      <c r="H13489" s="119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19">
        <v>63120</v>
      </c>
      <c r="B13490" s="120" t="s">
        <v>201</v>
      </c>
      <c r="C13490" s="120" t="s">
        <v>206</v>
      </c>
      <c r="D13490" s="120" t="s">
        <v>101</v>
      </c>
      <c r="E13490" s="120" t="s">
        <v>92</v>
      </c>
      <c r="F13490" s="121">
        <v>0</v>
      </c>
      <c r="G13490" s="121">
        <v>0</v>
      </c>
      <c r="H13490" s="119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19">
        <v>63121</v>
      </c>
      <c r="B13491" s="120" t="s">
        <v>201</v>
      </c>
      <c r="C13491" s="120" t="s">
        <v>206</v>
      </c>
      <c r="D13491" s="120" t="s">
        <v>101</v>
      </c>
      <c r="E13491" s="120" t="s">
        <v>92</v>
      </c>
      <c r="F13491" s="121">
        <v>481</v>
      </c>
      <c r="G13491" s="121">
        <v>54</v>
      </c>
      <c r="H13491" s="119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19">
        <v>63122</v>
      </c>
      <c r="B13492" s="120" t="s">
        <v>201</v>
      </c>
      <c r="C13492" s="120" t="s">
        <v>206</v>
      </c>
      <c r="D13492" s="120" t="s">
        <v>101</v>
      </c>
      <c r="E13492" s="120" t="s">
        <v>92</v>
      </c>
      <c r="F13492" s="121">
        <v>214</v>
      </c>
      <c r="G13492" s="121">
        <v>24</v>
      </c>
      <c r="H13492" s="119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19">
        <v>63124</v>
      </c>
      <c r="B13493" s="120" t="s">
        <v>201</v>
      </c>
      <c r="C13493" s="120" t="s">
        <v>206</v>
      </c>
      <c r="D13493" s="120" t="s">
        <v>101</v>
      </c>
      <c r="E13493" s="120" t="s">
        <v>92</v>
      </c>
      <c r="F13493" s="121">
        <v>543</v>
      </c>
      <c r="G13493" s="121">
        <v>61</v>
      </c>
      <c r="H13493" s="119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19">
        <v>63131</v>
      </c>
      <c r="B13494" s="120" t="s">
        <v>201</v>
      </c>
      <c r="C13494" s="120" t="s">
        <v>206</v>
      </c>
      <c r="D13494" s="120" t="s">
        <v>101</v>
      </c>
      <c r="E13494" s="120" t="s">
        <v>92</v>
      </c>
      <c r="F13494" s="121">
        <v>0</v>
      </c>
      <c r="G13494" s="121">
        <v>0</v>
      </c>
      <c r="H13494" s="119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19">
        <v>63137</v>
      </c>
      <c r="B13495" s="120" t="s">
        <v>201</v>
      </c>
      <c r="C13495" s="120" t="s">
        <v>202</v>
      </c>
      <c r="D13495" s="120" t="s">
        <v>101</v>
      </c>
      <c r="E13495" s="120" t="s">
        <v>92</v>
      </c>
      <c r="F13495" s="121">
        <v>0</v>
      </c>
      <c r="G13495" s="121">
        <v>0</v>
      </c>
      <c r="H13495" s="119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19">
        <v>63138</v>
      </c>
      <c r="B13496" s="120" t="s">
        <v>201</v>
      </c>
      <c r="C13496" s="120" t="s">
        <v>206</v>
      </c>
      <c r="D13496" s="120" t="s">
        <v>101</v>
      </c>
      <c r="E13496" s="120" t="s">
        <v>92</v>
      </c>
      <c r="F13496" s="121">
        <v>2119</v>
      </c>
      <c r="G13496" s="121">
        <v>238</v>
      </c>
      <c r="H13496" s="119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19">
        <v>63139</v>
      </c>
      <c r="B13497" s="120" t="s">
        <v>201</v>
      </c>
      <c r="C13497" s="120" t="s">
        <v>206</v>
      </c>
      <c r="D13497" s="120" t="s">
        <v>101</v>
      </c>
      <c r="E13497" s="120" t="s">
        <v>92</v>
      </c>
      <c r="F13497" s="121">
        <v>1584</v>
      </c>
      <c r="G13497" s="121">
        <v>178</v>
      </c>
      <c r="H13497" s="119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19">
        <v>63161</v>
      </c>
      <c r="B13498" s="120" t="s">
        <v>201</v>
      </c>
      <c r="C13498" s="120" t="s">
        <v>206</v>
      </c>
      <c r="D13498" s="120" t="s">
        <v>101</v>
      </c>
      <c r="E13498" s="120" t="s">
        <v>92</v>
      </c>
      <c r="F13498" s="121">
        <v>0</v>
      </c>
      <c r="G13498" s="121">
        <v>0</v>
      </c>
      <c r="H13498" s="119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19">
        <v>63163</v>
      </c>
      <c r="B13499" s="120" t="s">
        <v>201</v>
      </c>
      <c r="C13499" s="120" t="s">
        <v>206</v>
      </c>
      <c r="D13499" s="120" t="s">
        <v>101</v>
      </c>
      <c r="E13499" s="120" t="s">
        <v>92</v>
      </c>
      <c r="F13499" s="121">
        <v>863</v>
      </c>
      <c r="G13499" s="121">
        <v>97</v>
      </c>
      <c r="H13499" s="119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19">
        <v>63164</v>
      </c>
      <c r="B13500" s="120" t="s">
        <v>201</v>
      </c>
      <c r="C13500" s="120" t="s">
        <v>206</v>
      </c>
      <c r="D13500" s="120" t="s">
        <v>101</v>
      </c>
      <c r="E13500" s="120" t="s">
        <v>92</v>
      </c>
      <c r="F13500" s="121">
        <v>1273</v>
      </c>
      <c r="G13500" s="121">
        <v>143</v>
      </c>
      <c r="H13500" s="119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19">
        <v>63173</v>
      </c>
      <c r="B13501" s="120" t="s">
        <v>201</v>
      </c>
      <c r="C13501" s="120" t="s">
        <v>202</v>
      </c>
      <c r="D13501" s="120" t="s">
        <v>79</v>
      </c>
      <c r="E13501" s="120" t="s">
        <v>70</v>
      </c>
      <c r="F13501" s="121">
        <v>686</v>
      </c>
      <c r="G13501" s="121">
        <v>72</v>
      </c>
      <c r="H13501" s="119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19">
        <v>63174</v>
      </c>
      <c r="B13502" s="120" t="s">
        <v>201</v>
      </c>
      <c r="C13502" s="120" t="s">
        <v>206</v>
      </c>
      <c r="D13502" s="120" t="s">
        <v>101</v>
      </c>
      <c r="E13502" s="120" t="s">
        <v>92</v>
      </c>
      <c r="F13502" s="121">
        <v>160</v>
      </c>
      <c r="G13502" s="121">
        <v>18</v>
      </c>
      <c r="H13502" s="119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19">
        <v>63175</v>
      </c>
      <c r="B13503" s="120" t="s">
        <v>201</v>
      </c>
      <c r="C13503" s="120" t="s">
        <v>206</v>
      </c>
      <c r="D13503" s="120" t="s">
        <v>101</v>
      </c>
      <c r="E13503" s="120" t="s">
        <v>92</v>
      </c>
      <c r="F13503" s="121">
        <v>0</v>
      </c>
      <c r="G13503" s="121">
        <v>0</v>
      </c>
      <c r="H13503" s="119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19">
        <v>63176</v>
      </c>
      <c r="B13504" s="120" t="s">
        <v>201</v>
      </c>
      <c r="C13504" s="120" t="s">
        <v>206</v>
      </c>
      <c r="D13504" s="120" t="s">
        <v>101</v>
      </c>
      <c r="E13504" s="120" t="s">
        <v>92</v>
      </c>
      <c r="F13504" s="121">
        <v>0</v>
      </c>
      <c r="G13504" s="121">
        <v>0</v>
      </c>
      <c r="H13504" s="119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19">
        <v>63177</v>
      </c>
      <c r="B13505" s="120" t="s">
        <v>201</v>
      </c>
      <c r="C13505" s="120" t="s">
        <v>206</v>
      </c>
      <c r="D13505" s="120" t="s">
        <v>101</v>
      </c>
      <c r="E13505" s="120" t="s">
        <v>92</v>
      </c>
      <c r="F13505" s="121">
        <v>0</v>
      </c>
      <c r="G13505" s="121">
        <v>0</v>
      </c>
      <c r="H13505" s="119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19">
        <v>63178</v>
      </c>
      <c r="B13506" s="120" t="s">
        <v>201</v>
      </c>
      <c r="C13506" s="120" t="s">
        <v>206</v>
      </c>
      <c r="D13506" s="120" t="s">
        <v>101</v>
      </c>
      <c r="E13506" s="120" t="s">
        <v>92</v>
      </c>
      <c r="F13506" s="121">
        <v>8</v>
      </c>
      <c r="G13506" s="121">
        <v>1</v>
      </c>
      <c r="H13506" s="119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19">
        <v>63180</v>
      </c>
      <c r="B13507" s="120" t="s">
        <v>201</v>
      </c>
      <c r="C13507" s="120" t="s">
        <v>206</v>
      </c>
      <c r="D13507" s="120" t="s">
        <v>101</v>
      </c>
      <c r="E13507" s="120" t="s">
        <v>92</v>
      </c>
      <c r="F13507" s="121">
        <v>196744</v>
      </c>
      <c r="G13507" s="121">
        <v>22101</v>
      </c>
      <c r="H13507" s="119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19">
        <v>63181</v>
      </c>
      <c r="B13508" s="120" t="s">
        <v>201</v>
      </c>
      <c r="C13508" s="120" t="s">
        <v>206</v>
      </c>
      <c r="D13508" s="120" t="s">
        <v>101</v>
      </c>
      <c r="E13508" s="120" t="s">
        <v>92</v>
      </c>
      <c r="F13508" s="121">
        <v>35118</v>
      </c>
      <c r="G13508" s="121">
        <v>3945</v>
      </c>
      <c r="H13508" s="119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19">
        <v>63184</v>
      </c>
      <c r="B13509" s="120" t="s">
        <v>201</v>
      </c>
      <c r="C13509" s="120" t="s">
        <v>202</v>
      </c>
      <c r="D13509" s="120" t="s">
        <v>101</v>
      </c>
      <c r="E13509" s="120" t="s">
        <v>92</v>
      </c>
      <c r="F13509" s="121">
        <v>11986</v>
      </c>
      <c r="G13509" s="121">
        <v>1346.4</v>
      </c>
      <c r="H13509" s="119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19">
        <v>63185</v>
      </c>
      <c r="B13510" s="120" t="s">
        <v>201</v>
      </c>
      <c r="C13510" s="120" t="s">
        <v>206</v>
      </c>
      <c r="D13510" s="120" t="s">
        <v>101</v>
      </c>
      <c r="E13510" s="120" t="s">
        <v>92</v>
      </c>
      <c r="F13510" s="121">
        <v>10923</v>
      </c>
      <c r="G13510" s="121">
        <v>1227</v>
      </c>
      <c r="H13510" s="119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19">
        <v>63186</v>
      </c>
      <c r="B13511" s="120" t="s">
        <v>201</v>
      </c>
      <c r="C13511" s="120" t="s">
        <v>206</v>
      </c>
      <c r="D13511" s="120" t="s">
        <v>101</v>
      </c>
      <c r="E13511" s="120" t="s">
        <v>92</v>
      </c>
      <c r="F13511" s="121">
        <v>10460</v>
      </c>
      <c r="G13511" s="121">
        <v>1175</v>
      </c>
      <c r="H13511" s="119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19">
        <v>63187</v>
      </c>
      <c r="B13512" s="120" t="s">
        <v>201</v>
      </c>
      <c r="C13512" s="120" t="s">
        <v>206</v>
      </c>
      <c r="D13512" s="120" t="s">
        <v>101</v>
      </c>
      <c r="E13512" s="120" t="s">
        <v>92</v>
      </c>
      <c r="F13512" s="121">
        <v>12659</v>
      </c>
      <c r="G13512" s="121">
        <v>1422</v>
      </c>
      <c r="H13512" s="119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19">
        <v>63200</v>
      </c>
      <c r="B13513" s="120" t="s">
        <v>201</v>
      </c>
      <c r="C13513" s="120" t="s">
        <v>206</v>
      </c>
      <c r="D13513" s="120" t="s">
        <v>101</v>
      </c>
      <c r="E13513" s="120" t="s">
        <v>92</v>
      </c>
      <c r="F13513" s="121">
        <v>0</v>
      </c>
      <c r="G13513" s="121">
        <v>0</v>
      </c>
      <c r="H13513" s="119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19">
        <v>63203</v>
      </c>
      <c r="B13514" s="120" t="s">
        <v>201</v>
      </c>
      <c r="C13514" s="120" t="s">
        <v>202</v>
      </c>
      <c r="D13514" s="120" t="s">
        <v>73</v>
      </c>
      <c r="E13514" s="120" t="s">
        <v>70</v>
      </c>
      <c r="F13514" s="121">
        <v>4176</v>
      </c>
      <c r="G13514" s="121">
        <v>264</v>
      </c>
      <c r="H13514" s="119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19">
        <v>63204</v>
      </c>
      <c r="B13515" s="120" t="s">
        <v>201</v>
      </c>
      <c r="C13515" s="120" t="s">
        <v>206</v>
      </c>
      <c r="D13515" s="120" t="s">
        <v>101</v>
      </c>
      <c r="E13515" s="120" t="s">
        <v>92</v>
      </c>
      <c r="F13515" s="121">
        <v>5857</v>
      </c>
      <c r="G13515" s="121">
        <v>658</v>
      </c>
      <c r="H13515" s="119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19">
        <v>63206</v>
      </c>
      <c r="B13516" s="120" t="s">
        <v>201</v>
      </c>
      <c r="C13516" s="120" t="s">
        <v>206</v>
      </c>
      <c r="D13516" s="120" t="s">
        <v>101</v>
      </c>
      <c r="E13516" s="120" t="s">
        <v>92</v>
      </c>
      <c r="F13516" s="121">
        <v>4300</v>
      </c>
      <c r="G13516" s="121">
        <v>483</v>
      </c>
      <c r="H13516" s="119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19">
        <v>63207</v>
      </c>
      <c r="B13517" s="120" t="s">
        <v>201</v>
      </c>
      <c r="C13517" s="120" t="s">
        <v>206</v>
      </c>
      <c r="D13517" s="120" t="s">
        <v>101</v>
      </c>
      <c r="E13517" s="120" t="s">
        <v>92</v>
      </c>
      <c r="F13517" s="121">
        <v>4655</v>
      </c>
      <c r="G13517" s="121">
        <v>523</v>
      </c>
      <c r="H13517" s="119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19">
        <v>63208</v>
      </c>
      <c r="B13518" s="120" t="s">
        <v>201</v>
      </c>
      <c r="C13518" s="120" t="s">
        <v>206</v>
      </c>
      <c r="D13518" s="120" t="s">
        <v>101</v>
      </c>
      <c r="E13518" s="120" t="s">
        <v>92</v>
      </c>
      <c r="F13518" s="121">
        <v>4407</v>
      </c>
      <c r="G13518" s="121">
        <v>495</v>
      </c>
      <c r="H13518" s="119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19">
        <v>63212</v>
      </c>
      <c r="B13519" s="120" t="s">
        <v>201</v>
      </c>
      <c r="C13519" s="120" t="s">
        <v>206</v>
      </c>
      <c r="D13519" s="120" t="s">
        <v>101</v>
      </c>
      <c r="E13519" s="120" t="s">
        <v>92</v>
      </c>
      <c r="F13519" s="121">
        <v>4845</v>
      </c>
      <c r="G13519" s="121">
        <v>544</v>
      </c>
      <c r="H13519" s="119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19">
        <v>63213</v>
      </c>
      <c r="B13520" s="120" t="s">
        <v>201</v>
      </c>
      <c r="C13520" s="120" t="s">
        <v>207</v>
      </c>
      <c r="D13520" s="120" t="s">
        <v>101</v>
      </c>
      <c r="E13520" s="120" t="s">
        <v>92</v>
      </c>
      <c r="F13520" s="121">
        <v>17529</v>
      </c>
      <c r="G13520" s="121">
        <v>1969</v>
      </c>
      <c r="H13520" s="119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19">
        <v>63214</v>
      </c>
      <c r="B13521" s="120" t="s">
        <v>201</v>
      </c>
      <c r="C13521" s="120" t="s">
        <v>206</v>
      </c>
      <c r="D13521" s="120" t="s">
        <v>101</v>
      </c>
      <c r="E13521" s="120" t="s">
        <v>92</v>
      </c>
      <c r="F13521" s="121">
        <v>64379</v>
      </c>
      <c r="G13521" s="121">
        <v>7232</v>
      </c>
      <c r="H13521" s="119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19">
        <v>63225</v>
      </c>
      <c r="B13522" s="120" t="s">
        <v>201</v>
      </c>
      <c r="C13522" s="120" t="s">
        <v>206</v>
      </c>
      <c r="D13522" s="120" t="s">
        <v>101</v>
      </c>
      <c r="E13522" s="120" t="s">
        <v>92</v>
      </c>
      <c r="F13522" s="121">
        <v>2243</v>
      </c>
      <c r="G13522" s="121">
        <v>252</v>
      </c>
      <c r="H13522" s="119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19">
        <v>63229</v>
      </c>
      <c r="B13523" s="120" t="s">
        <v>201</v>
      </c>
      <c r="C13523" s="120" t="s">
        <v>207</v>
      </c>
      <c r="D13523" s="120" t="s">
        <v>101</v>
      </c>
      <c r="E13523" s="120" t="s">
        <v>92</v>
      </c>
      <c r="F13523" s="121">
        <v>23484</v>
      </c>
      <c r="G13523" s="121">
        <v>2638</v>
      </c>
      <c r="H13523" s="119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19">
        <v>63235</v>
      </c>
      <c r="B13524" s="120" t="s">
        <v>201</v>
      </c>
      <c r="C13524" s="120" t="s">
        <v>206</v>
      </c>
      <c r="D13524" s="120" t="s">
        <v>101</v>
      </c>
      <c r="E13524" s="120" t="s">
        <v>92</v>
      </c>
      <c r="F13524" s="121">
        <v>2875</v>
      </c>
      <c r="G13524" s="121">
        <v>323</v>
      </c>
      <c r="H13524" s="119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19">
        <v>63236</v>
      </c>
      <c r="B13525" s="120" t="s">
        <v>205</v>
      </c>
      <c r="C13525" s="120" t="s">
        <v>210</v>
      </c>
      <c r="D13525" s="120" t="s">
        <v>79</v>
      </c>
      <c r="E13525" s="120" t="s">
        <v>38</v>
      </c>
      <c r="F13525" s="121">
        <v>216670</v>
      </c>
      <c r="G13525" s="121">
        <v>20983</v>
      </c>
      <c r="H13525" s="119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19">
        <v>63237</v>
      </c>
      <c r="B13526" s="120" t="s">
        <v>201</v>
      </c>
      <c r="C13526" s="120" t="s">
        <v>206</v>
      </c>
      <c r="D13526" s="120" t="s">
        <v>101</v>
      </c>
      <c r="E13526" s="120" t="s">
        <v>92</v>
      </c>
      <c r="F13526" s="121">
        <v>4210</v>
      </c>
      <c r="G13526" s="121">
        <v>473</v>
      </c>
      <c r="H13526" s="119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19">
        <v>63239</v>
      </c>
      <c r="B13527" s="120" t="s">
        <v>201</v>
      </c>
      <c r="C13527" s="120" t="s">
        <v>206</v>
      </c>
      <c r="D13527" s="120" t="s">
        <v>101</v>
      </c>
      <c r="E13527" s="120" t="s">
        <v>92</v>
      </c>
      <c r="F13527" s="121">
        <v>0</v>
      </c>
      <c r="G13527" s="121">
        <v>0</v>
      </c>
      <c r="H13527" s="119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19">
        <v>63240</v>
      </c>
      <c r="B13528" s="120" t="s">
        <v>201</v>
      </c>
      <c r="C13528" s="120" t="s">
        <v>206</v>
      </c>
      <c r="D13528" s="120" t="s">
        <v>101</v>
      </c>
      <c r="E13528" s="120" t="s">
        <v>92</v>
      </c>
      <c r="F13528" s="121">
        <v>0</v>
      </c>
      <c r="G13528" s="121">
        <v>0</v>
      </c>
      <c r="H13528" s="119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19">
        <v>63241</v>
      </c>
      <c r="B13529" s="120" t="s">
        <v>201</v>
      </c>
      <c r="C13529" s="120" t="s">
        <v>206</v>
      </c>
      <c r="D13529" s="120" t="s">
        <v>101</v>
      </c>
      <c r="E13529" s="120" t="s">
        <v>92</v>
      </c>
      <c r="F13529" s="121">
        <v>169</v>
      </c>
      <c r="G13529" s="121">
        <v>19</v>
      </c>
      <c r="H13529" s="119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19">
        <v>63242</v>
      </c>
      <c r="B13530" s="120" t="s">
        <v>201</v>
      </c>
      <c r="C13530" s="120" t="s">
        <v>206</v>
      </c>
      <c r="D13530" s="120" t="s">
        <v>101</v>
      </c>
      <c r="E13530" s="120" t="s">
        <v>92</v>
      </c>
      <c r="F13530" s="121">
        <v>445</v>
      </c>
      <c r="G13530" s="121">
        <v>50</v>
      </c>
      <c r="H13530" s="119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19">
        <v>63260</v>
      </c>
      <c r="B13531" s="120" t="s">
        <v>201</v>
      </c>
      <c r="C13531" s="120" t="s">
        <v>206</v>
      </c>
      <c r="D13531" s="120" t="s">
        <v>101</v>
      </c>
      <c r="E13531" s="120" t="s">
        <v>92</v>
      </c>
      <c r="F13531" s="121">
        <v>8003</v>
      </c>
      <c r="G13531" s="121">
        <v>899</v>
      </c>
      <c r="H13531" s="119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19">
        <v>63262</v>
      </c>
      <c r="B13532" s="120" t="s">
        <v>201</v>
      </c>
      <c r="C13532" s="120" t="s">
        <v>206</v>
      </c>
      <c r="D13532" s="120" t="s">
        <v>101</v>
      </c>
      <c r="E13532" s="120" t="s">
        <v>92</v>
      </c>
      <c r="F13532" s="121">
        <v>19718</v>
      </c>
      <c r="G13532" s="121">
        <v>2215</v>
      </c>
      <c r="H13532" s="119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19">
        <v>63266</v>
      </c>
      <c r="B13533" s="120" t="s">
        <v>201</v>
      </c>
      <c r="C13533" s="120" t="s">
        <v>206</v>
      </c>
      <c r="D13533" s="120" t="s">
        <v>101</v>
      </c>
      <c r="E13533" s="120" t="s">
        <v>92</v>
      </c>
      <c r="F13533" s="121">
        <v>32617</v>
      </c>
      <c r="G13533" s="121">
        <v>3664</v>
      </c>
      <c r="H13533" s="119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19">
        <v>63267</v>
      </c>
      <c r="B13534" s="120" t="s">
        <v>201</v>
      </c>
      <c r="C13534" s="120" t="s">
        <v>206</v>
      </c>
      <c r="D13534" s="120" t="s">
        <v>101</v>
      </c>
      <c r="E13534" s="120" t="s">
        <v>92</v>
      </c>
      <c r="F13534" s="121">
        <v>32013</v>
      </c>
      <c r="G13534" s="121">
        <v>3596</v>
      </c>
      <c r="H13534" s="119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19">
        <v>63270</v>
      </c>
      <c r="B13535" s="120" t="s">
        <v>201</v>
      </c>
      <c r="C13535" s="120" t="s">
        <v>206</v>
      </c>
      <c r="D13535" s="120" t="s">
        <v>101</v>
      </c>
      <c r="E13535" s="120" t="s">
        <v>92</v>
      </c>
      <c r="F13535" s="121">
        <v>84498</v>
      </c>
      <c r="G13535" s="121">
        <v>9492</v>
      </c>
      <c r="H13535" s="119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19">
        <v>63272</v>
      </c>
      <c r="B13536" s="120" t="s">
        <v>201</v>
      </c>
      <c r="C13536" s="120" t="s">
        <v>206</v>
      </c>
      <c r="D13536" s="120" t="s">
        <v>101</v>
      </c>
      <c r="E13536" s="120" t="s">
        <v>92</v>
      </c>
      <c r="F13536" s="121">
        <v>25584</v>
      </c>
      <c r="G13536" s="121">
        <v>2874</v>
      </c>
      <c r="H13536" s="119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19">
        <v>63276</v>
      </c>
      <c r="B13537" s="120" t="s">
        <v>201</v>
      </c>
      <c r="C13537" s="120" t="s">
        <v>206</v>
      </c>
      <c r="D13537" s="120" t="s">
        <v>101</v>
      </c>
      <c r="E13537" s="120" t="s">
        <v>92</v>
      </c>
      <c r="F13537" s="121">
        <v>11128</v>
      </c>
      <c r="G13537" s="121">
        <v>1250</v>
      </c>
      <c r="H13537" s="119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19">
        <v>63277</v>
      </c>
      <c r="B13538" s="120" t="s">
        <v>201</v>
      </c>
      <c r="C13538" s="120" t="s">
        <v>206</v>
      </c>
      <c r="D13538" s="120" t="s">
        <v>101</v>
      </c>
      <c r="E13538" s="120" t="s">
        <v>92</v>
      </c>
      <c r="F13538" s="121">
        <v>8883</v>
      </c>
      <c r="G13538" s="121">
        <v>998</v>
      </c>
      <c r="H13538" s="119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19">
        <v>63278</v>
      </c>
      <c r="B13539" s="120" t="s">
        <v>201</v>
      </c>
      <c r="C13539" s="120" t="s">
        <v>206</v>
      </c>
      <c r="D13539" s="120" t="s">
        <v>101</v>
      </c>
      <c r="E13539" s="120" t="s">
        <v>92</v>
      </c>
      <c r="F13539" s="121">
        <v>6766</v>
      </c>
      <c r="G13539" s="121">
        <v>760</v>
      </c>
      <c r="H13539" s="119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19">
        <v>63279</v>
      </c>
      <c r="B13540" s="120" t="s">
        <v>201</v>
      </c>
      <c r="C13540" s="120" t="s">
        <v>206</v>
      </c>
      <c r="D13540" s="120" t="s">
        <v>101</v>
      </c>
      <c r="E13540" s="120" t="s">
        <v>92</v>
      </c>
      <c r="F13540" s="121">
        <v>6455</v>
      </c>
      <c r="G13540" s="121">
        <v>725</v>
      </c>
      <c r="H13540" s="119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19">
        <v>63280</v>
      </c>
      <c r="B13541" s="120" t="s">
        <v>201</v>
      </c>
      <c r="C13541" s="120" t="s">
        <v>206</v>
      </c>
      <c r="D13541" s="120" t="s">
        <v>101</v>
      </c>
      <c r="E13541" s="120" t="s">
        <v>92</v>
      </c>
      <c r="F13541" s="121">
        <v>4433</v>
      </c>
      <c r="G13541" s="121">
        <v>498</v>
      </c>
      <c r="H13541" s="119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19">
        <v>63285</v>
      </c>
      <c r="B13542" s="120" t="s">
        <v>205</v>
      </c>
      <c r="C13542" s="120" t="s">
        <v>209</v>
      </c>
      <c r="D13542" s="120" t="s">
        <v>73</v>
      </c>
      <c r="E13542" s="120" t="s">
        <v>38</v>
      </c>
      <c r="F13542" s="121">
        <v>2350838</v>
      </c>
      <c r="G13542" s="121">
        <v>253352</v>
      </c>
      <c r="H13542" s="119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19">
        <v>63286</v>
      </c>
      <c r="B13543" s="120" t="s">
        <v>201</v>
      </c>
      <c r="C13543" s="120" t="s">
        <v>206</v>
      </c>
      <c r="D13543" s="120" t="s">
        <v>101</v>
      </c>
      <c r="E13543" s="120" t="s">
        <v>92</v>
      </c>
      <c r="F13543" s="121">
        <v>30630</v>
      </c>
      <c r="G13543" s="121">
        <v>3441</v>
      </c>
      <c r="H13543" s="119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19">
        <v>63293</v>
      </c>
      <c r="B13544" s="120" t="s">
        <v>201</v>
      </c>
      <c r="C13544" s="120" t="s">
        <v>206</v>
      </c>
      <c r="D13544" s="120" t="s">
        <v>101</v>
      </c>
      <c r="E13544" s="120" t="s">
        <v>92</v>
      </c>
      <c r="F13544" s="121">
        <v>52246</v>
      </c>
      <c r="G13544" s="121">
        <v>5869</v>
      </c>
      <c r="H13544" s="119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19">
        <v>63296</v>
      </c>
      <c r="B13545" s="120" t="s">
        <v>201</v>
      </c>
      <c r="C13545" s="120" t="s">
        <v>206</v>
      </c>
      <c r="D13545" s="120" t="s">
        <v>101</v>
      </c>
      <c r="E13545" s="120" t="s">
        <v>92</v>
      </c>
      <c r="F13545" s="121">
        <v>22176</v>
      </c>
      <c r="G13545" s="121">
        <v>2491</v>
      </c>
      <c r="H13545" s="119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19">
        <v>63299</v>
      </c>
      <c r="B13546" s="120" t="s">
        <v>201</v>
      </c>
      <c r="C13546" s="120" t="s">
        <v>206</v>
      </c>
      <c r="D13546" s="120" t="s">
        <v>101</v>
      </c>
      <c r="E13546" s="120" t="s">
        <v>92</v>
      </c>
      <c r="F13546" s="121">
        <v>33490</v>
      </c>
      <c r="G13546" s="121">
        <v>3762</v>
      </c>
      <c r="H13546" s="119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19">
        <v>63301</v>
      </c>
      <c r="B13547" s="120" t="s">
        <v>201</v>
      </c>
      <c r="C13547" s="120" t="s">
        <v>206</v>
      </c>
      <c r="D13547" s="120" t="s">
        <v>101</v>
      </c>
      <c r="E13547" s="120" t="s">
        <v>92</v>
      </c>
      <c r="F13547" s="121">
        <v>2021</v>
      </c>
      <c r="G13547" s="121">
        <v>227</v>
      </c>
      <c r="H13547" s="119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19">
        <v>63324</v>
      </c>
      <c r="B13548" s="120" t="s">
        <v>201</v>
      </c>
      <c r="C13548" s="120" t="s">
        <v>202</v>
      </c>
      <c r="D13548" s="120" t="s">
        <v>33</v>
      </c>
      <c r="E13548" s="120" t="s">
        <v>99</v>
      </c>
      <c r="F13548" s="121">
        <v>0</v>
      </c>
      <c r="G13548" s="121">
        <v>0</v>
      </c>
      <c r="H13548" s="119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19">
        <v>63324</v>
      </c>
      <c r="B13549" s="120" t="s">
        <v>201</v>
      </c>
      <c r="C13549" s="120" t="s">
        <v>202</v>
      </c>
      <c r="D13549" s="120" t="s">
        <v>101</v>
      </c>
      <c r="E13549" s="120" t="s">
        <v>92</v>
      </c>
      <c r="F13549" s="121">
        <v>944</v>
      </c>
      <c r="G13549" s="121">
        <v>106</v>
      </c>
      <c r="H13549" s="119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19">
        <v>63330</v>
      </c>
      <c r="B13550" s="120" t="s">
        <v>201</v>
      </c>
      <c r="C13550" s="120" t="s">
        <v>206</v>
      </c>
      <c r="D13550" s="120" t="s">
        <v>101</v>
      </c>
      <c r="E13550" s="120" t="s">
        <v>92</v>
      </c>
      <c r="F13550" s="121">
        <v>0</v>
      </c>
      <c r="G13550" s="121">
        <v>0</v>
      </c>
      <c r="H13550" s="119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19">
        <v>63331</v>
      </c>
      <c r="B13551" s="120" t="s">
        <v>201</v>
      </c>
      <c r="C13551" s="120" t="s">
        <v>206</v>
      </c>
      <c r="D13551" s="120" t="s">
        <v>101</v>
      </c>
      <c r="E13551" s="120" t="s">
        <v>92</v>
      </c>
      <c r="F13551" s="121">
        <v>0</v>
      </c>
      <c r="G13551" s="121">
        <v>0</v>
      </c>
      <c r="H13551" s="119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19">
        <v>63332</v>
      </c>
      <c r="B13552" s="120" t="s">
        <v>201</v>
      </c>
      <c r="C13552" s="120" t="s">
        <v>206</v>
      </c>
      <c r="D13552" s="120" t="s">
        <v>101</v>
      </c>
      <c r="E13552" s="120" t="s">
        <v>92</v>
      </c>
      <c r="F13552" s="121">
        <v>93329</v>
      </c>
      <c r="G13552" s="121">
        <v>10484</v>
      </c>
      <c r="H13552" s="119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19">
        <v>63344</v>
      </c>
      <c r="B13553" s="120" t="s">
        <v>201</v>
      </c>
      <c r="C13553" s="120" t="s">
        <v>206</v>
      </c>
      <c r="D13553" s="120" t="s">
        <v>101</v>
      </c>
      <c r="E13553" s="120" t="s">
        <v>92</v>
      </c>
      <c r="F13553" s="121">
        <v>1513</v>
      </c>
      <c r="G13553" s="121">
        <v>170</v>
      </c>
      <c r="H13553" s="119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19">
        <v>63346</v>
      </c>
      <c r="B13554" s="120" t="s">
        <v>201</v>
      </c>
      <c r="C13554" s="120" t="s">
        <v>206</v>
      </c>
      <c r="D13554" s="120" t="s">
        <v>101</v>
      </c>
      <c r="E13554" s="120" t="s">
        <v>92</v>
      </c>
      <c r="F13554" s="121">
        <v>0</v>
      </c>
      <c r="G13554" s="121">
        <v>0</v>
      </c>
      <c r="H13554" s="119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19">
        <v>63349</v>
      </c>
      <c r="B13555" s="120" t="s">
        <v>201</v>
      </c>
      <c r="C13555" s="120" t="s">
        <v>206</v>
      </c>
      <c r="D13555" s="120" t="s">
        <v>101</v>
      </c>
      <c r="E13555" s="120" t="s">
        <v>92</v>
      </c>
      <c r="F13555" s="121">
        <v>6543</v>
      </c>
      <c r="G13555" s="121">
        <v>735</v>
      </c>
      <c r="H13555" s="119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19">
        <v>63350</v>
      </c>
      <c r="B13556" s="120" t="s">
        <v>201</v>
      </c>
      <c r="C13556" s="120" t="s">
        <v>206</v>
      </c>
      <c r="D13556" s="120" t="s">
        <v>101</v>
      </c>
      <c r="E13556" s="120" t="s">
        <v>92</v>
      </c>
      <c r="F13556" s="121">
        <v>50857</v>
      </c>
      <c r="G13556" s="121">
        <v>5713</v>
      </c>
      <c r="H13556" s="119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19">
        <v>63353</v>
      </c>
      <c r="B13557" s="120" t="s">
        <v>201</v>
      </c>
      <c r="C13557" s="120" t="s">
        <v>206</v>
      </c>
      <c r="D13557" s="120" t="s">
        <v>101</v>
      </c>
      <c r="E13557" s="120" t="s">
        <v>92</v>
      </c>
      <c r="F13557" s="121">
        <v>25905</v>
      </c>
      <c r="G13557" s="121">
        <v>2910</v>
      </c>
      <c r="H13557" s="119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19">
        <v>63354</v>
      </c>
      <c r="B13558" s="120" t="s">
        <v>201</v>
      </c>
      <c r="C13558" s="120" t="s">
        <v>206</v>
      </c>
      <c r="D13558" s="120" t="s">
        <v>101</v>
      </c>
      <c r="E13558" s="120" t="s">
        <v>92</v>
      </c>
      <c r="F13558" s="121">
        <v>9134</v>
      </c>
      <c r="G13558" s="121">
        <v>1026</v>
      </c>
      <c r="H13558" s="119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19">
        <v>63355</v>
      </c>
      <c r="B13559" s="120" t="s">
        <v>201</v>
      </c>
      <c r="C13559" s="120" t="s">
        <v>206</v>
      </c>
      <c r="D13559" s="120" t="s">
        <v>101</v>
      </c>
      <c r="E13559" s="120" t="s">
        <v>92</v>
      </c>
      <c r="F13559" s="121">
        <v>2349</v>
      </c>
      <c r="G13559" s="121">
        <v>264</v>
      </c>
      <c r="H13559" s="119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19">
        <v>63356</v>
      </c>
      <c r="B13560" s="120" t="s">
        <v>201</v>
      </c>
      <c r="C13560" s="120" t="s">
        <v>206</v>
      </c>
      <c r="D13560" s="120" t="s">
        <v>101</v>
      </c>
      <c r="E13560" s="120" t="s">
        <v>92</v>
      </c>
      <c r="F13560" s="121">
        <v>9527</v>
      </c>
      <c r="G13560" s="121">
        <v>1070</v>
      </c>
      <c r="H13560" s="119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19">
        <v>63357</v>
      </c>
      <c r="B13561" s="120" t="s">
        <v>201</v>
      </c>
      <c r="C13561" s="120" t="s">
        <v>206</v>
      </c>
      <c r="D13561" s="120" t="s">
        <v>101</v>
      </c>
      <c r="E13561" s="120" t="s">
        <v>92</v>
      </c>
      <c r="F13561" s="121">
        <v>35011</v>
      </c>
      <c r="G13561" s="121">
        <v>3933</v>
      </c>
      <c r="H13561" s="119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19">
        <v>63358</v>
      </c>
      <c r="B13562" s="120" t="s">
        <v>201</v>
      </c>
      <c r="C13562" s="120" t="s">
        <v>206</v>
      </c>
      <c r="D13562" s="120" t="s">
        <v>101</v>
      </c>
      <c r="E13562" s="120" t="s">
        <v>92</v>
      </c>
      <c r="F13562" s="121">
        <v>9355</v>
      </c>
      <c r="G13562" s="121">
        <v>1051</v>
      </c>
      <c r="H13562" s="119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19">
        <v>63361</v>
      </c>
      <c r="B13563" s="120" t="s">
        <v>201</v>
      </c>
      <c r="C13563" s="120" t="s">
        <v>206</v>
      </c>
      <c r="D13563" s="120" t="s">
        <v>101</v>
      </c>
      <c r="E13563" s="120" t="s">
        <v>92</v>
      </c>
      <c r="F13563" s="121">
        <v>12357</v>
      </c>
      <c r="G13563" s="121">
        <v>1388</v>
      </c>
      <c r="H13563" s="119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19">
        <v>63363</v>
      </c>
      <c r="B13564" s="120" t="s">
        <v>201</v>
      </c>
      <c r="C13564" s="120" t="s">
        <v>206</v>
      </c>
      <c r="D13564" s="120" t="s">
        <v>101</v>
      </c>
      <c r="E13564" s="120" t="s">
        <v>92</v>
      </c>
      <c r="F13564" s="121">
        <v>13281</v>
      </c>
      <c r="G13564" s="121">
        <v>1492</v>
      </c>
      <c r="H13564" s="119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19">
        <v>63365</v>
      </c>
      <c r="B13565" s="120" t="s">
        <v>201</v>
      </c>
      <c r="C13565" s="120" t="s">
        <v>206</v>
      </c>
      <c r="D13565" s="120" t="s">
        <v>120</v>
      </c>
      <c r="E13565" s="120" t="s">
        <v>76</v>
      </c>
      <c r="F13565" s="121">
        <v>0</v>
      </c>
      <c r="G13565" s="121">
        <v>0</v>
      </c>
      <c r="H13565" s="119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19">
        <v>63365</v>
      </c>
      <c r="B13566" s="120" t="s">
        <v>201</v>
      </c>
      <c r="C13566" s="120" t="s">
        <v>206</v>
      </c>
      <c r="D13566" s="120" t="s">
        <v>68</v>
      </c>
      <c r="E13566" s="120" t="s">
        <v>76</v>
      </c>
      <c r="F13566" s="121">
        <v>213407</v>
      </c>
      <c r="G13566" s="121">
        <v>23973</v>
      </c>
      <c r="H13566" s="119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19">
        <v>63366</v>
      </c>
      <c r="B13567" s="120" t="s">
        <v>201</v>
      </c>
      <c r="C13567" s="120" t="s">
        <v>207</v>
      </c>
      <c r="D13567" s="120" t="s">
        <v>101</v>
      </c>
      <c r="E13567" s="120" t="s">
        <v>92</v>
      </c>
      <c r="F13567" s="121">
        <v>10630</v>
      </c>
      <c r="G13567" s="121">
        <v>1194</v>
      </c>
      <c r="H13567" s="119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19">
        <v>63367</v>
      </c>
      <c r="B13568" s="120" t="s">
        <v>201</v>
      </c>
      <c r="C13568" s="120" t="s">
        <v>206</v>
      </c>
      <c r="D13568" s="120" t="s">
        <v>101</v>
      </c>
      <c r="E13568" s="120" t="s">
        <v>92</v>
      </c>
      <c r="F13568" s="121">
        <v>0</v>
      </c>
      <c r="G13568" s="121">
        <v>0</v>
      </c>
      <c r="H13568" s="119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19">
        <v>63368</v>
      </c>
      <c r="B13569" s="120" t="s">
        <v>201</v>
      </c>
      <c r="C13569" s="120" t="s">
        <v>206</v>
      </c>
      <c r="D13569" s="120" t="s">
        <v>101</v>
      </c>
      <c r="E13569" s="120" t="s">
        <v>92</v>
      </c>
      <c r="F13569" s="121">
        <v>26573</v>
      </c>
      <c r="G13569" s="121">
        <v>2985</v>
      </c>
      <c r="H13569" s="119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19">
        <v>63371</v>
      </c>
      <c r="B13570" s="120" t="s">
        <v>201</v>
      </c>
      <c r="C13570" s="120" t="s">
        <v>206</v>
      </c>
      <c r="D13570" s="120" t="s">
        <v>101</v>
      </c>
      <c r="E13570" s="120" t="s">
        <v>92</v>
      </c>
      <c r="F13570" s="121">
        <v>0</v>
      </c>
      <c r="G13570" s="121">
        <v>0</v>
      </c>
      <c r="H13570" s="119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19">
        <v>63372</v>
      </c>
      <c r="B13571" s="120" t="s">
        <v>201</v>
      </c>
      <c r="C13571" s="120" t="s">
        <v>206</v>
      </c>
      <c r="D13571" s="120" t="s">
        <v>101</v>
      </c>
      <c r="E13571" s="120" t="s">
        <v>92</v>
      </c>
      <c r="F13571" s="121">
        <v>0</v>
      </c>
      <c r="G13571" s="121">
        <v>0</v>
      </c>
      <c r="H13571" s="119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19">
        <v>63373</v>
      </c>
      <c r="B13572" s="120" t="s">
        <v>201</v>
      </c>
      <c r="C13572" s="120" t="s">
        <v>206</v>
      </c>
      <c r="D13572" s="120" t="s">
        <v>101</v>
      </c>
      <c r="E13572" s="120" t="s">
        <v>92</v>
      </c>
      <c r="F13572" s="121">
        <v>0</v>
      </c>
      <c r="G13572" s="121">
        <v>0</v>
      </c>
      <c r="H13572" s="119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19">
        <v>63374</v>
      </c>
      <c r="B13573" s="120" t="s">
        <v>201</v>
      </c>
      <c r="C13573" s="120" t="s">
        <v>206</v>
      </c>
      <c r="D13573" s="120" t="s">
        <v>101</v>
      </c>
      <c r="E13573" s="120" t="s">
        <v>92</v>
      </c>
      <c r="F13573" s="121">
        <v>0</v>
      </c>
      <c r="G13573" s="121">
        <v>0</v>
      </c>
      <c r="H13573" s="119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19">
        <v>63375</v>
      </c>
      <c r="B13574" s="120" t="s">
        <v>201</v>
      </c>
      <c r="C13574" s="120" t="s">
        <v>206</v>
      </c>
      <c r="D13574" s="120" t="s">
        <v>101</v>
      </c>
      <c r="E13574" s="120" t="s">
        <v>92</v>
      </c>
      <c r="F13574" s="121">
        <v>0</v>
      </c>
      <c r="G13574" s="121">
        <v>0</v>
      </c>
      <c r="H13574" s="119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19">
        <v>63381</v>
      </c>
      <c r="B13575" s="120" t="s">
        <v>201</v>
      </c>
      <c r="C13575" s="120" t="s">
        <v>206</v>
      </c>
      <c r="D13575" s="120" t="s">
        <v>101</v>
      </c>
      <c r="E13575" s="120" t="s">
        <v>92</v>
      </c>
      <c r="F13575" s="121">
        <v>57675</v>
      </c>
      <c r="G13575" s="121">
        <v>6479</v>
      </c>
      <c r="H13575" s="119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19">
        <v>63383</v>
      </c>
      <c r="B13576" s="120" t="s">
        <v>201</v>
      </c>
      <c r="C13576" s="120" t="s">
        <v>206</v>
      </c>
      <c r="D13576" s="120" t="s">
        <v>101</v>
      </c>
      <c r="E13576" s="120" t="s">
        <v>92</v>
      </c>
      <c r="F13576" s="121">
        <v>1630</v>
      </c>
      <c r="G13576" s="121">
        <v>183.15</v>
      </c>
      <c r="H13576" s="119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19">
        <v>63385</v>
      </c>
      <c r="B13577" s="120" t="s">
        <v>201</v>
      </c>
      <c r="C13577" s="120" t="s">
        <v>206</v>
      </c>
      <c r="D13577" s="120" t="s">
        <v>101</v>
      </c>
      <c r="E13577" s="120" t="s">
        <v>92</v>
      </c>
      <c r="F13577" s="121">
        <v>56705</v>
      </c>
      <c r="G13577" s="121">
        <v>6370</v>
      </c>
      <c r="H13577" s="119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19">
        <v>63391</v>
      </c>
      <c r="B13578" s="120" t="s">
        <v>201</v>
      </c>
      <c r="C13578" s="120" t="s">
        <v>206</v>
      </c>
      <c r="D13578" s="120" t="s">
        <v>101</v>
      </c>
      <c r="E13578" s="120" t="s">
        <v>92</v>
      </c>
      <c r="F13578" s="121">
        <v>5501</v>
      </c>
      <c r="G13578" s="121">
        <v>618</v>
      </c>
      <c r="H13578" s="119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19">
        <v>63392</v>
      </c>
      <c r="B13579" s="120" t="s">
        <v>201</v>
      </c>
      <c r="C13579" s="120" t="s">
        <v>206</v>
      </c>
      <c r="D13579" s="120" t="s">
        <v>101</v>
      </c>
      <c r="E13579" s="120" t="s">
        <v>92</v>
      </c>
      <c r="F13579" s="121">
        <v>0</v>
      </c>
      <c r="G13579" s="121">
        <v>0</v>
      </c>
      <c r="H13579" s="119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19">
        <v>63393</v>
      </c>
      <c r="B13580" s="120" t="s">
        <v>201</v>
      </c>
      <c r="C13580" s="120" t="s">
        <v>206</v>
      </c>
      <c r="D13580" s="120" t="s">
        <v>128</v>
      </c>
      <c r="E13580" s="120" t="s">
        <v>92</v>
      </c>
      <c r="F13580" s="121">
        <v>4139</v>
      </c>
      <c r="G13580" s="121">
        <v>465</v>
      </c>
      <c r="H13580" s="119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19">
        <v>63398</v>
      </c>
      <c r="B13581" s="120" t="s">
        <v>201</v>
      </c>
      <c r="C13581" s="120" t="s">
        <v>206</v>
      </c>
      <c r="D13581" s="120" t="s">
        <v>33</v>
      </c>
      <c r="E13581" s="120" t="s">
        <v>99</v>
      </c>
      <c r="F13581" s="121">
        <v>0</v>
      </c>
      <c r="G13581" s="121">
        <v>0</v>
      </c>
      <c r="H13581" s="119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19">
        <v>63398</v>
      </c>
      <c r="B13582" s="120" t="s">
        <v>201</v>
      </c>
      <c r="C13582" s="120" t="s">
        <v>206</v>
      </c>
      <c r="D13582" s="120" t="s">
        <v>101</v>
      </c>
      <c r="E13582" s="120" t="s">
        <v>92</v>
      </c>
      <c r="F13582" s="121">
        <v>0</v>
      </c>
      <c r="G13582" s="121">
        <v>0</v>
      </c>
      <c r="H13582" s="119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19">
        <v>63400</v>
      </c>
      <c r="B13583" s="120" t="s">
        <v>201</v>
      </c>
      <c r="C13583" s="120" t="s">
        <v>206</v>
      </c>
      <c r="D13583" s="120" t="s">
        <v>101</v>
      </c>
      <c r="E13583" s="120" t="s">
        <v>92</v>
      </c>
      <c r="F13583" s="121">
        <v>2786</v>
      </c>
      <c r="G13583" s="121">
        <v>313</v>
      </c>
      <c r="H13583" s="119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19">
        <v>63401</v>
      </c>
      <c r="B13584" s="120" t="s">
        <v>201</v>
      </c>
      <c r="C13584" s="120" t="s">
        <v>206</v>
      </c>
      <c r="D13584" s="120" t="s">
        <v>101</v>
      </c>
      <c r="E13584" s="120" t="s">
        <v>92</v>
      </c>
      <c r="F13584" s="121">
        <v>3187</v>
      </c>
      <c r="G13584" s="121">
        <v>358</v>
      </c>
      <c r="H13584" s="119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19">
        <v>63402</v>
      </c>
      <c r="B13585" s="120" t="s">
        <v>201</v>
      </c>
      <c r="C13585" s="120" t="s">
        <v>206</v>
      </c>
      <c r="D13585" s="120" t="s">
        <v>101</v>
      </c>
      <c r="E13585" s="120" t="s">
        <v>92</v>
      </c>
      <c r="F13585" s="121">
        <v>3214</v>
      </c>
      <c r="G13585" s="121">
        <v>361</v>
      </c>
      <c r="H13585" s="119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19">
        <v>63403</v>
      </c>
      <c r="B13586" s="120" t="s">
        <v>201</v>
      </c>
      <c r="C13586" s="120" t="s">
        <v>206</v>
      </c>
      <c r="D13586" s="120" t="s">
        <v>101</v>
      </c>
      <c r="E13586" s="120" t="s">
        <v>92</v>
      </c>
      <c r="F13586" s="121">
        <v>2786</v>
      </c>
      <c r="G13586" s="121">
        <v>313</v>
      </c>
      <c r="H13586" s="119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19">
        <v>63405</v>
      </c>
      <c r="B13587" s="120" t="s">
        <v>201</v>
      </c>
      <c r="C13587" s="120" t="s">
        <v>206</v>
      </c>
      <c r="D13587" s="120" t="s">
        <v>101</v>
      </c>
      <c r="E13587" s="120" t="s">
        <v>92</v>
      </c>
      <c r="F13587" s="121">
        <v>23046</v>
      </c>
      <c r="G13587" s="121">
        <v>2589</v>
      </c>
      <c r="H13587" s="119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19">
        <v>63406</v>
      </c>
      <c r="B13588" s="120" t="s">
        <v>201</v>
      </c>
      <c r="C13588" s="120" t="s">
        <v>206</v>
      </c>
      <c r="D13588" s="120" t="s">
        <v>101</v>
      </c>
      <c r="E13588" s="120" t="s">
        <v>92</v>
      </c>
      <c r="F13588" s="121">
        <v>107</v>
      </c>
      <c r="G13588" s="121">
        <v>12</v>
      </c>
      <c r="H13588" s="119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19">
        <v>63407</v>
      </c>
      <c r="B13589" s="120" t="s">
        <v>201</v>
      </c>
      <c r="C13589" s="120" t="s">
        <v>206</v>
      </c>
      <c r="D13589" s="120" t="s">
        <v>101</v>
      </c>
      <c r="E13589" s="120" t="s">
        <v>92</v>
      </c>
      <c r="F13589" s="121">
        <v>28351</v>
      </c>
      <c r="G13589" s="121">
        <v>3185</v>
      </c>
      <c r="H13589" s="119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19">
        <v>63408</v>
      </c>
      <c r="B13590" s="120" t="s">
        <v>201</v>
      </c>
      <c r="C13590" s="120" t="s">
        <v>206</v>
      </c>
      <c r="D13590" s="120" t="s">
        <v>101</v>
      </c>
      <c r="E13590" s="120" t="s">
        <v>92</v>
      </c>
      <c r="F13590" s="121">
        <v>35333</v>
      </c>
      <c r="G13590" s="121">
        <v>3969</v>
      </c>
      <c r="H13590" s="119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19">
        <v>63409</v>
      </c>
      <c r="B13591" s="120" t="s">
        <v>201</v>
      </c>
      <c r="C13591" s="120" t="s">
        <v>206</v>
      </c>
      <c r="D13591" s="120" t="s">
        <v>101</v>
      </c>
      <c r="E13591" s="120" t="s">
        <v>92</v>
      </c>
      <c r="F13591" s="121">
        <v>29076</v>
      </c>
      <c r="G13591" s="121">
        <v>3266</v>
      </c>
      <c r="H13591" s="119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19">
        <v>63410</v>
      </c>
      <c r="B13592" s="120" t="s">
        <v>201</v>
      </c>
      <c r="C13592" s="120" t="s">
        <v>206</v>
      </c>
      <c r="D13592" s="120" t="s">
        <v>101</v>
      </c>
      <c r="E13592" s="120" t="s">
        <v>92</v>
      </c>
      <c r="F13592" s="121">
        <v>21784</v>
      </c>
      <c r="G13592" s="121">
        <v>2447</v>
      </c>
      <c r="H13592" s="119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19">
        <v>63431</v>
      </c>
      <c r="B13593" s="120" t="s">
        <v>201</v>
      </c>
      <c r="C13593" s="120" t="s">
        <v>206</v>
      </c>
      <c r="D13593" s="120" t="s">
        <v>128</v>
      </c>
      <c r="E13593" s="120" t="s">
        <v>180</v>
      </c>
      <c r="F13593" s="121">
        <v>156524</v>
      </c>
      <c r="G13593" s="121">
        <v>17583</v>
      </c>
      <c r="H13593" s="119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19">
        <v>63432</v>
      </c>
      <c r="B13594" s="120" t="s">
        <v>201</v>
      </c>
      <c r="C13594" s="120" t="s">
        <v>206</v>
      </c>
      <c r="D13594" s="120" t="s">
        <v>128</v>
      </c>
      <c r="E13594" s="120" t="s">
        <v>180</v>
      </c>
      <c r="F13594" s="121">
        <v>82140</v>
      </c>
      <c r="G13594" s="121">
        <v>9227</v>
      </c>
      <c r="H13594" s="119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19">
        <v>63433</v>
      </c>
      <c r="B13595" s="120" t="s">
        <v>201</v>
      </c>
      <c r="C13595" s="120" t="s">
        <v>206</v>
      </c>
      <c r="D13595" s="120" t="s">
        <v>128</v>
      </c>
      <c r="E13595" s="120" t="s">
        <v>180</v>
      </c>
      <c r="F13595" s="121">
        <v>84757</v>
      </c>
      <c r="G13595" s="121">
        <v>9521</v>
      </c>
      <c r="H13595" s="119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19">
        <v>63438</v>
      </c>
      <c r="B13596" s="120" t="s">
        <v>205</v>
      </c>
      <c r="C13596" s="120" t="s">
        <v>208</v>
      </c>
      <c r="D13596" s="120" t="s">
        <v>67</v>
      </c>
      <c r="E13596" s="120" t="s">
        <v>38</v>
      </c>
      <c r="F13596" s="121">
        <v>85308</v>
      </c>
      <c r="G13596" s="121">
        <v>10674</v>
      </c>
      <c r="H13596" s="119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19">
        <v>63442</v>
      </c>
      <c r="B13597" s="120" t="s">
        <v>201</v>
      </c>
      <c r="C13597" s="120" t="s">
        <v>206</v>
      </c>
      <c r="D13597" s="120" t="s">
        <v>101</v>
      </c>
      <c r="E13597" s="120" t="s">
        <v>92</v>
      </c>
      <c r="F13597" s="121">
        <v>169</v>
      </c>
      <c r="G13597" s="121">
        <v>19</v>
      </c>
      <c r="H13597" s="119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19">
        <v>63443</v>
      </c>
      <c r="B13598" s="120" t="s">
        <v>201</v>
      </c>
      <c r="C13598" s="120" t="s">
        <v>206</v>
      </c>
      <c r="D13598" s="120" t="s">
        <v>101</v>
      </c>
      <c r="E13598" s="120" t="s">
        <v>92</v>
      </c>
      <c r="F13598" s="121">
        <v>765</v>
      </c>
      <c r="G13598" s="121">
        <v>86</v>
      </c>
      <c r="H13598" s="119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19">
        <v>63449</v>
      </c>
      <c r="B13599" s="120" t="s">
        <v>201</v>
      </c>
      <c r="C13599" s="120" t="s">
        <v>206</v>
      </c>
      <c r="D13599" s="120" t="s">
        <v>101</v>
      </c>
      <c r="E13599" s="120" t="s">
        <v>92</v>
      </c>
      <c r="F13599" s="121">
        <v>81213</v>
      </c>
      <c r="G13599" s="121">
        <v>9123</v>
      </c>
      <c r="H13599" s="119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19">
        <v>63450</v>
      </c>
      <c r="B13600" s="120" t="s">
        <v>201</v>
      </c>
      <c r="C13600" s="120" t="s">
        <v>206</v>
      </c>
      <c r="D13600" s="120" t="s">
        <v>101</v>
      </c>
      <c r="E13600" s="120" t="s">
        <v>92</v>
      </c>
      <c r="F13600" s="121">
        <v>0</v>
      </c>
      <c r="G13600" s="121">
        <v>0</v>
      </c>
      <c r="H13600" s="119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19">
        <v>63453</v>
      </c>
      <c r="B13601" s="120" t="s">
        <v>201</v>
      </c>
      <c r="C13601" s="120" t="s">
        <v>206</v>
      </c>
      <c r="D13601" s="120" t="s">
        <v>101</v>
      </c>
      <c r="E13601" s="120" t="s">
        <v>92</v>
      </c>
      <c r="F13601" s="121">
        <v>1406</v>
      </c>
      <c r="G13601" s="121">
        <v>158</v>
      </c>
      <c r="H13601" s="119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19">
        <v>63454</v>
      </c>
      <c r="B13602" s="120" t="s">
        <v>201</v>
      </c>
      <c r="C13602" s="120" t="s">
        <v>206</v>
      </c>
      <c r="D13602" s="120" t="s">
        <v>101</v>
      </c>
      <c r="E13602" s="120" t="s">
        <v>92</v>
      </c>
      <c r="F13602" s="121">
        <v>1406</v>
      </c>
      <c r="G13602" s="121">
        <v>158</v>
      </c>
      <c r="H13602" s="119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19">
        <v>63455</v>
      </c>
      <c r="B13603" s="120" t="s">
        <v>201</v>
      </c>
      <c r="C13603" s="120" t="s">
        <v>206</v>
      </c>
      <c r="D13603" s="120" t="s">
        <v>101</v>
      </c>
      <c r="E13603" s="120" t="s">
        <v>92</v>
      </c>
      <c r="F13603" s="121">
        <v>17190</v>
      </c>
      <c r="G13603" s="121">
        <v>1931</v>
      </c>
      <c r="H13603" s="119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19">
        <v>63457</v>
      </c>
      <c r="B13604" s="120" t="s">
        <v>201</v>
      </c>
      <c r="C13604" s="120" t="s">
        <v>202</v>
      </c>
      <c r="D13604" s="120" t="s">
        <v>79</v>
      </c>
      <c r="E13604" s="120" t="s">
        <v>70</v>
      </c>
      <c r="F13604" s="121">
        <v>1419</v>
      </c>
      <c r="G13604" s="121">
        <v>123</v>
      </c>
      <c r="H13604" s="119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19">
        <v>63459</v>
      </c>
      <c r="B13605" s="120" t="s">
        <v>201</v>
      </c>
      <c r="C13605" s="120" t="s">
        <v>206</v>
      </c>
      <c r="D13605" s="120" t="s">
        <v>101</v>
      </c>
      <c r="E13605" s="120" t="s">
        <v>92</v>
      </c>
      <c r="F13605" s="121">
        <v>1309</v>
      </c>
      <c r="G13605" s="121">
        <v>147</v>
      </c>
      <c r="H13605" s="119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19">
        <v>63461</v>
      </c>
      <c r="B13606" s="120" t="s">
        <v>201</v>
      </c>
      <c r="C13606" s="120" t="s">
        <v>206</v>
      </c>
      <c r="D13606" s="120" t="s">
        <v>101</v>
      </c>
      <c r="E13606" s="120" t="s">
        <v>92</v>
      </c>
      <c r="F13606" s="121">
        <v>0</v>
      </c>
      <c r="G13606" s="121">
        <v>0</v>
      </c>
      <c r="H13606" s="119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19">
        <v>63480</v>
      </c>
      <c r="B13607" s="120" t="s">
        <v>201</v>
      </c>
      <c r="C13607" s="120" t="s">
        <v>206</v>
      </c>
      <c r="D13607" s="120" t="s">
        <v>101</v>
      </c>
      <c r="E13607" s="120" t="s">
        <v>92</v>
      </c>
      <c r="F13607" s="121">
        <v>2261</v>
      </c>
      <c r="G13607" s="121">
        <v>254</v>
      </c>
      <c r="H13607" s="119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19">
        <v>63481</v>
      </c>
      <c r="B13608" s="120" t="s">
        <v>201</v>
      </c>
      <c r="C13608" s="120" t="s">
        <v>206</v>
      </c>
      <c r="D13608" s="120" t="s">
        <v>101</v>
      </c>
      <c r="E13608" s="120" t="s">
        <v>92</v>
      </c>
      <c r="F13608" s="121">
        <v>2840</v>
      </c>
      <c r="G13608" s="121">
        <v>319</v>
      </c>
      <c r="H13608" s="119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19">
        <v>63483</v>
      </c>
      <c r="B13609" s="120" t="s">
        <v>205</v>
      </c>
      <c r="C13609" s="120" t="s">
        <v>210</v>
      </c>
      <c r="D13609" s="120" t="s">
        <v>73</v>
      </c>
      <c r="E13609" s="120" t="s">
        <v>70</v>
      </c>
      <c r="F13609" s="121">
        <v>0</v>
      </c>
      <c r="G13609" s="121">
        <v>0</v>
      </c>
      <c r="H13609" s="119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19">
        <v>63483</v>
      </c>
      <c r="B13610" s="120" t="s">
        <v>205</v>
      </c>
      <c r="C13610" s="120" t="s">
        <v>210</v>
      </c>
      <c r="D13610" s="120" t="s">
        <v>73</v>
      </c>
      <c r="E13610" s="120" t="s">
        <v>38</v>
      </c>
      <c r="F13610" s="121">
        <v>533637</v>
      </c>
      <c r="G13610" s="121">
        <v>46920</v>
      </c>
      <c r="H13610" s="119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19">
        <v>63485</v>
      </c>
      <c r="B13611" s="120" t="s">
        <v>205</v>
      </c>
      <c r="C13611" s="120" t="s">
        <v>208</v>
      </c>
      <c r="D13611" s="120" t="s">
        <v>73</v>
      </c>
      <c r="E13611" s="120" t="s">
        <v>38</v>
      </c>
      <c r="F13611" s="121">
        <v>367747</v>
      </c>
      <c r="G13611" s="121">
        <v>31687.32</v>
      </c>
      <c r="H13611" s="119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19">
        <v>63486</v>
      </c>
      <c r="B13612" s="120" t="s">
        <v>201</v>
      </c>
      <c r="C13612" s="120" t="s">
        <v>206</v>
      </c>
      <c r="D13612" s="120" t="s">
        <v>101</v>
      </c>
      <c r="E13612" s="120" t="s">
        <v>92</v>
      </c>
      <c r="F13612" s="121">
        <v>25710</v>
      </c>
      <c r="G13612" s="121">
        <v>2888</v>
      </c>
      <c r="H13612" s="119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19">
        <v>63492</v>
      </c>
      <c r="B13613" s="120" t="s">
        <v>205</v>
      </c>
      <c r="C13613" s="120" t="s">
        <v>209</v>
      </c>
      <c r="D13613" s="120" t="s">
        <v>73</v>
      </c>
      <c r="E13613" s="120" t="s">
        <v>38</v>
      </c>
      <c r="F13613" s="121">
        <v>223430</v>
      </c>
      <c r="G13613" s="121">
        <v>18130</v>
      </c>
      <c r="H13613" s="119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19">
        <v>63493</v>
      </c>
      <c r="B13614" s="120" t="s">
        <v>201</v>
      </c>
      <c r="C13614" s="120" t="s">
        <v>202</v>
      </c>
      <c r="D13614" s="120" t="s">
        <v>101</v>
      </c>
      <c r="E13614" s="120" t="s">
        <v>92</v>
      </c>
      <c r="F13614" s="121">
        <v>9997</v>
      </c>
      <c r="G13614" s="121">
        <v>1123</v>
      </c>
      <c r="H13614" s="119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19">
        <v>63496</v>
      </c>
      <c r="B13615" s="120" t="s">
        <v>201</v>
      </c>
      <c r="C13615" s="120" t="s">
        <v>206</v>
      </c>
      <c r="D13615" s="120" t="s">
        <v>101</v>
      </c>
      <c r="E13615" s="120" t="s">
        <v>92</v>
      </c>
      <c r="F13615" s="121">
        <v>9685</v>
      </c>
      <c r="G13615" s="121">
        <v>1088</v>
      </c>
      <c r="H13615" s="119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19">
        <v>63497</v>
      </c>
      <c r="B13616" s="120" t="s">
        <v>201</v>
      </c>
      <c r="C13616" s="120" t="s">
        <v>206</v>
      </c>
      <c r="D13616" s="120" t="s">
        <v>101</v>
      </c>
      <c r="E13616" s="120" t="s">
        <v>92</v>
      </c>
      <c r="F13616" s="121">
        <v>0</v>
      </c>
      <c r="G13616" s="121">
        <v>0</v>
      </c>
      <c r="H13616" s="119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19">
        <v>63498</v>
      </c>
      <c r="B13617" s="120" t="s">
        <v>201</v>
      </c>
      <c r="C13617" s="120" t="s">
        <v>206</v>
      </c>
      <c r="D13617" s="120" t="s">
        <v>101</v>
      </c>
      <c r="E13617" s="120" t="s">
        <v>92</v>
      </c>
      <c r="F13617" s="121">
        <v>0</v>
      </c>
      <c r="G13617" s="121">
        <v>0</v>
      </c>
      <c r="H13617" s="119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19">
        <v>63505</v>
      </c>
      <c r="B13618" s="120" t="s">
        <v>201</v>
      </c>
      <c r="C13618" s="120" t="s">
        <v>206</v>
      </c>
      <c r="D13618" s="120" t="s">
        <v>101</v>
      </c>
      <c r="E13618" s="120" t="s">
        <v>92</v>
      </c>
      <c r="F13618" s="121">
        <v>3427</v>
      </c>
      <c r="G13618" s="121">
        <v>385</v>
      </c>
      <c r="H13618" s="119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19">
        <v>63511</v>
      </c>
      <c r="B13619" s="120" t="s">
        <v>201</v>
      </c>
      <c r="C13619" s="120" t="s">
        <v>206</v>
      </c>
      <c r="D13619" s="120" t="s">
        <v>101</v>
      </c>
      <c r="E13619" s="120" t="s">
        <v>92</v>
      </c>
      <c r="F13619" s="121">
        <v>3143</v>
      </c>
      <c r="G13619" s="121">
        <v>353</v>
      </c>
      <c r="H13619" s="119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19">
        <v>63514</v>
      </c>
      <c r="B13620" s="120" t="s">
        <v>201</v>
      </c>
      <c r="C13620" s="120" t="s">
        <v>206</v>
      </c>
      <c r="D13620" s="120" t="s">
        <v>101</v>
      </c>
      <c r="E13620" s="120" t="s">
        <v>92</v>
      </c>
      <c r="F13620" s="121">
        <v>12196</v>
      </c>
      <c r="G13620" s="121">
        <v>1370</v>
      </c>
      <c r="H13620" s="119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19">
        <v>63516</v>
      </c>
      <c r="B13621" s="120" t="s">
        <v>201</v>
      </c>
      <c r="C13621" s="120" t="s">
        <v>206</v>
      </c>
      <c r="D13621" s="120" t="s">
        <v>101</v>
      </c>
      <c r="E13621" s="120" t="s">
        <v>92</v>
      </c>
      <c r="F13621" s="121">
        <v>47629</v>
      </c>
      <c r="G13621" s="121">
        <v>5350</v>
      </c>
      <c r="H13621" s="119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19">
        <v>63530</v>
      </c>
      <c r="B13622" s="120" t="s">
        <v>201</v>
      </c>
      <c r="C13622" s="120" t="s">
        <v>206</v>
      </c>
      <c r="D13622" s="120" t="s">
        <v>101</v>
      </c>
      <c r="E13622" s="120" t="s">
        <v>92</v>
      </c>
      <c r="F13622" s="121">
        <v>142</v>
      </c>
      <c r="G13622" s="121">
        <v>16</v>
      </c>
      <c r="H13622" s="119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19">
        <v>63531</v>
      </c>
      <c r="B13623" s="120" t="s">
        <v>201</v>
      </c>
      <c r="C13623" s="120" t="s">
        <v>206</v>
      </c>
      <c r="D13623" s="120" t="s">
        <v>101</v>
      </c>
      <c r="E13623" s="120" t="s">
        <v>92</v>
      </c>
      <c r="F13623" s="121">
        <v>19442</v>
      </c>
      <c r="G13623" s="121">
        <v>2184</v>
      </c>
      <c r="H13623" s="119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19">
        <v>63536</v>
      </c>
      <c r="B13624" s="120" t="s">
        <v>201</v>
      </c>
      <c r="C13624" s="120" t="s">
        <v>206</v>
      </c>
      <c r="D13624" s="120" t="s">
        <v>101</v>
      </c>
      <c r="E13624" s="120" t="s">
        <v>92</v>
      </c>
      <c r="F13624" s="121">
        <v>3917</v>
      </c>
      <c r="G13624" s="121">
        <v>440</v>
      </c>
      <c r="H13624" s="119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19">
        <v>63537</v>
      </c>
      <c r="B13625" s="120" t="s">
        <v>201</v>
      </c>
      <c r="C13625" s="120" t="s">
        <v>206</v>
      </c>
      <c r="D13625" s="120" t="s">
        <v>101</v>
      </c>
      <c r="E13625" s="120" t="s">
        <v>92</v>
      </c>
      <c r="F13625" s="121">
        <v>3240</v>
      </c>
      <c r="G13625" s="121">
        <v>364</v>
      </c>
      <c r="H13625" s="119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19">
        <v>63540</v>
      </c>
      <c r="B13626" s="120" t="s">
        <v>205</v>
      </c>
      <c r="C13626" s="120" t="s">
        <v>208</v>
      </c>
      <c r="D13626" s="120" t="s">
        <v>79</v>
      </c>
      <c r="E13626" s="120" t="s">
        <v>38</v>
      </c>
      <c r="F13626" s="121">
        <v>274075</v>
      </c>
      <c r="G13626" s="121">
        <v>23616.04</v>
      </c>
      <c r="H13626" s="119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19">
        <v>63542</v>
      </c>
      <c r="B13627" s="120" t="s">
        <v>201</v>
      </c>
      <c r="C13627" s="120" t="s">
        <v>206</v>
      </c>
      <c r="D13627" s="120" t="s">
        <v>101</v>
      </c>
      <c r="E13627" s="120" t="s">
        <v>92</v>
      </c>
      <c r="F13627" s="121">
        <v>13273</v>
      </c>
      <c r="G13627" s="121">
        <v>1491</v>
      </c>
      <c r="H13627" s="119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19">
        <v>63543</v>
      </c>
      <c r="B13628" s="120" t="s">
        <v>201</v>
      </c>
      <c r="C13628" s="120" t="s">
        <v>206</v>
      </c>
      <c r="D13628" s="120" t="s">
        <v>101</v>
      </c>
      <c r="E13628" s="120" t="s">
        <v>92</v>
      </c>
      <c r="F13628" s="121">
        <v>2537</v>
      </c>
      <c r="G13628" s="121">
        <v>285</v>
      </c>
      <c r="H13628" s="119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19">
        <v>63603</v>
      </c>
      <c r="B13629" s="120" t="s">
        <v>201</v>
      </c>
      <c r="C13629" s="120" t="s">
        <v>211</v>
      </c>
      <c r="D13629" s="120" t="s">
        <v>67</v>
      </c>
      <c r="E13629" s="120" t="s">
        <v>38</v>
      </c>
      <c r="F13629" s="121">
        <v>49640</v>
      </c>
      <c r="G13629" s="121">
        <v>7914</v>
      </c>
      <c r="H13629" s="119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19">
        <v>63604</v>
      </c>
      <c r="B13630" s="120" t="s">
        <v>201</v>
      </c>
      <c r="C13630" s="120" t="s">
        <v>207</v>
      </c>
      <c r="D13630" s="120" t="s">
        <v>67</v>
      </c>
      <c r="E13630" s="120" t="s">
        <v>38</v>
      </c>
      <c r="F13630" s="121">
        <v>35141</v>
      </c>
      <c r="G13630" s="121">
        <v>5494</v>
      </c>
      <c r="H13630" s="119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19">
        <v>63605</v>
      </c>
      <c r="B13631" s="120" t="s">
        <v>201</v>
      </c>
      <c r="C13631" s="120" t="s">
        <v>207</v>
      </c>
      <c r="D13631" s="120" t="s">
        <v>67</v>
      </c>
      <c r="E13631" s="120" t="s">
        <v>38</v>
      </c>
      <c r="F13631" s="121">
        <v>47503</v>
      </c>
      <c r="G13631" s="121">
        <v>6222</v>
      </c>
      <c r="H13631" s="119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19">
        <v>63606</v>
      </c>
      <c r="B13632" s="120" t="s">
        <v>201</v>
      </c>
      <c r="C13632" s="120" t="s">
        <v>207</v>
      </c>
      <c r="D13632" s="120" t="s">
        <v>67</v>
      </c>
      <c r="E13632" s="120" t="s">
        <v>38</v>
      </c>
      <c r="F13632" s="121">
        <v>49603</v>
      </c>
      <c r="G13632" s="121">
        <v>6577</v>
      </c>
      <c r="H13632" s="119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19">
        <v>63607</v>
      </c>
      <c r="B13633" s="120" t="s">
        <v>201</v>
      </c>
      <c r="C13633" s="120" t="s">
        <v>207</v>
      </c>
      <c r="D13633" s="120" t="s">
        <v>67</v>
      </c>
      <c r="E13633" s="120" t="s">
        <v>38</v>
      </c>
      <c r="F13633" s="121">
        <v>50837</v>
      </c>
      <c r="G13633" s="121">
        <v>7956</v>
      </c>
      <c r="H13633" s="119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19">
        <v>63630</v>
      </c>
      <c r="B13634" s="120" t="s">
        <v>201</v>
      </c>
      <c r="C13634" s="120" t="s">
        <v>207</v>
      </c>
      <c r="D13634" s="120" t="s">
        <v>101</v>
      </c>
      <c r="E13634" s="120" t="s">
        <v>92</v>
      </c>
      <c r="F13634" s="121">
        <v>0</v>
      </c>
      <c r="G13634" s="121">
        <v>0</v>
      </c>
      <c r="H13634" s="119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19">
        <v>63637</v>
      </c>
      <c r="B13635" s="120" t="s">
        <v>201</v>
      </c>
      <c r="C13635" s="120" t="s">
        <v>207</v>
      </c>
      <c r="D13635" s="120" t="s">
        <v>67</v>
      </c>
      <c r="E13635" s="120" t="s">
        <v>38</v>
      </c>
      <c r="F13635" s="121">
        <v>3924</v>
      </c>
      <c r="G13635" s="121">
        <v>588</v>
      </c>
      <c r="H13635" s="119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19">
        <v>63638</v>
      </c>
      <c r="B13636" s="120" t="s">
        <v>201</v>
      </c>
      <c r="C13636" s="120" t="s">
        <v>211</v>
      </c>
      <c r="D13636" s="120" t="s">
        <v>67</v>
      </c>
      <c r="E13636" s="120" t="s">
        <v>38</v>
      </c>
      <c r="F13636" s="121">
        <v>113929</v>
      </c>
      <c r="G13636" s="121">
        <v>17862</v>
      </c>
      <c r="H13636" s="119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19">
        <v>63659</v>
      </c>
      <c r="B13637" s="120" t="s">
        <v>201</v>
      </c>
      <c r="C13637" s="120" t="s">
        <v>206</v>
      </c>
      <c r="D13637" s="120" t="s">
        <v>101</v>
      </c>
      <c r="E13637" s="120" t="s">
        <v>92</v>
      </c>
      <c r="F13637" s="121">
        <v>26823</v>
      </c>
      <c r="G13637" s="121">
        <v>3013</v>
      </c>
      <c r="H13637" s="119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19">
        <v>63660</v>
      </c>
      <c r="B13638" s="120" t="s">
        <v>201</v>
      </c>
      <c r="C13638" s="120" t="s">
        <v>206</v>
      </c>
      <c r="D13638" s="120" t="s">
        <v>101</v>
      </c>
      <c r="E13638" s="120" t="s">
        <v>92</v>
      </c>
      <c r="F13638" s="121">
        <v>472</v>
      </c>
      <c r="G13638" s="121">
        <v>53</v>
      </c>
      <c r="H13638" s="119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19">
        <v>99999</v>
      </c>
      <c r="B13639" s="120" t="s">
        <v>201</v>
      </c>
      <c r="C13639" s="120" t="s">
        <v>207</v>
      </c>
      <c r="D13639" s="120" t="s">
        <v>33</v>
      </c>
      <c r="E13639" s="120" t="s">
        <v>99</v>
      </c>
      <c r="F13639" s="121">
        <v>0</v>
      </c>
      <c r="G13639" s="121">
        <v>0</v>
      </c>
      <c r="H13639" s="119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19">
        <v>99999</v>
      </c>
      <c r="B13640" s="120" t="s">
        <v>201</v>
      </c>
      <c r="C13640" s="120" t="s">
        <v>206</v>
      </c>
      <c r="D13640" s="120" t="s">
        <v>33</v>
      </c>
      <c r="E13640" s="120" t="s">
        <v>99</v>
      </c>
      <c r="F13640" s="121">
        <v>0</v>
      </c>
      <c r="G13640" s="121">
        <v>0</v>
      </c>
      <c r="H13640" s="119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19">
        <v>99999</v>
      </c>
      <c r="B13641" s="120" t="s">
        <v>201</v>
      </c>
      <c r="C13641" s="120" t="s">
        <v>207</v>
      </c>
      <c r="D13641" s="120" t="s">
        <v>33</v>
      </c>
      <c r="E13641" s="120" t="s">
        <v>99</v>
      </c>
      <c r="F13641" s="121">
        <v>0</v>
      </c>
      <c r="G13641" s="121">
        <v>0</v>
      </c>
      <c r="H13641" s="119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19">
        <v>99999</v>
      </c>
      <c r="B13642" s="120" t="s">
        <v>201</v>
      </c>
      <c r="C13642" s="120" t="s">
        <v>207</v>
      </c>
      <c r="D13642" s="120" t="s">
        <v>33</v>
      </c>
      <c r="E13642" s="120" t="s">
        <v>99</v>
      </c>
      <c r="F13642" s="121">
        <v>0</v>
      </c>
      <c r="G13642" s="121">
        <v>0</v>
      </c>
      <c r="H13642" s="119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19">
        <v>99999</v>
      </c>
      <c r="B13643" s="120" t="s">
        <v>201</v>
      </c>
      <c r="C13643" s="120" t="s">
        <v>206</v>
      </c>
      <c r="D13643" s="120" t="s">
        <v>33</v>
      </c>
      <c r="E13643" s="120" t="s">
        <v>99</v>
      </c>
      <c r="F13643" s="121">
        <v>0</v>
      </c>
      <c r="G13643" s="121">
        <v>0</v>
      </c>
      <c r="H13643" s="119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19">
        <v>99999</v>
      </c>
      <c r="B13644" s="120" t="s">
        <v>201</v>
      </c>
      <c r="C13644" s="120" t="s">
        <v>206</v>
      </c>
      <c r="D13644" s="120" t="s">
        <v>33</v>
      </c>
      <c r="E13644" s="120" t="s">
        <v>99</v>
      </c>
      <c r="F13644" s="121">
        <v>0</v>
      </c>
      <c r="G13644" s="121">
        <v>0</v>
      </c>
      <c r="H13644" s="119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19">
        <v>99999</v>
      </c>
      <c r="B13645" s="120" t="s">
        <v>201</v>
      </c>
      <c r="C13645" s="120" t="s">
        <v>211</v>
      </c>
      <c r="D13645" s="120" t="s">
        <v>33</v>
      </c>
      <c r="E13645" s="120" t="s">
        <v>99</v>
      </c>
      <c r="F13645" s="121">
        <v>0</v>
      </c>
      <c r="G13645" s="121">
        <v>0</v>
      </c>
      <c r="H13645" s="119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19">
        <v>99999</v>
      </c>
      <c r="B13646" s="120" t="s">
        <v>201</v>
      </c>
      <c r="C13646" s="120" t="s">
        <v>206</v>
      </c>
      <c r="D13646" s="120" t="s">
        <v>33</v>
      </c>
      <c r="E13646" s="120" t="s">
        <v>99</v>
      </c>
      <c r="F13646" s="121">
        <v>0</v>
      </c>
      <c r="G13646" s="121">
        <v>0</v>
      </c>
      <c r="H13646" s="119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19">
        <v>99999</v>
      </c>
      <c r="B13647" s="120" t="s">
        <v>201</v>
      </c>
      <c r="C13647" s="120" t="s">
        <v>202</v>
      </c>
      <c r="D13647" s="120" t="s">
        <v>33</v>
      </c>
      <c r="E13647" s="120" t="s">
        <v>99</v>
      </c>
      <c r="F13647" s="121">
        <v>0</v>
      </c>
      <c r="G13647" s="121">
        <v>0</v>
      </c>
      <c r="H13647" s="119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19">
        <v>99999</v>
      </c>
      <c r="B13648" s="120" t="s">
        <v>201</v>
      </c>
      <c r="C13648" s="120" t="s">
        <v>206</v>
      </c>
      <c r="D13648" s="120" t="s">
        <v>33</v>
      </c>
      <c r="E13648" s="120" t="s">
        <v>99</v>
      </c>
      <c r="F13648" s="121">
        <v>0</v>
      </c>
      <c r="G13648" s="121">
        <v>0</v>
      </c>
      <c r="H13648" s="119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19">
        <v>99999</v>
      </c>
      <c r="B13649" s="120" t="s">
        <v>201</v>
      </c>
      <c r="C13649" s="120" t="s">
        <v>206</v>
      </c>
      <c r="D13649" s="120" t="s">
        <v>33</v>
      </c>
      <c r="E13649" s="120" t="s">
        <v>99</v>
      </c>
      <c r="F13649" s="121">
        <v>0</v>
      </c>
      <c r="G13649" s="121">
        <v>0</v>
      </c>
      <c r="H13649" s="119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19">
        <v>99999</v>
      </c>
      <c r="B13650" s="120" t="s">
        <v>201</v>
      </c>
      <c r="C13650" s="120" t="s">
        <v>202</v>
      </c>
      <c r="D13650" s="120" t="s">
        <v>33</v>
      </c>
      <c r="E13650" s="120" t="s">
        <v>99</v>
      </c>
      <c r="F13650" s="121">
        <v>0</v>
      </c>
      <c r="G13650" s="121">
        <v>0</v>
      </c>
      <c r="H13650" s="119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19">
        <v>99999</v>
      </c>
      <c r="B13651" s="120" t="s">
        <v>201</v>
      </c>
      <c r="C13651" s="120" t="s">
        <v>202</v>
      </c>
      <c r="D13651" s="120" t="s">
        <v>39</v>
      </c>
      <c r="E13651" s="120" t="s">
        <v>70</v>
      </c>
      <c r="F13651" s="121">
        <v>0</v>
      </c>
      <c r="G13651" s="121">
        <v>0</v>
      </c>
      <c r="H13651" s="119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19">
        <v>99999</v>
      </c>
      <c r="B13652" s="120" t="s">
        <v>201</v>
      </c>
      <c r="C13652" s="120" t="s">
        <v>202</v>
      </c>
      <c r="D13652" s="120" t="s">
        <v>39</v>
      </c>
      <c r="E13652" s="120" t="s">
        <v>70</v>
      </c>
      <c r="F13652" s="121">
        <v>0</v>
      </c>
      <c r="G13652" s="121">
        <v>0</v>
      </c>
      <c r="H13652" s="119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19">
        <v>99999</v>
      </c>
      <c r="B13653" s="120" t="s">
        <v>201</v>
      </c>
      <c r="C13653" s="120" t="s">
        <v>206</v>
      </c>
      <c r="D13653" s="120" t="s">
        <v>39</v>
      </c>
      <c r="E13653" s="120" t="s">
        <v>70</v>
      </c>
      <c r="F13653" s="121">
        <v>0</v>
      </c>
      <c r="G13653" s="121">
        <v>0</v>
      </c>
      <c r="H13653" s="119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19">
        <v>99999</v>
      </c>
      <c r="B13654" s="120" t="s">
        <v>201</v>
      </c>
      <c r="C13654" s="120" t="s">
        <v>206</v>
      </c>
      <c r="D13654" s="120" t="s">
        <v>39</v>
      </c>
      <c r="E13654" s="120" t="s">
        <v>70</v>
      </c>
      <c r="F13654" s="121">
        <v>0</v>
      </c>
      <c r="G13654" s="121">
        <v>0</v>
      </c>
      <c r="H13654" s="119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19">
        <v>99999</v>
      </c>
      <c r="B13655" s="120" t="s">
        <v>205</v>
      </c>
      <c r="C13655" s="120" t="s">
        <v>208</v>
      </c>
      <c r="D13655" s="120" t="s">
        <v>39</v>
      </c>
      <c r="E13655" s="120" t="s">
        <v>70</v>
      </c>
      <c r="F13655" s="121">
        <v>0</v>
      </c>
      <c r="G13655" s="121">
        <v>0</v>
      </c>
      <c r="H13655" s="119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19">
        <v>99999</v>
      </c>
      <c r="B13656" s="120" t="s">
        <v>201</v>
      </c>
      <c r="C13656" s="120" t="s">
        <v>202</v>
      </c>
      <c r="D13656" s="120" t="s">
        <v>39</v>
      </c>
      <c r="E13656" s="120" t="s">
        <v>70</v>
      </c>
      <c r="F13656" s="121">
        <v>0</v>
      </c>
      <c r="G13656" s="121">
        <v>0</v>
      </c>
      <c r="H13656" s="119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19">
        <v>99999</v>
      </c>
      <c r="B13657" s="120" t="s">
        <v>201</v>
      </c>
      <c r="C13657" s="120" t="s">
        <v>206</v>
      </c>
      <c r="D13657" s="120" t="s">
        <v>39</v>
      </c>
      <c r="E13657" s="120" t="s">
        <v>70</v>
      </c>
      <c r="F13657" s="121">
        <v>0</v>
      </c>
      <c r="G13657" s="121">
        <v>0</v>
      </c>
      <c r="H13657" s="119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19">
        <v>99999</v>
      </c>
      <c r="B13658" s="120" t="s">
        <v>201</v>
      </c>
      <c r="C13658" s="120" t="s">
        <v>202</v>
      </c>
      <c r="D13658" s="120" t="s">
        <v>39</v>
      </c>
      <c r="E13658" s="120" t="s">
        <v>70</v>
      </c>
      <c r="F13658" s="121">
        <v>0</v>
      </c>
      <c r="G13658" s="121">
        <v>0</v>
      </c>
      <c r="H13658" s="119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19">
        <v>99999</v>
      </c>
      <c r="B13659" s="120" t="s">
        <v>201</v>
      </c>
      <c r="C13659" s="120" t="s">
        <v>206</v>
      </c>
      <c r="D13659" s="120" t="s">
        <v>39</v>
      </c>
      <c r="E13659" s="120" t="s">
        <v>86</v>
      </c>
      <c r="F13659" s="121">
        <v>0</v>
      </c>
      <c r="G13659" s="121">
        <v>0</v>
      </c>
      <c r="H13659" s="119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19">
        <v>99999</v>
      </c>
      <c r="B13660" s="120" t="s">
        <v>201</v>
      </c>
      <c r="C13660" s="120" t="s">
        <v>206</v>
      </c>
      <c r="D13660" s="120" t="s">
        <v>39</v>
      </c>
      <c r="E13660" s="120" t="s">
        <v>86</v>
      </c>
      <c r="F13660" s="121">
        <v>0</v>
      </c>
      <c r="G13660" s="121">
        <v>0</v>
      </c>
      <c r="H13660" s="119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19">
        <v>99999</v>
      </c>
      <c r="B13661" s="120" t="s">
        <v>205</v>
      </c>
      <c r="C13661" s="120" t="s">
        <v>202</v>
      </c>
      <c r="D13661" s="120" t="s">
        <v>39</v>
      </c>
      <c r="E13661" s="120" t="s">
        <v>38</v>
      </c>
      <c r="F13661" s="121">
        <v>0</v>
      </c>
      <c r="G13661" s="121">
        <v>0</v>
      </c>
      <c r="H13661" s="119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19">
        <v>99999</v>
      </c>
      <c r="B13662" s="120" t="s">
        <v>201</v>
      </c>
      <c r="C13662" s="120" t="s">
        <v>206</v>
      </c>
      <c r="D13662" s="120" t="s">
        <v>39</v>
      </c>
      <c r="E13662" s="120" t="s">
        <v>38</v>
      </c>
      <c r="F13662" s="121">
        <v>110949</v>
      </c>
      <c r="G13662" s="121">
        <v>69551.623</v>
      </c>
      <c r="H13662" s="119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19">
        <v>99999</v>
      </c>
      <c r="B13663" s="120" t="s">
        <v>201</v>
      </c>
      <c r="C13663" s="120" t="s">
        <v>206</v>
      </c>
      <c r="D13663" s="120" t="s">
        <v>39</v>
      </c>
      <c r="E13663" s="120" t="s">
        <v>38</v>
      </c>
      <c r="F13663" s="121">
        <v>0</v>
      </c>
      <c r="G13663" s="121">
        <v>0</v>
      </c>
      <c r="H13663" s="119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19">
        <v>99999</v>
      </c>
      <c r="B13664" s="120" t="s">
        <v>205</v>
      </c>
      <c r="C13664" s="120" t="s">
        <v>208</v>
      </c>
      <c r="D13664" s="120" t="s">
        <v>39</v>
      </c>
      <c r="E13664" s="120" t="s">
        <v>38</v>
      </c>
      <c r="F13664" s="121">
        <v>0</v>
      </c>
      <c r="G13664" s="121">
        <v>0</v>
      </c>
      <c r="H13664" s="119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19">
        <v>99999</v>
      </c>
      <c r="B13665" s="120" t="s">
        <v>201</v>
      </c>
      <c r="C13665" s="120" t="s">
        <v>202</v>
      </c>
      <c r="D13665" s="120" t="s">
        <v>39</v>
      </c>
      <c r="E13665" s="120" t="s">
        <v>38</v>
      </c>
      <c r="F13665" s="121">
        <v>244</v>
      </c>
      <c r="G13665" s="121">
        <v>289</v>
      </c>
      <c r="H13665" s="119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19">
        <v>99999</v>
      </c>
      <c r="B13666" s="120" t="s">
        <v>201</v>
      </c>
      <c r="C13666" s="120" t="s">
        <v>202</v>
      </c>
      <c r="D13666" s="120" t="s">
        <v>39</v>
      </c>
      <c r="E13666" s="120" t="s">
        <v>38</v>
      </c>
      <c r="F13666" s="121">
        <v>671518</v>
      </c>
      <c r="G13666" s="121">
        <v>216237.62</v>
      </c>
      <c r="H13666" s="119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19">
        <v>99999</v>
      </c>
      <c r="B13667" s="120" t="s">
        <v>205</v>
      </c>
      <c r="C13667" s="120" t="s">
        <v>209</v>
      </c>
      <c r="D13667" s="120" t="s">
        <v>39</v>
      </c>
      <c r="E13667" s="120" t="s">
        <v>38</v>
      </c>
      <c r="F13667" s="121">
        <v>0</v>
      </c>
      <c r="G13667" s="121">
        <v>0</v>
      </c>
      <c r="H13667" s="119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19">
        <v>99999</v>
      </c>
      <c r="B13668" s="120" t="s">
        <v>201</v>
      </c>
      <c r="C13668" s="120" t="s">
        <v>202</v>
      </c>
      <c r="D13668" s="120" t="s">
        <v>39</v>
      </c>
      <c r="E13668" s="120" t="s">
        <v>38</v>
      </c>
      <c r="F13668" s="121">
        <v>0</v>
      </c>
      <c r="G13668" s="121">
        <v>0</v>
      </c>
      <c r="H13668" s="119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19">
        <v>99999</v>
      </c>
      <c r="B13669" s="120" t="s">
        <v>201</v>
      </c>
      <c r="C13669" s="120" t="s">
        <v>206</v>
      </c>
      <c r="D13669" s="120" t="s">
        <v>39</v>
      </c>
      <c r="E13669" s="120" t="s">
        <v>38</v>
      </c>
      <c r="F13669" s="121">
        <v>0</v>
      </c>
      <c r="G13669" s="121">
        <v>0</v>
      </c>
      <c r="H13669" s="119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19">
        <v>99999</v>
      </c>
      <c r="B13670" s="120" t="s">
        <v>201</v>
      </c>
      <c r="C13670" s="120" t="s">
        <v>206</v>
      </c>
      <c r="D13670" s="120" t="s">
        <v>39</v>
      </c>
      <c r="E13670" s="120" t="s">
        <v>38</v>
      </c>
      <c r="F13670" s="121">
        <v>520098</v>
      </c>
      <c r="G13670" s="121">
        <v>134076.65</v>
      </c>
      <c r="H13670" s="119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19">
        <v>99999</v>
      </c>
      <c r="B13671" s="120" t="s">
        <v>201</v>
      </c>
      <c r="C13671" s="120" t="s">
        <v>202</v>
      </c>
      <c r="D13671" s="120" t="s">
        <v>39</v>
      </c>
      <c r="E13671" s="120" t="s">
        <v>38</v>
      </c>
      <c r="F13671" s="121">
        <v>0</v>
      </c>
      <c r="G13671" s="121">
        <v>0</v>
      </c>
      <c r="H13671" s="119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19">
        <v>99999</v>
      </c>
      <c r="B13672" s="120" t="s">
        <v>201</v>
      </c>
      <c r="C13672" s="120" t="s">
        <v>206</v>
      </c>
      <c r="D13672" s="120" t="s">
        <v>39</v>
      </c>
      <c r="E13672" s="120" t="s">
        <v>38</v>
      </c>
      <c r="F13672" s="121">
        <v>60830</v>
      </c>
      <c r="G13672" s="121">
        <v>12430.153</v>
      </c>
      <c r="H13672" s="119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19">
        <v>99999</v>
      </c>
      <c r="B13673" s="120" t="s">
        <v>201</v>
      </c>
      <c r="C13673" s="120" t="s">
        <v>206</v>
      </c>
      <c r="D13673" s="120" t="s">
        <v>39</v>
      </c>
      <c r="E13673" s="120" t="s">
        <v>38</v>
      </c>
      <c r="F13673" s="121">
        <v>48738</v>
      </c>
      <c r="G13673" s="121">
        <v>28040.585</v>
      </c>
      <c r="H13673" s="119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19">
        <v>99999</v>
      </c>
      <c r="B13674" s="120" t="s">
        <v>205</v>
      </c>
      <c r="C13674" s="120" t="s">
        <v>208</v>
      </c>
      <c r="D13674" s="120" t="s">
        <v>39</v>
      </c>
      <c r="E13674" s="120" t="s">
        <v>38</v>
      </c>
      <c r="F13674" s="121">
        <v>143935</v>
      </c>
      <c r="G13674" s="121">
        <v>56986.899</v>
      </c>
      <c r="H13674" s="119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19">
        <v>99999</v>
      </c>
      <c r="B13675" s="120" t="s">
        <v>201</v>
      </c>
      <c r="C13675" s="120" t="s">
        <v>202</v>
      </c>
      <c r="D13675" s="120" t="s">
        <v>39</v>
      </c>
      <c r="E13675" s="120" t="s">
        <v>38</v>
      </c>
      <c r="F13675" s="121">
        <v>0</v>
      </c>
      <c r="G13675" s="121">
        <v>0</v>
      </c>
      <c r="H13675" s="119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19">
        <v>99999</v>
      </c>
      <c r="B13676" s="120" t="s">
        <v>201</v>
      </c>
      <c r="C13676" s="120" t="s">
        <v>202</v>
      </c>
      <c r="D13676" s="120" t="s">
        <v>39</v>
      </c>
      <c r="E13676" s="120" t="s">
        <v>38</v>
      </c>
      <c r="F13676" s="121">
        <v>0</v>
      </c>
      <c r="G13676" s="121">
        <v>0</v>
      </c>
      <c r="H13676" s="119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19">
        <v>99999</v>
      </c>
      <c r="B13677" s="120" t="s">
        <v>201</v>
      </c>
      <c r="C13677" s="120" t="s">
        <v>206</v>
      </c>
      <c r="D13677" s="120" t="s">
        <v>39</v>
      </c>
      <c r="E13677" s="120" t="s">
        <v>38</v>
      </c>
      <c r="F13677" s="121">
        <v>789927</v>
      </c>
      <c r="G13677" s="121">
        <v>515540.68</v>
      </c>
      <c r="H13677" s="119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19">
        <v>99999</v>
      </c>
      <c r="B13678" s="120" t="s">
        <v>201</v>
      </c>
      <c r="C13678" s="120" t="s">
        <v>202</v>
      </c>
      <c r="D13678" s="120" t="s">
        <v>39</v>
      </c>
      <c r="E13678" s="120" t="s">
        <v>38</v>
      </c>
      <c r="F13678" s="121">
        <v>1014788</v>
      </c>
      <c r="G13678" s="121">
        <v>407333.51</v>
      </c>
      <c r="H13678" s="119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19">
        <v>99999</v>
      </c>
      <c r="B13679" s="120" t="s">
        <v>201</v>
      </c>
      <c r="C13679" s="120" t="s">
        <v>202</v>
      </c>
      <c r="D13679" s="120" t="s">
        <v>39</v>
      </c>
      <c r="E13679" s="120" t="s">
        <v>38</v>
      </c>
      <c r="F13679" s="121">
        <v>252621</v>
      </c>
      <c r="G13679" s="121">
        <v>125478.49</v>
      </c>
      <c r="H13679" s="119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19">
        <v>99999</v>
      </c>
      <c r="B13680" s="120" t="s">
        <v>201</v>
      </c>
      <c r="C13680" s="120" t="s">
        <v>206</v>
      </c>
      <c r="D13680" s="120" t="s">
        <v>39</v>
      </c>
      <c r="E13680" s="120" t="s">
        <v>38</v>
      </c>
      <c r="F13680" s="121">
        <v>0</v>
      </c>
      <c r="G13680" s="121">
        <v>0</v>
      </c>
      <c r="H13680" s="119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19">
        <v>99999</v>
      </c>
      <c r="B13681" s="120" t="s">
        <v>201</v>
      </c>
      <c r="C13681" s="120" t="s">
        <v>202</v>
      </c>
      <c r="D13681" s="120" t="s">
        <v>39</v>
      </c>
      <c r="E13681" s="120" t="s">
        <v>38</v>
      </c>
      <c r="F13681" s="121">
        <v>633255</v>
      </c>
      <c r="G13681" s="121">
        <v>571034.59</v>
      </c>
      <c r="H13681" s="119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19">
        <v>99999</v>
      </c>
      <c r="B13682" s="120" t="s">
        <v>205</v>
      </c>
      <c r="C13682" s="120" t="s">
        <v>209</v>
      </c>
      <c r="D13682" s="120" t="s">
        <v>39</v>
      </c>
      <c r="E13682" s="120" t="s">
        <v>140</v>
      </c>
      <c r="F13682" s="121">
        <v>9180147</v>
      </c>
      <c r="G13682" s="121">
        <v>1043932.2</v>
      </c>
      <c r="H13682" s="119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19">
        <v>99999</v>
      </c>
      <c r="B13683" s="120" t="s">
        <v>205</v>
      </c>
      <c r="C13683" s="120" t="s">
        <v>209</v>
      </c>
      <c r="D13683" s="120" t="s">
        <v>39</v>
      </c>
      <c r="E13683" s="120" t="s">
        <v>142</v>
      </c>
      <c r="F13683" s="121">
        <v>0</v>
      </c>
      <c r="G13683" s="121">
        <v>0</v>
      </c>
      <c r="H13683" s="119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19">
        <v>99999</v>
      </c>
      <c r="B13684" s="120" t="s">
        <v>201</v>
      </c>
      <c r="C13684" s="120" t="s">
        <v>202</v>
      </c>
      <c r="D13684" s="120" t="s">
        <v>61</v>
      </c>
      <c r="E13684" s="120" t="s">
        <v>70</v>
      </c>
      <c r="F13684" s="121">
        <v>0</v>
      </c>
      <c r="G13684" s="121">
        <v>0</v>
      </c>
      <c r="H13684" s="119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19">
        <v>99999</v>
      </c>
      <c r="B13685" s="120" t="s">
        <v>201</v>
      </c>
      <c r="C13685" s="120" t="s">
        <v>202</v>
      </c>
      <c r="D13685" s="120" t="s">
        <v>61</v>
      </c>
      <c r="E13685" s="120" t="s">
        <v>70</v>
      </c>
      <c r="F13685" s="121">
        <v>714</v>
      </c>
      <c r="G13685" s="121">
        <v>47.015</v>
      </c>
      <c r="H13685" s="119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19">
        <v>99999</v>
      </c>
      <c r="B13686" s="120" t="s">
        <v>201</v>
      </c>
      <c r="C13686" s="120" t="s">
        <v>206</v>
      </c>
      <c r="D13686" s="120" t="s">
        <v>61</v>
      </c>
      <c r="E13686" s="120" t="s">
        <v>70</v>
      </c>
      <c r="F13686" s="121">
        <v>140625</v>
      </c>
      <c r="G13686" s="121">
        <v>12573.698</v>
      </c>
      <c r="H13686" s="119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19">
        <v>99999</v>
      </c>
      <c r="B13687" s="120" t="s">
        <v>201</v>
      </c>
      <c r="C13687" s="120" t="s">
        <v>206</v>
      </c>
      <c r="D13687" s="120" t="s">
        <v>61</v>
      </c>
      <c r="E13687" s="120" t="s">
        <v>70</v>
      </c>
      <c r="F13687" s="121">
        <v>22437</v>
      </c>
      <c r="G13687" s="121">
        <v>2086.689</v>
      </c>
      <c r="H13687" s="119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19">
        <v>99999</v>
      </c>
      <c r="B13688" s="120" t="s">
        <v>205</v>
      </c>
      <c r="C13688" s="120" t="s">
        <v>208</v>
      </c>
      <c r="D13688" s="120" t="s">
        <v>61</v>
      </c>
      <c r="E13688" s="120" t="s">
        <v>70</v>
      </c>
      <c r="F13688" s="121">
        <v>0</v>
      </c>
      <c r="G13688" s="121">
        <v>0</v>
      </c>
      <c r="H13688" s="119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19">
        <v>99999</v>
      </c>
      <c r="B13689" s="120" t="s">
        <v>201</v>
      </c>
      <c r="C13689" s="120" t="s">
        <v>202</v>
      </c>
      <c r="D13689" s="120" t="s">
        <v>61</v>
      </c>
      <c r="E13689" s="120" t="s">
        <v>70</v>
      </c>
      <c r="F13689" s="121">
        <v>0</v>
      </c>
      <c r="G13689" s="121">
        <v>0</v>
      </c>
      <c r="H13689" s="119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19">
        <v>99999</v>
      </c>
      <c r="B13690" s="120" t="s">
        <v>201</v>
      </c>
      <c r="C13690" s="120" t="s">
        <v>202</v>
      </c>
      <c r="D13690" s="120" t="s">
        <v>61</v>
      </c>
      <c r="E13690" s="120" t="s">
        <v>70</v>
      </c>
      <c r="F13690" s="121">
        <v>0</v>
      </c>
      <c r="G13690" s="121">
        <v>0</v>
      </c>
      <c r="H13690" s="119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19">
        <v>99999</v>
      </c>
      <c r="B13691" s="120" t="s">
        <v>201</v>
      </c>
      <c r="C13691" s="120" t="s">
        <v>206</v>
      </c>
      <c r="D13691" s="120" t="s">
        <v>61</v>
      </c>
      <c r="E13691" s="120" t="s">
        <v>70</v>
      </c>
      <c r="F13691" s="121">
        <v>189693</v>
      </c>
      <c r="G13691" s="121">
        <v>12538.573</v>
      </c>
      <c r="H13691" s="119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19">
        <v>99999</v>
      </c>
      <c r="B13692" s="120" t="s">
        <v>201</v>
      </c>
      <c r="C13692" s="120" t="s">
        <v>202</v>
      </c>
      <c r="D13692" s="120" t="s">
        <v>61</v>
      </c>
      <c r="E13692" s="120" t="s">
        <v>70</v>
      </c>
      <c r="F13692" s="121">
        <v>1521</v>
      </c>
      <c r="G13692" s="121">
        <v>53.703</v>
      </c>
      <c r="H13692" s="119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19">
        <v>99999</v>
      </c>
      <c r="B13693" s="120" t="s">
        <v>201</v>
      </c>
      <c r="C13693" s="120" t="s">
        <v>206</v>
      </c>
      <c r="D13693" s="120" t="s">
        <v>61</v>
      </c>
      <c r="E13693" s="120" t="s">
        <v>86</v>
      </c>
      <c r="F13693" s="121">
        <v>0</v>
      </c>
      <c r="G13693" s="121">
        <v>0</v>
      </c>
      <c r="H13693" s="119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19">
        <v>99999</v>
      </c>
      <c r="B13694" s="120" t="s">
        <v>201</v>
      </c>
      <c r="C13694" s="120" t="s">
        <v>206</v>
      </c>
      <c r="D13694" s="120" t="s">
        <v>61</v>
      </c>
      <c r="E13694" s="120" t="s">
        <v>86</v>
      </c>
      <c r="F13694" s="121">
        <v>45150</v>
      </c>
      <c r="G13694" s="121">
        <v>4208.866</v>
      </c>
      <c r="H13694" s="119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19">
        <v>99999</v>
      </c>
      <c r="B13695" s="120" t="s">
        <v>205</v>
      </c>
      <c r="C13695" s="120" t="s">
        <v>202</v>
      </c>
      <c r="D13695" s="120" t="s">
        <v>61</v>
      </c>
      <c r="E13695" s="120" t="s">
        <v>38</v>
      </c>
      <c r="F13695" s="121">
        <v>9855997</v>
      </c>
      <c r="G13695" s="121">
        <v>2217352.9</v>
      </c>
      <c r="H13695" s="119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19">
        <v>99999</v>
      </c>
      <c r="B13696" s="120" t="s">
        <v>201</v>
      </c>
      <c r="C13696" s="120" t="s">
        <v>206</v>
      </c>
      <c r="D13696" s="120" t="s">
        <v>61</v>
      </c>
      <c r="E13696" s="120" t="s">
        <v>38</v>
      </c>
      <c r="F13696" s="121">
        <v>1208209</v>
      </c>
      <c r="G13696" s="121">
        <v>112655.57</v>
      </c>
      <c r="H13696" s="119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19">
        <v>99999</v>
      </c>
      <c r="B13697" s="120" t="s">
        <v>201</v>
      </c>
      <c r="C13697" s="120" t="s">
        <v>206</v>
      </c>
      <c r="D13697" s="120" t="s">
        <v>61</v>
      </c>
      <c r="E13697" s="120" t="s">
        <v>38</v>
      </c>
      <c r="F13697" s="121">
        <v>0</v>
      </c>
      <c r="G13697" s="121">
        <v>0</v>
      </c>
      <c r="H13697" s="119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19">
        <v>99999</v>
      </c>
      <c r="B13698" s="120" t="s">
        <v>205</v>
      </c>
      <c r="C13698" s="120" t="s">
        <v>208</v>
      </c>
      <c r="D13698" s="120" t="s">
        <v>61</v>
      </c>
      <c r="E13698" s="120" t="s">
        <v>38</v>
      </c>
      <c r="F13698" s="121">
        <v>0</v>
      </c>
      <c r="G13698" s="121">
        <v>0</v>
      </c>
      <c r="H13698" s="119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19">
        <v>99999</v>
      </c>
      <c r="B13699" s="120" t="s">
        <v>201</v>
      </c>
      <c r="C13699" s="120" t="s">
        <v>202</v>
      </c>
      <c r="D13699" s="120" t="s">
        <v>61</v>
      </c>
      <c r="E13699" s="120" t="s">
        <v>38</v>
      </c>
      <c r="F13699" s="121">
        <v>15657992</v>
      </c>
      <c r="G13699" s="121">
        <v>1371963.2</v>
      </c>
      <c r="H13699" s="119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19">
        <v>99999</v>
      </c>
      <c r="B13700" s="120" t="s">
        <v>205</v>
      </c>
      <c r="C13700" s="120" t="s">
        <v>210</v>
      </c>
      <c r="D13700" s="120" t="s">
        <v>61</v>
      </c>
      <c r="E13700" s="120" t="s">
        <v>38</v>
      </c>
      <c r="F13700" s="121">
        <v>97549</v>
      </c>
      <c r="G13700" s="121">
        <v>18026.585</v>
      </c>
      <c r="H13700" s="119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19">
        <v>99999</v>
      </c>
      <c r="B13701" s="120" t="s">
        <v>201</v>
      </c>
      <c r="C13701" s="120" t="s">
        <v>202</v>
      </c>
      <c r="D13701" s="120" t="s">
        <v>61</v>
      </c>
      <c r="E13701" s="120" t="s">
        <v>38</v>
      </c>
      <c r="F13701" s="121">
        <v>3779483</v>
      </c>
      <c r="G13701" s="121">
        <v>378797.03</v>
      </c>
      <c r="H13701" s="119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19">
        <v>99999</v>
      </c>
      <c r="B13702" s="120" t="s">
        <v>205</v>
      </c>
      <c r="C13702" s="120" t="s">
        <v>209</v>
      </c>
      <c r="D13702" s="120" t="s">
        <v>61</v>
      </c>
      <c r="E13702" s="120" t="s">
        <v>38</v>
      </c>
      <c r="F13702" s="121">
        <v>5444229</v>
      </c>
      <c r="G13702" s="121">
        <v>619097.46</v>
      </c>
      <c r="H13702" s="119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19">
        <v>99999</v>
      </c>
      <c r="B13703" s="120" t="s">
        <v>201</v>
      </c>
      <c r="C13703" s="120" t="s">
        <v>202</v>
      </c>
      <c r="D13703" s="120" t="s">
        <v>61</v>
      </c>
      <c r="E13703" s="120" t="s">
        <v>38</v>
      </c>
      <c r="F13703" s="121">
        <v>75025</v>
      </c>
      <c r="G13703" s="121">
        <v>7039.946</v>
      </c>
      <c r="H13703" s="119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19">
        <v>99999</v>
      </c>
      <c r="B13704" s="120" t="s">
        <v>201</v>
      </c>
      <c r="C13704" s="120" t="s">
        <v>206</v>
      </c>
      <c r="D13704" s="120" t="s">
        <v>61</v>
      </c>
      <c r="E13704" s="120" t="s">
        <v>38</v>
      </c>
      <c r="F13704" s="121">
        <v>822741</v>
      </c>
      <c r="G13704" s="121">
        <v>68624.169</v>
      </c>
      <c r="H13704" s="119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19">
        <v>99999</v>
      </c>
      <c r="B13705" s="120" t="s">
        <v>201</v>
      </c>
      <c r="C13705" s="120" t="s">
        <v>206</v>
      </c>
      <c r="D13705" s="120" t="s">
        <v>61</v>
      </c>
      <c r="E13705" s="120" t="s">
        <v>38</v>
      </c>
      <c r="F13705" s="121">
        <v>4425409</v>
      </c>
      <c r="G13705" s="121">
        <v>389230.63</v>
      </c>
      <c r="H13705" s="119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19">
        <v>99999</v>
      </c>
      <c r="B13706" s="120" t="s">
        <v>201</v>
      </c>
      <c r="C13706" s="120" t="s">
        <v>202</v>
      </c>
      <c r="D13706" s="120" t="s">
        <v>61</v>
      </c>
      <c r="E13706" s="120" t="s">
        <v>38</v>
      </c>
      <c r="F13706" s="121">
        <v>0</v>
      </c>
      <c r="G13706" s="121">
        <v>0</v>
      </c>
      <c r="H13706" s="119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19">
        <v>99999</v>
      </c>
      <c r="B13707" s="120" t="s">
        <v>201</v>
      </c>
      <c r="C13707" s="120" t="s">
        <v>206</v>
      </c>
      <c r="D13707" s="120" t="s">
        <v>61</v>
      </c>
      <c r="E13707" s="120" t="s">
        <v>38</v>
      </c>
      <c r="F13707" s="121">
        <v>368056</v>
      </c>
      <c r="G13707" s="121">
        <v>29102.625</v>
      </c>
      <c r="H13707" s="119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19">
        <v>99999</v>
      </c>
      <c r="B13708" s="120" t="s">
        <v>201</v>
      </c>
      <c r="C13708" s="120" t="s">
        <v>206</v>
      </c>
      <c r="D13708" s="120" t="s">
        <v>61</v>
      </c>
      <c r="E13708" s="120" t="s">
        <v>38</v>
      </c>
      <c r="F13708" s="121">
        <v>1583382</v>
      </c>
      <c r="G13708" s="121">
        <v>144242.66</v>
      </c>
      <c r="H13708" s="119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19">
        <v>99999</v>
      </c>
      <c r="B13709" s="120" t="s">
        <v>205</v>
      </c>
      <c r="C13709" s="120" t="s">
        <v>208</v>
      </c>
      <c r="D13709" s="120" t="s">
        <v>61</v>
      </c>
      <c r="E13709" s="120" t="s">
        <v>38</v>
      </c>
      <c r="F13709" s="121">
        <v>2115464</v>
      </c>
      <c r="G13709" s="121">
        <v>246276.67</v>
      </c>
      <c r="H13709" s="119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19">
        <v>99999</v>
      </c>
      <c r="B13710" s="120" t="s">
        <v>201</v>
      </c>
      <c r="C13710" s="120" t="s">
        <v>202</v>
      </c>
      <c r="D13710" s="120" t="s">
        <v>61</v>
      </c>
      <c r="E13710" s="120" t="s">
        <v>38</v>
      </c>
      <c r="F13710" s="121">
        <v>1955673</v>
      </c>
      <c r="G13710" s="121">
        <v>142850.01</v>
      </c>
      <c r="H13710" s="119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19">
        <v>99999</v>
      </c>
      <c r="B13711" s="120" t="s">
        <v>201</v>
      </c>
      <c r="C13711" s="120" t="s">
        <v>202</v>
      </c>
      <c r="D13711" s="120" t="s">
        <v>61</v>
      </c>
      <c r="E13711" s="120" t="s">
        <v>38</v>
      </c>
      <c r="F13711" s="121">
        <v>6030898</v>
      </c>
      <c r="G13711" s="121">
        <v>408223.68</v>
      </c>
      <c r="H13711" s="119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19">
        <v>99999</v>
      </c>
      <c r="B13712" s="120" t="s">
        <v>201</v>
      </c>
      <c r="C13712" s="120" t="s">
        <v>206</v>
      </c>
      <c r="D13712" s="120" t="s">
        <v>61</v>
      </c>
      <c r="E13712" s="120" t="s">
        <v>38</v>
      </c>
      <c r="F13712" s="121">
        <v>22627173</v>
      </c>
      <c r="G13712" s="121">
        <v>1946890.2</v>
      </c>
      <c r="H13712" s="119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19">
        <v>99999</v>
      </c>
      <c r="B13713" s="120" t="s">
        <v>201</v>
      </c>
      <c r="C13713" s="120" t="s">
        <v>202</v>
      </c>
      <c r="D13713" s="120" t="s">
        <v>61</v>
      </c>
      <c r="E13713" s="120" t="s">
        <v>38</v>
      </c>
      <c r="F13713" s="121">
        <v>6521403</v>
      </c>
      <c r="G13713" s="121">
        <v>618131.98</v>
      </c>
      <c r="H13713" s="119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19">
        <v>99999</v>
      </c>
      <c r="B13714" s="120" t="s">
        <v>201</v>
      </c>
      <c r="C13714" s="120" t="s">
        <v>202</v>
      </c>
      <c r="D13714" s="120" t="s">
        <v>61</v>
      </c>
      <c r="E13714" s="120" t="s">
        <v>38</v>
      </c>
      <c r="F13714" s="121">
        <v>3609336</v>
      </c>
      <c r="G13714" s="121">
        <v>313796.3</v>
      </c>
      <c r="H13714" s="119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19">
        <v>99999</v>
      </c>
      <c r="B13715" s="120" t="s">
        <v>201</v>
      </c>
      <c r="C13715" s="120" t="s">
        <v>206</v>
      </c>
      <c r="D13715" s="120" t="s">
        <v>61</v>
      </c>
      <c r="E13715" s="120" t="s">
        <v>38</v>
      </c>
      <c r="F13715" s="121">
        <v>361474</v>
      </c>
      <c r="G13715" s="121">
        <v>25124.948</v>
      </c>
      <c r="H13715" s="119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19">
        <v>99999</v>
      </c>
      <c r="B13716" s="120" t="s">
        <v>201</v>
      </c>
      <c r="C13716" s="120" t="s">
        <v>202</v>
      </c>
      <c r="D13716" s="120" t="s">
        <v>61</v>
      </c>
      <c r="E13716" s="120" t="s">
        <v>38</v>
      </c>
      <c r="F13716" s="121">
        <v>10780378</v>
      </c>
      <c r="G13716" s="121">
        <v>1085325.1</v>
      </c>
      <c r="H13716" s="119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19">
        <v>99999</v>
      </c>
      <c r="B13717" s="120" t="s">
        <v>205</v>
      </c>
      <c r="C13717" s="120" t="s">
        <v>209</v>
      </c>
      <c r="D13717" s="120" t="s">
        <v>61</v>
      </c>
      <c r="E13717" s="120" t="s">
        <v>140</v>
      </c>
      <c r="F13717" s="121">
        <v>0</v>
      </c>
      <c r="G13717" s="121">
        <v>0</v>
      </c>
      <c r="H13717" s="119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19">
        <v>99999</v>
      </c>
      <c r="B13718" s="120" t="s">
        <v>205</v>
      </c>
      <c r="C13718" s="120" t="s">
        <v>209</v>
      </c>
      <c r="D13718" s="120" t="s">
        <v>61</v>
      </c>
      <c r="E13718" s="120" t="s">
        <v>142</v>
      </c>
      <c r="F13718" s="121">
        <v>0</v>
      </c>
      <c r="G13718" s="121">
        <v>0</v>
      </c>
      <c r="H13718" s="119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19">
        <v>99999</v>
      </c>
      <c r="B13719" s="120" t="s">
        <v>201</v>
      </c>
      <c r="C13719" s="120" t="s">
        <v>206</v>
      </c>
      <c r="D13719" s="120" t="s">
        <v>67</v>
      </c>
      <c r="E13719" s="120" t="s">
        <v>38</v>
      </c>
      <c r="F13719" s="121">
        <v>0</v>
      </c>
      <c r="G13719" s="121">
        <v>0</v>
      </c>
      <c r="H13719" s="119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19">
        <v>99999</v>
      </c>
      <c r="B13720" s="120" t="s">
        <v>205</v>
      </c>
      <c r="C13720" s="120" t="s">
        <v>208</v>
      </c>
      <c r="D13720" s="120" t="s">
        <v>67</v>
      </c>
      <c r="E13720" s="120" t="s">
        <v>38</v>
      </c>
      <c r="F13720" s="121">
        <v>0</v>
      </c>
      <c r="G13720" s="121">
        <v>0</v>
      </c>
      <c r="H13720" s="119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19">
        <v>99999</v>
      </c>
      <c r="B13721" s="120" t="s">
        <v>205</v>
      </c>
      <c r="C13721" s="120" t="s">
        <v>209</v>
      </c>
      <c r="D13721" s="120" t="s">
        <v>67</v>
      </c>
      <c r="E13721" s="120" t="s">
        <v>38</v>
      </c>
      <c r="F13721" s="121">
        <v>0</v>
      </c>
      <c r="G13721" s="121">
        <v>0</v>
      </c>
      <c r="H13721" s="119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19">
        <v>99999</v>
      </c>
      <c r="B13722" s="120" t="s">
        <v>201</v>
      </c>
      <c r="C13722" s="120" t="s">
        <v>206</v>
      </c>
      <c r="D13722" s="120" t="s">
        <v>67</v>
      </c>
      <c r="E13722" s="120" t="s">
        <v>38</v>
      </c>
      <c r="F13722" s="121">
        <v>0</v>
      </c>
      <c r="G13722" s="121">
        <v>0</v>
      </c>
      <c r="H13722" s="119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19">
        <v>99999</v>
      </c>
      <c r="B13723" s="120" t="s">
        <v>201</v>
      </c>
      <c r="C13723" s="120" t="s">
        <v>206</v>
      </c>
      <c r="D13723" s="120" t="s">
        <v>67</v>
      </c>
      <c r="E13723" s="120" t="s">
        <v>38</v>
      </c>
      <c r="F13723" s="121">
        <v>0</v>
      </c>
      <c r="G13723" s="121">
        <v>0</v>
      </c>
      <c r="H13723" s="119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19">
        <v>99999</v>
      </c>
      <c r="B13724" s="120" t="s">
        <v>201</v>
      </c>
      <c r="C13724" s="120" t="s">
        <v>206</v>
      </c>
      <c r="D13724" s="120" t="s">
        <v>67</v>
      </c>
      <c r="E13724" s="120" t="s">
        <v>38</v>
      </c>
      <c r="F13724" s="121">
        <v>0</v>
      </c>
      <c r="G13724" s="121">
        <v>0</v>
      </c>
      <c r="H13724" s="119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19">
        <v>99999</v>
      </c>
      <c r="B13725" s="120" t="s">
        <v>201</v>
      </c>
      <c r="C13725" s="120" t="s">
        <v>202</v>
      </c>
      <c r="D13725" s="120" t="s">
        <v>73</v>
      </c>
      <c r="E13725" s="120" t="s">
        <v>54</v>
      </c>
      <c r="F13725" s="121">
        <v>0</v>
      </c>
      <c r="G13725" s="121">
        <v>0</v>
      </c>
      <c r="H13725" s="119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19">
        <v>99999</v>
      </c>
      <c r="B13726" s="120" t="s">
        <v>205</v>
      </c>
      <c r="C13726" s="120" t="s">
        <v>208</v>
      </c>
      <c r="D13726" s="120" t="s">
        <v>73</v>
      </c>
      <c r="E13726" s="120" t="s">
        <v>70</v>
      </c>
      <c r="F13726" s="121">
        <v>0</v>
      </c>
      <c r="G13726" s="121">
        <v>0</v>
      </c>
      <c r="H13726" s="119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19">
        <v>99999</v>
      </c>
      <c r="B13727" s="120" t="s">
        <v>201</v>
      </c>
      <c r="C13727" s="120" t="s">
        <v>206</v>
      </c>
      <c r="D13727" s="120" t="s">
        <v>73</v>
      </c>
      <c r="E13727" s="120" t="s">
        <v>70</v>
      </c>
      <c r="F13727" s="121">
        <v>0</v>
      </c>
      <c r="G13727" s="121">
        <v>0</v>
      </c>
      <c r="H13727" s="119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19">
        <v>99999</v>
      </c>
      <c r="B13728" s="120" t="s">
        <v>201</v>
      </c>
      <c r="C13728" s="120" t="s">
        <v>202</v>
      </c>
      <c r="D13728" s="120" t="s">
        <v>73</v>
      </c>
      <c r="E13728" s="120" t="s">
        <v>70</v>
      </c>
      <c r="F13728" s="121">
        <v>3079</v>
      </c>
      <c r="G13728" s="121">
        <v>133.843</v>
      </c>
      <c r="H13728" s="119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19">
        <v>99999</v>
      </c>
      <c r="B13729" s="120" t="s">
        <v>201</v>
      </c>
      <c r="C13729" s="120" t="s">
        <v>202</v>
      </c>
      <c r="D13729" s="120" t="s">
        <v>73</v>
      </c>
      <c r="E13729" s="120" t="s">
        <v>70</v>
      </c>
      <c r="F13729" s="121">
        <v>42440</v>
      </c>
      <c r="G13729" s="121">
        <v>2594.097</v>
      </c>
      <c r="H13729" s="119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19">
        <v>99999</v>
      </c>
      <c r="B13730" s="120" t="s">
        <v>201</v>
      </c>
      <c r="C13730" s="120" t="s">
        <v>202</v>
      </c>
      <c r="D13730" s="120" t="s">
        <v>73</v>
      </c>
      <c r="E13730" s="120" t="s">
        <v>70</v>
      </c>
      <c r="F13730" s="121">
        <v>7117</v>
      </c>
      <c r="G13730" s="121">
        <v>690.444</v>
      </c>
      <c r="H13730" s="119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19">
        <v>99999</v>
      </c>
      <c r="B13731" s="120" t="s">
        <v>201</v>
      </c>
      <c r="C13731" s="120" t="s">
        <v>202</v>
      </c>
      <c r="D13731" s="120" t="s">
        <v>73</v>
      </c>
      <c r="E13731" s="120" t="s">
        <v>70</v>
      </c>
      <c r="F13731" s="121">
        <v>0</v>
      </c>
      <c r="G13731" s="121">
        <v>0</v>
      </c>
      <c r="H13731" s="119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19">
        <v>99999</v>
      </c>
      <c r="B13732" s="120" t="s">
        <v>201</v>
      </c>
      <c r="C13732" s="120" t="s">
        <v>202</v>
      </c>
      <c r="D13732" s="120" t="s">
        <v>73</v>
      </c>
      <c r="E13732" s="120" t="s">
        <v>70</v>
      </c>
      <c r="F13732" s="121">
        <v>34286</v>
      </c>
      <c r="G13732" s="121">
        <v>3615.202</v>
      </c>
      <c r="H13732" s="119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19">
        <v>99999</v>
      </c>
      <c r="B13733" s="120" t="s">
        <v>201</v>
      </c>
      <c r="C13733" s="120" t="s">
        <v>206</v>
      </c>
      <c r="D13733" s="120" t="s">
        <v>73</v>
      </c>
      <c r="E13733" s="120" t="s">
        <v>70</v>
      </c>
      <c r="F13733" s="121">
        <v>0</v>
      </c>
      <c r="G13733" s="121">
        <v>0</v>
      </c>
      <c r="H13733" s="119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19">
        <v>99999</v>
      </c>
      <c r="B13734" s="120" t="s">
        <v>205</v>
      </c>
      <c r="C13734" s="120" t="s">
        <v>210</v>
      </c>
      <c r="D13734" s="120" t="s">
        <v>73</v>
      </c>
      <c r="E13734" s="120" t="s">
        <v>70</v>
      </c>
      <c r="F13734" s="121">
        <v>2209</v>
      </c>
      <c r="G13734" s="121">
        <v>462.505</v>
      </c>
      <c r="H13734" s="119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19">
        <v>99999</v>
      </c>
      <c r="B13735" s="120" t="s">
        <v>201</v>
      </c>
      <c r="C13735" s="120" t="s">
        <v>202</v>
      </c>
      <c r="D13735" s="120" t="s">
        <v>73</v>
      </c>
      <c r="E13735" s="120" t="s">
        <v>70</v>
      </c>
      <c r="F13735" s="121">
        <v>31419</v>
      </c>
      <c r="G13735" s="121">
        <v>1871.544</v>
      </c>
      <c r="H13735" s="119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19">
        <v>99999</v>
      </c>
      <c r="B13736" s="120" t="s">
        <v>201</v>
      </c>
      <c r="C13736" s="120" t="s">
        <v>202</v>
      </c>
      <c r="D13736" s="120" t="s">
        <v>73</v>
      </c>
      <c r="E13736" s="120" t="s">
        <v>70</v>
      </c>
      <c r="F13736" s="121">
        <v>0</v>
      </c>
      <c r="G13736" s="121">
        <v>0</v>
      </c>
      <c r="H13736" s="119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19">
        <v>99999</v>
      </c>
      <c r="B13737" s="120" t="s">
        <v>201</v>
      </c>
      <c r="C13737" s="120" t="s">
        <v>202</v>
      </c>
      <c r="D13737" s="120" t="s">
        <v>73</v>
      </c>
      <c r="E13737" s="120" t="s">
        <v>70</v>
      </c>
      <c r="F13737" s="121">
        <v>66808</v>
      </c>
      <c r="G13737" s="121">
        <v>5518.261</v>
      </c>
      <c r="H13737" s="119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19">
        <v>99999</v>
      </c>
      <c r="B13738" s="120" t="s">
        <v>201</v>
      </c>
      <c r="C13738" s="120" t="s">
        <v>206</v>
      </c>
      <c r="D13738" s="120" t="s">
        <v>73</v>
      </c>
      <c r="E13738" s="120" t="s">
        <v>70</v>
      </c>
      <c r="F13738" s="121">
        <v>261</v>
      </c>
      <c r="G13738" s="121">
        <v>20.266</v>
      </c>
      <c r="H13738" s="119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19">
        <v>99999</v>
      </c>
      <c r="B13739" s="120" t="s">
        <v>201</v>
      </c>
      <c r="C13739" s="120" t="s">
        <v>202</v>
      </c>
      <c r="D13739" s="120" t="s">
        <v>73</v>
      </c>
      <c r="E13739" s="120" t="s">
        <v>70</v>
      </c>
      <c r="F13739" s="121">
        <v>18456</v>
      </c>
      <c r="G13739" s="121">
        <v>1745.042</v>
      </c>
      <c r="H13739" s="119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19">
        <v>99999</v>
      </c>
      <c r="B13740" s="120" t="s">
        <v>201</v>
      </c>
      <c r="C13740" s="120" t="s">
        <v>202</v>
      </c>
      <c r="D13740" s="120" t="s">
        <v>73</v>
      </c>
      <c r="E13740" s="120" t="s">
        <v>70</v>
      </c>
      <c r="F13740" s="121">
        <v>3704</v>
      </c>
      <c r="G13740" s="121">
        <v>378.96</v>
      </c>
      <c r="H13740" s="119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19">
        <v>99999</v>
      </c>
      <c r="B13741" s="120" t="s">
        <v>201</v>
      </c>
      <c r="C13741" s="120" t="s">
        <v>206</v>
      </c>
      <c r="D13741" s="120" t="s">
        <v>73</v>
      </c>
      <c r="E13741" s="120" t="s">
        <v>70</v>
      </c>
      <c r="F13741" s="121">
        <v>248995</v>
      </c>
      <c r="G13741" s="121">
        <v>18120.195</v>
      </c>
      <c r="H13741" s="119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19">
        <v>99999</v>
      </c>
      <c r="B13742" s="120" t="s">
        <v>201</v>
      </c>
      <c r="C13742" s="120" t="s">
        <v>202</v>
      </c>
      <c r="D13742" s="120" t="s">
        <v>73</v>
      </c>
      <c r="E13742" s="120" t="s">
        <v>70</v>
      </c>
      <c r="F13742" s="121">
        <v>64163</v>
      </c>
      <c r="G13742" s="121">
        <v>4642.502</v>
      </c>
      <c r="H13742" s="119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19">
        <v>99999</v>
      </c>
      <c r="B13743" s="120" t="s">
        <v>201</v>
      </c>
      <c r="C13743" s="120" t="s">
        <v>202</v>
      </c>
      <c r="D13743" s="120" t="s">
        <v>73</v>
      </c>
      <c r="E13743" s="120" t="s">
        <v>70</v>
      </c>
      <c r="F13743" s="121">
        <v>0</v>
      </c>
      <c r="G13743" s="121">
        <v>0</v>
      </c>
      <c r="H13743" s="119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19">
        <v>99999</v>
      </c>
      <c r="B13744" s="120" t="s">
        <v>201</v>
      </c>
      <c r="C13744" s="120" t="s">
        <v>202</v>
      </c>
      <c r="D13744" s="120" t="s">
        <v>73</v>
      </c>
      <c r="E13744" s="120" t="s">
        <v>81</v>
      </c>
      <c r="F13744" s="121">
        <v>62789</v>
      </c>
      <c r="G13744" s="121">
        <v>4918.001</v>
      </c>
      <c r="H13744" s="119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19">
        <v>99999</v>
      </c>
      <c r="B13745" s="120" t="s">
        <v>201</v>
      </c>
      <c r="C13745" s="120" t="s">
        <v>206</v>
      </c>
      <c r="D13745" s="120" t="s">
        <v>73</v>
      </c>
      <c r="E13745" s="120" t="s">
        <v>86</v>
      </c>
      <c r="F13745" s="121">
        <v>780</v>
      </c>
      <c r="G13745" s="121">
        <v>84.468</v>
      </c>
      <c r="H13745" s="119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19">
        <v>99999</v>
      </c>
      <c r="B13746" s="120" t="s">
        <v>201</v>
      </c>
      <c r="C13746" s="120" t="s">
        <v>206</v>
      </c>
      <c r="D13746" s="120" t="s">
        <v>73</v>
      </c>
      <c r="E13746" s="120" t="s">
        <v>86</v>
      </c>
      <c r="F13746" s="121">
        <v>57400</v>
      </c>
      <c r="G13746" s="121">
        <v>5747.857</v>
      </c>
      <c r="H13746" s="119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19">
        <v>99999</v>
      </c>
      <c r="B13747" s="120" t="s">
        <v>201</v>
      </c>
      <c r="C13747" s="120" t="s">
        <v>202</v>
      </c>
      <c r="D13747" s="120" t="s">
        <v>73</v>
      </c>
      <c r="E13747" s="120" t="s">
        <v>86</v>
      </c>
      <c r="F13747" s="121">
        <v>0</v>
      </c>
      <c r="G13747" s="121">
        <v>0</v>
      </c>
      <c r="H13747" s="119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19">
        <v>99999</v>
      </c>
      <c r="B13748" s="120" t="s">
        <v>201</v>
      </c>
      <c r="C13748" s="120" t="s">
        <v>206</v>
      </c>
      <c r="D13748" s="120" t="s">
        <v>73</v>
      </c>
      <c r="E13748" s="120" t="s">
        <v>86</v>
      </c>
      <c r="F13748" s="121">
        <v>39668</v>
      </c>
      <c r="G13748" s="121">
        <v>3833.372</v>
      </c>
      <c r="H13748" s="119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19">
        <v>99999</v>
      </c>
      <c r="B13749" s="120" t="s">
        <v>201</v>
      </c>
      <c r="C13749" s="120" t="s">
        <v>211</v>
      </c>
      <c r="D13749" s="120" t="s">
        <v>73</v>
      </c>
      <c r="E13749" s="120" t="s">
        <v>90</v>
      </c>
      <c r="F13749" s="121">
        <v>655585</v>
      </c>
      <c r="G13749" s="121">
        <v>46459.755</v>
      </c>
      <c r="H13749" s="119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19">
        <v>99999</v>
      </c>
      <c r="B13750" s="120" t="s">
        <v>205</v>
      </c>
      <c r="C13750" s="120" t="s">
        <v>208</v>
      </c>
      <c r="D13750" s="120" t="s">
        <v>73</v>
      </c>
      <c r="E13750" s="120" t="s">
        <v>38</v>
      </c>
      <c r="F13750" s="121">
        <v>353430</v>
      </c>
      <c r="G13750" s="121">
        <v>82225.491</v>
      </c>
      <c r="H13750" s="119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19">
        <v>99999</v>
      </c>
      <c r="B13751" s="120" t="s">
        <v>205</v>
      </c>
      <c r="C13751" s="120" t="s">
        <v>210</v>
      </c>
      <c r="D13751" s="120" t="s">
        <v>73</v>
      </c>
      <c r="E13751" s="120" t="s">
        <v>38</v>
      </c>
      <c r="F13751" s="121">
        <v>179629</v>
      </c>
      <c r="G13751" s="121">
        <v>30332.636</v>
      </c>
      <c r="H13751" s="119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19">
        <v>99999</v>
      </c>
      <c r="B13752" s="120" t="s">
        <v>201</v>
      </c>
      <c r="C13752" s="120" t="s">
        <v>206</v>
      </c>
      <c r="D13752" s="120" t="s">
        <v>73</v>
      </c>
      <c r="E13752" s="120" t="s">
        <v>38</v>
      </c>
      <c r="F13752" s="121">
        <v>151502</v>
      </c>
      <c r="G13752" s="121">
        <v>15820.803</v>
      </c>
      <c r="H13752" s="119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19">
        <v>99999</v>
      </c>
      <c r="B13753" s="120" t="s">
        <v>201</v>
      </c>
      <c r="C13753" s="120" t="s">
        <v>207</v>
      </c>
      <c r="D13753" s="120" t="s">
        <v>73</v>
      </c>
      <c r="E13753" s="120" t="s">
        <v>38</v>
      </c>
      <c r="F13753" s="121">
        <v>0</v>
      </c>
      <c r="G13753" s="121">
        <v>0</v>
      </c>
      <c r="H13753" s="119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19">
        <v>99999</v>
      </c>
      <c r="B13754" s="120" t="s">
        <v>205</v>
      </c>
      <c r="C13754" s="120" t="s">
        <v>210</v>
      </c>
      <c r="D13754" s="120" t="s">
        <v>73</v>
      </c>
      <c r="E13754" s="120" t="s">
        <v>38</v>
      </c>
      <c r="F13754" s="121">
        <v>0</v>
      </c>
      <c r="G13754" s="121">
        <v>0</v>
      </c>
      <c r="H13754" s="119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19">
        <v>99999</v>
      </c>
      <c r="B13755" s="120" t="s">
        <v>205</v>
      </c>
      <c r="C13755" s="120" t="s">
        <v>209</v>
      </c>
      <c r="D13755" s="120" t="s">
        <v>73</v>
      </c>
      <c r="E13755" s="120" t="s">
        <v>38</v>
      </c>
      <c r="F13755" s="121">
        <v>249291</v>
      </c>
      <c r="G13755" s="121">
        <v>57280.994</v>
      </c>
      <c r="H13755" s="119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19">
        <v>99999</v>
      </c>
      <c r="B13756" s="120" t="s">
        <v>201</v>
      </c>
      <c r="C13756" s="120" t="s">
        <v>202</v>
      </c>
      <c r="D13756" s="120" t="s">
        <v>73</v>
      </c>
      <c r="E13756" s="120" t="s">
        <v>38</v>
      </c>
      <c r="F13756" s="121">
        <v>2466606</v>
      </c>
      <c r="G13756" s="121">
        <v>224053.85</v>
      </c>
      <c r="H13756" s="119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19">
        <v>99999</v>
      </c>
      <c r="B13757" s="120" t="s">
        <v>201</v>
      </c>
      <c r="C13757" s="120" t="s">
        <v>202</v>
      </c>
      <c r="D13757" s="120" t="s">
        <v>73</v>
      </c>
      <c r="E13757" s="120" t="s">
        <v>38</v>
      </c>
      <c r="F13757" s="121">
        <v>1133471</v>
      </c>
      <c r="G13757" s="121">
        <v>89190.007</v>
      </c>
      <c r="H13757" s="119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19">
        <v>99999</v>
      </c>
      <c r="B13758" s="120" t="s">
        <v>201</v>
      </c>
      <c r="C13758" s="120" t="s">
        <v>206</v>
      </c>
      <c r="D13758" s="120" t="s">
        <v>73</v>
      </c>
      <c r="E13758" s="120" t="s">
        <v>38</v>
      </c>
      <c r="F13758" s="121">
        <v>1391559</v>
      </c>
      <c r="G13758" s="121">
        <v>119316.11</v>
      </c>
      <c r="H13758" s="119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19">
        <v>99999</v>
      </c>
      <c r="B13759" s="120" t="s">
        <v>205</v>
      </c>
      <c r="C13759" s="120" t="s">
        <v>209</v>
      </c>
      <c r="D13759" s="120" t="s">
        <v>73</v>
      </c>
      <c r="E13759" s="120" t="s">
        <v>38</v>
      </c>
      <c r="F13759" s="121">
        <v>115654</v>
      </c>
      <c r="G13759" s="121">
        <v>14948.244</v>
      </c>
      <c r="H13759" s="119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19">
        <v>99999</v>
      </c>
      <c r="B13760" s="120" t="s">
        <v>201</v>
      </c>
      <c r="C13760" s="120" t="s">
        <v>202</v>
      </c>
      <c r="D13760" s="120" t="s">
        <v>73</v>
      </c>
      <c r="E13760" s="120" t="s">
        <v>38</v>
      </c>
      <c r="F13760" s="121">
        <v>2831296</v>
      </c>
      <c r="G13760" s="121">
        <v>211161.37</v>
      </c>
      <c r="H13760" s="119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19">
        <v>99999</v>
      </c>
      <c r="B13761" s="120" t="s">
        <v>205</v>
      </c>
      <c r="C13761" s="120" t="s">
        <v>210</v>
      </c>
      <c r="D13761" s="120" t="s">
        <v>73</v>
      </c>
      <c r="E13761" s="120" t="s">
        <v>38</v>
      </c>
      <c r="F13761" s="121">
        <v>0</v>
      </c>
      <c r="G13761" s="121">
        <v>0</v>
      </c>
      <c r="H13761" s="119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19">
        <v>99999</v>
      </c>
      <c r="B13762" s="120" t="s">
        <v>201</v>
      </c>
      <c r="C13762" s="120" t="s">
        <v>202</v>
      </c>
      <c r="D13762" s="120" t="s">
        <v>73</v>
      </c>
      <c r="E13762" s="120" t="s">
        <v>38</v>
      </c>
      <c r="F13762" s="121">
        <v>84543</v>
      </c>
      <c r="G13762" s="121">
        <v>9297.776</v>
      </c>
      <c r="H13762" s="119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19">
        <v>99999</v>
      </c>
      <c r="B13763" s="120" t="s">
        <v>201</v>
      </c>
      <c r="C13763" s="120" t="s">
        <v>211</v>
      </c>
      <c r="D13763" s="120" t="s">
        <v>73</v>
      </c>
      <c r="E13763" s="120" t="s">
        <v>38</v>
      </c>
      <c r="F13763" s="121">
        <v>117933</v>
      </c>
      <c r="G13763" s="121">
        <v>10017.782</v>
      </c>
      <c r="H13763" s="119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19">
        <v>99999</v>
      </c>
      <c r="B13764" s="120" t="s">
        <v>205</v>
      </c>
      <c r="C13764" s="120" t="s">
        <v>209</v>
      </c>
      <c r="D13764" s="120" t="s">
        <v>73</v>
      </c>
      <c r="E13764" s="120" t="s">
        <v>38</v>
      </c>
      <c r="F13764" s="121">
        <v>1276059</v>
      </c>
      <c r="G13764" s="121">
        <v>142939.6</v>
      </c>
      <c r="H13764" s="119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19">
        <v>99999</v>
      </c>
      <c r="B13765" s="120" t="s">
        <v>201</v>
      </c>
      <c r="C13765" s="120" t="s">
        <v>202</v>
      </c>
      <c r="D13765" s="120" t="s">
        <v>73</v>
      </c>
      <c r="E13765" s="120" t="s">
        <v>38</v>
      </c>
      <c r="F13765" s="121">
        <v>260869</v>
      </c>
      <c r="G13765" s="121">
        <v>26298.767</v>
      </c>
      <c r="H13765" s="119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19">
        <v>99999</v>
      </c>
      <c r="B13766" s="120" t="s">
        <v>201</v>
      </c>
      <c r="C13766" s="120" t="s">
        <v>206</v>
      </c>
      <c r="D13766" s="120" t="s">
        <v>73</v>
      </c>
      <c r="E13766" s="120" t="s">
        <v>38</v>
      </c>
      <c r="F13766" s="121">
        <v>0</v>
      </c>
      <c r="G13766" s="121">
        <v>0</v>
      </c>
      <c r="H13766" s="119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19">
        <v>99999</v>
      </c>
      <c r="B13767" s="120" t="s">
        <v>205</v>
      </c>
      <c r="C13767" s="120" t="s">
        <v>210</v>
      </c>
      <c r="D13767" s="120" t="s">
        <v>73</v>
      </c>
      <c r="E13767" s="120" t="s">
        <v>38</v>
      </c>
      <c r="F13767" s="121">
        <v>1601942</v>
      </c>
      <c r="G13767" s="121">
        <v>320070.39</v>
      </c>
      <c r="H13767" s="119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19">
        <v>99999</v>
      </c>
      <c r="B13768" s="120" t="s">
        <v>205</v>
      </c>
      <c r="C13768" s="120" t="s">
        <v>209</v>
      </c>
      <c r="D13768" s="120" t="s">
        <v>73</v>
      </c>
      <c r="E13768" s="120" t="s">
        <v>38</v>
      </c>
      <c r="F13768" s="121">
        <v>330636</v>
      </c>
      <c r="G13768" s="121">
        <v>68375.352</v>
      </c>
      <c r="H13768" s="119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19">
        <v>99999</v>
      </c>
      <c r="B13769" s="120" t="s">
        <v>201</v>
      </c>
      <c r="C13769" s="120" t="s">
        <v>202</v>
      </c>
      <c r="D13769" s="120" t="s">
        <v>73</v>
      </c>
      <c r="E13769" s="120" t="s">
        <v>38</v>
      </c>
      <c r="F13769" s="121">
        <v>320140</v>
      </c>
      <c r="G13769" s="121">
        <v>17709.973</v>
      </c>
      <c r="H13769" s="119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19">
        <v>99999</v>
      </c>
      <c r="B13770" s="120" t="s">
        <v>201</v>
      </c>
      <c r="C13770" s="120" t="s">
        <v>202</v>
      </c>
      <c r="D13770" s="120" t="s">
        <v>73</v>
      </c>
      <c r="E13770" s="120" t="s">
        <v>38</v>
      </c>
      <c r="F13770" s="121">
        <v>1243934</v>
      </c>
      <c r="G13770" s="121">
        <v>92844.79</v>
      </c>
      <c r="H13770" s="119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19">
        <v>99999</v>
      </c>
      <c r="B13771" s="120" t="s">
        <v>205</v>
      </c>
      <c r="C13771" s="120" t="s">
        <v>202</v>
      </c>
      <c r="D13771" s="120" t="s">
        <v>73</v>
      </c>
      <c r="E13771" s="120" t="s">
        <v>38</v>
      </c>
      <c r="F13771" s="121">
        <v>444722</v>
      </c>
      <c r="G13771" s="121">
        <v>85581.746</v>
      </c>
      <c r="H13771" s="119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19">
        <v>99999</v>
      </c>
      <c r="B13772" s="120" t="s">
        <v>201</v>
      </c>
      <c r="C13772" s="120" t="s">
        <v>202</v>
      </c>
      <c r="D13772" s="120" t="s">
        <v>73</v>
      </c>
      <c r="E13772" s="120" t="s">
        <v>38</v>
      </c>
      <c r="F13772" s="121">
        <v>6336768</v>
      </c>
      <c r="G13772" s="121">
        <v>647595.13</v>
      </c>
      <c r="H13772" s="119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19">
        <v>99999</v>
      </c>
      <c r="B13773" s="120" t="s">
        <v>205</v>
      </c>
      <c r="C13773" s="120" t="s">
        <v>210</v>
      </c>
      <c r="D13773" s="120" t="s">
        <v>73</v>
      </c>
      <c r="E13773" s="120" t="s">
        <v>38</v>
      </c>
      <c r="F13773" s="121">
        <v>0</v>
      </c>
      <c r="G13773" s="121">
        <v>0</v>
      </c>
      <c r="H13773" s="119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19">
        <v>99999</v>
      </c>
      <c r="B13774" s="120" t="s">
        <v>201</v>
      </c>
      <c r="C13774" s="120" t="s">
        <v>206</v>
      </c>
      <c r="D13774" s="120" t="s">
        <v>73</v>
      </c>
      <c r="E13774" s="120" t="s">
        <v>38</v>
      </c>
      <c r="F13774" s="121">
        <v>401340</v>
      </c>
      <c r="G13774" s="121">
        <v>38293.992</v>
      </c>
      <c r="H13774" s="119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19">
        <v>99999</v>
      </c>
      <c r="B13775" s="120" t="s">
        <v>205</v>
      </c>
      <c r="C13775" s="120" t="s">
        <v>210</v>
      </c>
      <c r="D13775" s="120" t="s">
        <v>73</v>
      </c>
      <c r="E13775" s="120" t="s">
        <v>38</v>
      </c>
      <c r="F13775" s="121">
        <v>290685</v>
      </c>
      <c r="G13775" s="121">
        <v>25047.247</v>
      </c>
      <c r="H13775" s="119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19">
        <v>99999</v>
      </c>
      <c r="B13776" s="120" t="s">
        <v>201</v>
      </c>
      <c r="C13776" s="120" t="s">
        <v>202</v>
      </c>
      <c r="D13776" s="120" t="s">
        <v>73</v>
      </c>
      <c r="E13776" s="120" t="s">
        <v>38</v>
      </c>
      <c r="F13776" s="121">
        <v>779491</v>
      </c>
      <c r="G13776" s="121">
        <v>78257.005</v>
      </c>
      <c r="H13776" s="119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19">
        <v>99999</v>
      </c>
      <c r="B13777" s="120" t="s">
        <v>201</v>
      </c>
      <c r="C13777" s="120" t="s">
        <v>202</v>
      </c>
      <c r="D13777" s="120" t="s">
        <v>73</v>
      </c>
      <c r="E13777" s="120" t="s">
        <v>38</v>
      </c>
      <c r="F13777" s="121">
        <v>1113920</v>
      </c>
      <c r="G13777" s="121">
        <v>108063.19</v>
      </c>
      <c r="H13777" s="119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19">
        <v>99999</v>
      </c>
      <c r="B13778" s="120" t="s">
        <v>201</v>
      </c>
      <c r="C13778" s="120" t="s">
        <v>206</v>
      </c>
      <c r="D13778" s="120" t="s">
        <v>73</v>
      </c>
      <c r="E13778" s="120" t="s">
        <v>38</v>
      </c>
      <c r="F13778" s="121">
        <v>1564867</v>
      </c>
      <c r="G13778" s="121">
        <v>141514.04</v>
      </c>
      <c r="H13778" s="119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19">
        <v>99999</v>
      </c>
      <c r="B13779" s="120" t="s">
        <v>205</v>
      </c>
      <c r="C13779" s="120" t="s">
        <v>210</v>
      </c>
      <c r="D13779" s="120" t="s">
        <v>73</v>
      </c>
      <c r="E13779" s="120" t="s">
        <v>38</v>
      </c>
      <c r="F13779" s="121">
        <v>199162</v>
      </c>
      <c r="G13779" s="121">
        <v>34894.134</v>
      </c>
      <c r="H13779" s="119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19">
        <v>99999</v>
      </c>
      <c r="B13780" s="120" t="s">
        <v>205</v>
      </c>
      <c r="C13780" s="120" t="s">
        <v>209</v>
      </c>
      <c r="D13780" s="120" t="s">
        <v>73</v>
      </c>
      <c r="E13780" s="120" t="s">
        <v>38</v>
      </c>
      <c r="F13780" s="121">
        <v>5803</v>
      </c>
      <c r="G13780" s="121">
        <v>1133.412</v>
      </c>
      <c r="H13780" s="119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19">
        <v>99999</v>
      </c>
      <c r="B13781" s="120" t="s">
        <v>201</v>
      </c>
      <c r="C13781" s="120" t="s">
        <v>202</v>
      </c>
      <c r="D13781" s="120" t="s">
        <v>73</v>
      </c>
      <c r="E13781" s="120" t="s">
        <v>38</v>
      </c>
      <c r="F13781" s="121">
        <v>13814</v>
      </c>
      <c r="G13781" s="121">
        <v>1404.845</v>
      </c>
      <c r="H13781" s="119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19">
        <v>99999</v>
      </c>
      <c r="B13782" s="120" t="s">
        <v>201</v>
      </c>
      <c r="C13782" s="120" t="s">
        <v>206</v>
      </c>
      <c r="D13782" s="120" t="s">
        <v>73</v>
      </c>
      <c r="E13782" s="120" t="s">
        <v>38</v>
      </c>
      <c r="F13782" s="121">
        <v>0</v>
      </c>
      <c r="G13782" s="121">
        <v>0</v>
      </c>
      <c r="H13782" s="119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19">
        <v>99999</v>
      </c>
      <c r="B13783" s="120" t="s">
        <v>201</v>
      </c>
      <c r="C13783" s="120" t="s">
        <v>202</v>
      </c>
      <c r="D13783" s="120" t="s">
        <v>73</v>
      </c>
      <c r="E13783" s="120" t="s">
        <v>38</v>
      </c>
      <c r="F13783" s="121">
        <v>1141859</v>
      </c>
      <c r="G13783" s="121">
        <v>110489.63</v>
      </c>
      <c r="H13783" s="119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19">
        <v>99999</v>
      </c>
      <c r="B13784" s="120" t="s">
        <v>201</v>
      </c>
      <c r="C13784" s="120" t="s">
        <v>202</v>
      </c>
      <c r="D13784" s="120" t="s">
        <v>73</v>
      </c>
      <c r="E13784" s="120" t="s">
        <v>38</v>
      </c>
      <c r="F13784" s="121">
        <v>77261</v>
      </c>
      <c r="G13784" s="121">
        <v>3524.942</v>
      </c>
      <c r="H13784" s="119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19">
        <v>99999</v>
      </c>
      <c r="B13785" s="120" t="s">
        <v>201</v>
      </c>
      <c r="C13785" s="120" t="s">
        <v>202</v>
      </c>
      <c r="D13785" s="120" t="s">
        <v>73</v>
      </c>
      <c r="E13785" s="120" t="s">
        <v>38</v>
      </c>
      <c r="F13785" s="121">
        <v>7656</v>
      </c>
      <c r="G13785" s="121">
        <v>845.661</v>
      </c>
      <c r="H13785" s="119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19">
        <v>99999</v>
      </c>
      <c r="B13786" s="120" t="s">
        <v>201</v>
      </c>
      <c r="C13786" s="120" t="s">
        <v>206</v>
      </c>
      <c r="D13786" s="120" t="s">
        <v>73</v>
      </c>
      <c r="E13786" s="120" t="s">
        <v>38</v>
      </c>
      <c r="F13786" s="121">
        <v>0</v>
      </c>
      <c r="G13786" s="121">
        <v>0</v>
      </c>
      <c r="H13786" s="119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19">
        <v>99999</v>
      </c>
      <c r="B13787" s="120" t="s">
        <v>205</v>
      </c>
      <c r="C13787" s="120" t="s">
        <v>209</v>
      </c>
      <c r="D13787" s="120" t="s">
        <v>73</v>
      </c>
      <c r="E13787" s="120" t="s">
        <v>38</v>
      </c>
      <c r="F13787" s="121">
        <v>0</v>
      </c>
      <c r="G13787" s="121">
        <v>0</v>
      </c>
      <c r="H13787" s="119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19">
        <v>99999</v>
      </c>
      <c r="B13788" s="120" t="s">
        <v>201</v>
      </c>
      <c r="C13788" s="120" t="s">
        <v>206</v>
      </c>
      <c r="D13788" s="120" t="s">
        <v>73</v>
      </c>
      <c r="E13788" s="120" t="s">
        <v>38</v>
      </c>
      <c r="F13788" s="121">
        <v>6355485</v>
      </c>
      <c r="G13788" s="121">
        <v>514288.88</v>
      </c>
      <c r="H13788" s="119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19">
        <v>99999</v>
      </c>
      <c r="B13789" s="120" t="s">
        <v>205</v>
      </c>
      <c r="C13789" s="120" t="s">
        <v>210</v>
      </c>
      <c r="D13789" s="120" t="s">
        <v>73</v>
      </c>
      <c r="E13789" s="120" t="s">
        <v>38</v>
      </c>
      <c r="F13789" s="121">
        <v>507834</v>
      </c>
      <c r="G13789" s="121">
        <v>99185.416</v>
      </c>
      <c r="H13789" s="119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19">
        <v>99999</v>
      </c>
      <c r="B13790" s="120" t="s">
        <v>205</v>
      </c>
      <c r="C13790" s="120" t="s">
        <v>209</v>
      </c>
      <c r="D13790" s="120" t="s">
        <v>73</v>
      </c>
      <c r="E13790" s="120" t="s">
        <v>38</v>
      </c>
      <c r="F13790" s="121">
        <v>6130970</v>
      </c>
      <c r="G13790" s="121">
        <v>1317368</v>
      </c>
      <c r="H13790" s="119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19">
        <v>99999</v>
      </c>
      <c r="B13791" s="120" t="s">
        <v>205</v>
      </c>
      <c r="C13791" s="120" t="s">
        <v>208</v>
      </c>
      <c r="D13791" s="120" t="s">
        <v>73</v>
      </c>
      <c r="E13791" s="120" t="s">
        <v>38</v>
      </c>
      <c r="F13791" s="121">
        <v>0</v>
      </c>
      <c r="G13791" s="121">
        <v>0</v>
      </c>
      <c r="H13791" s="119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19">
        <v>99999</v>
      </c>
      <c r="B13792" s="120" t="s">
        <v>201</v>
      </c>
      <c r="C13792" s="120" t="s">
        <v>202</v>
      </c>
      <c r="D13792" s="120" t="s">
        <v>73</v>
      </c>
      <c r="E13792" s="120" t="s">
        <v>38</v>
      </c>
      <c r="F13792" s="121">
        <v>963120</v>
      </c>
      <c r="G13792" s="121">
        <v>116227.83</v>
      </c>
      <c r="H13792" s="119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19">
        <v>99999</v>
      </c>
      <c r="B13793" s="120" t="s">
        <v>201</v>
      </c>
      <c r="C13793" s="120" t="s">
        <v>202</v>
      </c>
      <c r="D13793" s="120" t="s">
        <v>73</v>
      </c>
      <c r="E13793" s="120" t="s">
        <v>38</v>
      </c>
      <c r="F13793" s="121">
        <v>8966663</v>
      </c>
      <c r="G13793" s="121">
        <v>674655.55</v>
      </c>
      <c r="H13793" s="119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19">
        <v>99999</v>
      </c>
      <c r="B13794" s="120" t="s">
        <v>205</v>
      </c>
      <c r="C13794" s="120" t="s">
        <v>209</v>
      </c>
      <c r="D13794" s="120" t="s">
        <v>73</v>
      </c>
      <c r="E13794" s="120" t="s">
        <v>140</v>
      </c>
      <c r="F13794" s="121">
        <v>0</v>
      </c>
      <c r="G13794" s="121">
        <v>0</v>
      </c>
      <c r="H13794" s="119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19">
        <v>99999</v>
      </c>
      <c r="B13795" s="120" t="s">
        <v>201</v>
      </c>
      <c r="C13795" s="120" t="s">
        <v>202</v>
      </c>
      <c r="D13795" s="120" t="s">
        <v>116</v>
      </c>
      <c r="E13795" s="120" t="s">
        <v>170</v>
      </c>
      <c r="F13795" s="121">
        <v>30016</v>
      </c>
      <c r="G13795" s="121">
        <v>3371.973</v>
      </c>
      <c r="H13795" s="119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19">
        <v>99999</v>
      </c>
      <c r="B13796" s="120" t="s">
        <v>201</v>
      </c>
      <c r="C13796" s="120" t="s">
        <v>206</v>
      </c>
      <c r="D13796" s="120" t="s">
        <v>116</v>
      </c>
      <c r="E13796" s="120" t="s">
        <v>170</v>
      </c>
      <c r="F13796" s="121">
        <v>216991</v>
      </c>
      <c r="G13796" s="121">
        <v>24375.463</v>
      </c>
      <c r="H13796" s="119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19">
        <v>99999</v>
      </c>
      <c r="B13797" s="120" t="s">
        <v>201</v>
      </c>
      <c r="C13797" s="120" t="s">
        <v>206</v>
      </c>
      <c r="D13797" s="120" t="s">
        <v>116</v>
      </c>
      <c r="E13797" s="120" t="s">
        <v>170</v>
      </c>
      <c r="F13797" s="121">
        <v>195894</v>
      </c>
      <c r="G13797" s="121">
        <v>22005.645</v>
      </c>
      <c r="H13797" s="119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19">
        <v>99999</v>
      </c>
      <c r="B13798" s="120" t="s">
        <v>201</v>
      </c>
      <c r="C13798" s="120" t="s">
        <v>206</v>
      </c>
      <c r="D13798" s="120" t="s">
        <v>116</v>
      </c>
      <c r="E13798" s="120" t="s">
        <v>170</v>
      </c>
      <c r="F13798" s="121">
        <v>88986</v>
      </c>
      <c r="G13798" s="121">
        <v>9996.171</v>
      </c>
      <c r="H13798" s="119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19">
        <v>99999</v>
      </c>
      <c r="B13799" s="120" t="s">
        <v>201</v>
      </c>
      <c r="C13799" s="120" t="s">
        <v>202</v>
      </c>
      <c r="D13799" s="120" t="s">
        <v>116</v>
      </c>
      <c r="E13799" s="120" t="s">
        <v>170</v>
      </c>
      <c r="F13799" s="121">
        <v>39340</v>
      </c>
      <c r="G13799" s="121">
        <v>4419.199</v>
      </c>
      <c r="H13799" s="119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19">
        <v>99999</v>
      </c>
      <c r="B13800" s="120" t="s">
        <v>205</v>
      </c>
      <c r="C13800" s="120" t="s">
        <v>209</v>
      </c>
      <c r="D13800" s="120" t="s">
        <v>116</v>
      </c>
      <c r="E13800" s="120" t="s">
        <v>170</v>
      </c>
      <c r="F13800" s="121">
        <v>284627</v>
      </c>
      <c r="G13800" s="121">
        <v>31973.388</v>
      </c>
      <c r="H13800" s="119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19">
        <v>99999</v>
      </c>
      <c r="B13801" s="120" t="s">
        <v>201</v>
      </c>
      <c r="C13801" s="120" t="s">
        <v>202</v>
      </c>
      <c r="D13801" s="120" t="s">
        <v>116</v>
      </c>
      <c r="E13801" s="120" t="s">
        <v>170</v>
      </c>
      <c r="F13801" s="121">
        <v>6515</v>
      </c>
      <c r="G13801" s="121">
        <v>731.878</v>
      </c>
      <c r="H13801" s="119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19">
        <v>99999</v>
      </c>
      <c r="B13802" s="120" t="s">
        <v>201</v>
      </c>
      <c r="C13802" s="120" t="s">
        <v>206</v>
      </c>
      <c r="D13802" s="120" t="s">
        <v>116</v>
      </c>
      <c r="E13802" s="120" t="s">
        <v>170</v>
      </c>
      <c r="F13802" s="121">
        <v>42196</v>
      </c>
      <c r="G13802" s="121">
        <v>4740.052</v>
      </c>
      <c r="H13802" s="119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19">
        <v>99999</v>
      </c>
      <c r="B13803" s="120" t="s">
        <v>201</v>
      </c>
      <c r="C13803" s="120" t="s">
        <v>202</v>
      </c>
      <c r="D13803" s="120" t="s">
        <v>116</v>
      </c>
      <c r="E13803" s="120" t="s">
        <v>170</v>
      </c>
      <c r="F13803" s="121">
        <v>34860</v>
      </c>
      <c r="G13803" s="121">
        <v>3916.119</v>
      </c>
      <c r="H13803" s="119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19">
        <v>99999</v>
      </c>
      <c r="B13804" s="120" t="s">
        <v>205</v>
      </c>
      <c r="C13804" s="120" t="s">
        <v>202</v>
      </c>
      <c r="D13804" s="120" t="s">
        <v>116</v>
      </c>
      <c r="E13804" s="120" t="s">
        <v>170</v>
      </c>
      <c r="F13804" s="121">
        <v>66783</v>
      </c>
      <c r="G13804" s="121">
        <v>7501.999</v>
      </c>
      <c r="H13804" s="119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19">
        <v>99999</v>
      </c>
      <c r="B13805" s="120" t="s">
        <v>201</v>
      </c>
      <c r="C13805" s="120" t="s">
        <v>202</v>
      </c>
      <c r="D13805" s="120" t="s">
        <v>116</v>
      </c>
      <c r="E13805" s="120" t="s">
        <v>170</v>
      </c>
      <c r="F13805" s="121">
        <v>276313</v>
      </c>
      <c r="G13805" s="121">
        <v>31039.376</v>
      </c>
      <c r="H13805" s="119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19">
        <v>99999</v>
      </c>
      <c r="B13806" s="120" t="s">
        <v>201</v>
      </c>
      <c r="C13806" s="120" t="s">
        <v>206</v>
      </c>
      <c r="D13806" s="120" t="s">
        <v>116</v>
      </c>
      <c r="E13806" s="120" t="s">
        <v>170</v>
      </c>
      <c r="F13806" s="121">
        <v>210534</v>
      </c>
      <c r="G13806" s="121">
        <v>23650.104</v>
      </c>
      <c r="H13806" s="119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19">
        <v>99999</v>
      </c>
      <c r="B13807" s="120" t="s">
        <v>201</v>
      </c>
      <c r="C13807" s="120" t="s">
        <v>202</v>
      </c>
      <c r="D13807" s="120" t="s">
        <v>116</v>
      </c>
      <c r="E13807" s="120" t="s">
        <v>170</v>
      </c>
      <c r="F13807" s="121">
        <v>136562</v>
      </c>
      <c r="G13807" s="121">
        <v>15340.738</v>
      </c>
      <c r="H13807" s="119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19">
        <v>99999</v>
      </c>
      <c r="B13808" s="120" t="s">
        <v>201</v>
      </c>
      <c r="C13808" s="120" t="s">
        <v>206</v>
      </c>
      <c r="D13808" s="120" t="s">
        <v>116</v>
      </c>
      <c r="E13808" s="120" t="s">
        <v>170</v>
      </c>
      <c r="F13808" s="121">
        <v>44795</v>
      </c>
      <c r="G13808" s="121">
        <v>5032.122</v>
      </c>
      <c r="H13808" s="119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19">
        <v>99999</v>
      </c>
      <c r="B13809" s="120" t="s">
        <v>201</v>
      </c>
      <c r="C13809" s="120" t="s">
        <v>206</v>
      </c>
      <c r="D13809" s="120" t="s">
        <v>116</v>
      </c>
      <c r="E13809" s="120" t="s">
        <v>170</v>
      </c>
      <c r="F13809" s="121">
        <v>106999</v>
      </c>
      <c r="G13809" s="121">
        <v>12019.683</v>
      </c>
      <c r="H13809" s="119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19">
        <v>99999</v>
      </c>
      <c r="B13810" s="120" t="s">
        <v>201</v>
      </c>
      <c r="C13810" s="120" t="s">
        <v>206</v>
      </c>
      <c r="D13810" s="120" t="s">
        <v>116</v>
      </c>
      <c r="E13810" s="120" t="s">
        <v>170</v>
      </c>
      <c r="F13810" s="121">
        <v>471556</v>
      </c>
      <c r="G13810" s="121">
        <v>52971.93</v>
      </c>
      <c r="H13810" s="119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19">
        <v>99999</v>
      </c>
      <c r="B13811" s="120" t="s">
        <v>201</v>
      </c>
      <c r="C13811" s="120" t="s">
        <v>202</v>
      </c>
      <c r="D13811" s="120" t="s">
        <v>116</v>
      </c>
      <c r="E13811" s="120" t="s">
        <v>170</v>
      </c>
      <c r="F13811" s="121">
        <v>2909078</v>
      </c>
      <c r="G13811" s="121">
        <v>326789.43</v>
      </c>
      <c r="H13811" s="119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19">
        <v>99999</v>
      </c>
      <c r="B13812" s="120" t="s">
        <v>201</v>
      </c>
      <c r="C13812" s="120" t="s">
        <v>202</v>
      </c>
      <c r="D13812" s="120" t="s">
        <v>116</v>
      </c>
      <c r="E13812" s="120" t="s">
        <v>170</v>
      </c>
      <c r="F13812" s="121">
        <v>70877</v>
      </c>
      <c r="G13812" s="121">
        <v>7962.024</v>
      </c>
      <c r="H13812" s="119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19">
        <v>99999</v>
      </c>
      <c r="B13813" s="120" t="s">
        <v>201</v>
      </c>
      <c r="C13813" s="120" t="s">
        <v>211</v>
      </c>
      <c r="D13813" s="120" t="s">
        <v>116</v>
      </c>
      <c r="E13813" s="120" t="s">
        <v>170</v>
      </c>
      <c r="F13813" s="121">
        <v>99523</v>
      </c>
      <c r="G13813" s="121">
        <v>11179.847</v>
      </c>
      <c r="H13813" s="119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19">
        <v>99999</v>
      </c>
      <c r="B13814" s="120" t="s">
        <v>201</v>
      </c>
      <c r="C13814" s="120" t="s">
        <v>206</v>
      </c>
      <c r="D13814" s="120" t="s">
        <v>116</v>
      </c>
      <c r="E13814" s="120" t="s">
        <v>170</v>
      </c>
      <c r="F13814" s="121">
        <v>1661585</v>
      </c>
      <c r="G13814" s="121">
        <v>186652.85</v>
      </c>
      <c r="H13814" s="119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19">
        <v>99999</v>
      </c>
      <c r="B13815" s="120" t="s">
        <v>201</v>
      </c>
      <c r="C13815" s="120" t="s">
        <v>202</v>
      </c>
      <c r="D13815" s="120" t="s">
        <v>79</v>
      </c>
      <c r="E13815" s="120" t="s">
        <v>70</v>
      </c>
      <c r="F13815" s="121">
        <v>37618</v>
      </c>
      <c r="G13815" s="121">
        <v>3667.391</v>
      </c>
      <c r="H13815" s="119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19">
        <v>99999</v>
      </c>
      <c r="B13816" s="120" t="s">
        <v>205</v>
      </c>
      <c r="C13816" s="120" t="s">
        <v>202</v>
      </c>
      <c r="D13816" s="120" t="s">
        <v>79</v>
      </c>
      <c r="E13816" s="120" t="s">
        <v>70</v>
      </c>
      <c r="F13816" s="121">
        <v>29958</v>
      </c>
      <c r="G13816" s="121">
        <v>3189.975</v>
      </c>
      <c r="H13816" s="119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19">
        <v>99999</v>
      </c>
      <c r="B13817" s="120" t="s">
        <v>201</v>
      </c>
      <c r="C13817" s="120" t="s">
        <v>202</v>
      </c>
      <c r="D13817" s="120" t="s">
        <v>79</v>
      </c>
      <c r="E13817" s="120" t="s">
        <v>70</v>
      </c>
      <c r="F13817" s="121">
        <v>192</v>
      </c>
      <c r="G13817" s="121">
        <v>11.298</v>
      </c>
      <c r="H13817" s="119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19">
        <v>99999</v>
      </c>
      <c r="B13818" s="120" t="s">
        <v>201</v>
      </c>
      <c r="C13818" s="120" t="s">
        <v>206</v>
      </c>
      <c r="D13818" s="120" t="s">
        <v>79</v>
      </c>
      <c r="E13818" s="120" t="s">
        <v>70</v>
      </c>
      <c r="F13818" s="121">
        <v>1755</v>
      </c>
      <c r="G13818" s="121">
        <v>157.085</v>
      </c>
      <c r="H13818" s="119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19">
        <v>99999</v>
      </c>
      <c r="B13819" s="120" t="s">
        <v>201</v>
      </c>
      <c r="C13819" s="120" t="s">
        <v>202</v>
      </c>
      <c r="D13819" s="120" t="s">
        <v>79</v>
      </c>
      <c r="E13819" s="120" t="s">
        <v>70</v>
      </c>
      <c r="F13819" s="121">
        <v>242</v>
      </c>
      <c r="G13819" s="121">
        <v>1.026</v>
      </c>
      <c r="H13819" s="119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19">
        <v>99999</v>
      </c>
      <c r="B13820" s="120" t="s">
        <v>201</v>
      </c>
      <c r="C13820" s="120" t="s">
        <v>202</v>
      </c>
      <c r="D13820" s="120" t="s">
        <v>79</v>
      </c>
      <c r="E13820" s="120" t="s">
        <v>70</v>
      </c>
      <c r="F13820" s="121">
        <v>454</v>
      </c>
      <c r="G13820" s="121">
        <v>40.04</v>
      </c>
      <c r="H13820" s="119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19">
        <v>99999</v>
      </c>
      <c r="B13821" s="120" t="s">
        <v>201</v>
      </c>
      <c r="C13821" s="120" t="s">
        <v>207</v>
      </c>
      <c r="D13821" s="120" t="s">
        <v>79</v>
      </c>
      <c r="E13821" s="120" t="s">
        <v>70</v>
      </c>
      <c r="F13821" s="121">
        <v>3625</v>
      </c>
      <c r="G13821" s="121">
        <v>432.978</v>
      </c>
      <c r="H13821" s="119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19">
        <v>99999</v>
      </c>
      <c r="B13822" s="120" t="s">
        <v>201</v>
      </c>
      <c r="C13822" s="120" t="s">
        <v>202</v>
      </c>
      <c r="D13822" s="120" t="s">
        <v>79</v>
      </c>
      <c r="E13822" s="120" t="s">
        <v>70</v>
      </c>
      <c r="F13822" s="121">
        <v>1126</v>
      </c>
      <c r="G13822" s="121">
        <v>103.315</v>
      </c>
      <c r="H13822" s="119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19">
        <v>99999</v>
      </c>
      <c r="B13823" s="120" t="s">
        <v>201</v>
      </c>
      <c r="C13823" s="120" t="s">
        <v>207</v>
      </c>
      <c r="D13823" s="120" t="s">
        <v>79</v>
      </c>
      <c r="E13823" s="120" t="s">
        <v>70</v>
      </c>
      <c r="F13823" s="121">
        <v>270</v>
      </c>
      <c r="G13823" s="121">
        <v>0.44</v>
      </c>
      <c r="H13823" s="119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19">
        <v>99999</v>
      </c>
      <c r="B13824" s="120" t="s">
        <v>201</v>
      </c>
      <c r="C13824" s="120" t="s">
        <v>202</v>
      </c>
      <c r="D13824" s="120" t="s">
        <v>79</v>
      </c>
      <c r="E13824" s="120" t="s">
        <v>70</v>
      </c>
      <c r="F13824" s="121">
        <v>317</v>
      </c>
      <c r="G13824" s="121">
        <v>28.751</v>
      </c>
      <c r="H13824" s="119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19">
        <v>99999</v>
      </c>
      <c r="B13825" s="120" t="s">
        <v>201</v>
      </c>
      <c r="C13825" s="120" t="s">
        <v>206</v>
      </c>
      <c r="D13825" s="120" t="s">
        <v>79</v>
      </c>
      <c r="E13825" s="120" t="s">
        <v>70</v>
      </c>
      <c r="F13825" s="121">
        <v>0</v>
      </c>
      <c r="G13825" s="121">
        <v>0</v>
      </c>
      <c r="H13825" s="119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19">
        <v>99999</v>
      </c>
      <c r="B13826" s="120" t="s">
        <v>205</v>
      </c>
      <c r="C13826" s="120" t="s">
        <v>210</v>
      </c>
      <c r="D13826" s="120" t="s">
        <v>79</v>
      </c>
      <c r="E13826" s="120" t="s">
        <v>70</v>
      </c>
      <c r="F13826" s="121">
        <v>254</v>
      </c>
      <c r="G13826" s="121">
        <v>46.676</v>
      </c>
      <c r="H13826" s="119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19">
        <v>99999</v>
      </c>
      <c r="B13827" s="120" t="s">
        <v>201</v>
      </c>
      <c r="C13827" s="120" t="s">
        <v>202</v>
      </c>
      <c r="D13827" s="120" t="s">
        <v>79</v>
      </c>
      <c r="E13827" s="120" t="s">
        <v>70</v>
      </c>
      <c r="F13827" s="121">
        <v>72</v>
      </c>
      <c r="G13827" s="121">
        <v>8.214</v>
      </c>
      <c r="H13827" s="119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19">
        <v>99999</v>
      </c>
      <c r="B13828" s="120" t="s">
        <v>205</v>
      </c>
      <c r="C13828" s="120" t="s">
        <v>210</v>
      </c>
      <c r="D13828" s="120" t="s">
        <v>79</v>
      </c>
      <c r="E13828" s="120" t="s">
        <v>70</v>
      </c>
      <c r="F13828" s="121">
        <v>19791</v>
      </c>
      <c r="G13828" s="121">
        <v>4149.941</v>
      </c>
      <c r="H13828" s="119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19">
        <v>99999</v>
      </c>
      <c r="B13829" s="120" t="s">
        <v>205</v>
      </c>
      <c r="C13829" s="120" t="s">
        <v>209</v>
      </c>
      <c r="D13829" s="120" t="s">
        <v>79</v>
      </c>
      <c r="E13829" s="120" t="s">
        <v>70</v>
      </c>
      <c r="F13829" s="121">
        <v>702</v>
      </c>
      <c r="G13829" s="121">
        <v>101.641</v>
      </c>
      <c r="H13829" s="119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19">
        <v>99999</v>
      </c>
      <c r="B13830" s="120" t="s">
        <v>201</v>
      </c>
      <c r="C13830" s="120" t="s">
        <v>202</v>
      </c>
      <c r="D13830" s="120" t="s">
        <v>79</v>
      </c>
      <c r="E13830" s="120" t="s">
        <v>70</v>
      </c>
      <c r="F13830" s="121">
        <v>390</v>
      </c>
      <c r="G13830" s="121">
        <v>38.438</v>
      </c>
      <c r="H13830" s="119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19">
        <v>99999</v>
      </c>
      <c r="B13831" s="120" t="s">
        <v>201</v>
      </c>
      <c r="C13831" s="120" t="s">
        <v>202</v>
      </c>
      <c r="D13831" s="120" t="s">
        <v>79</v>
      </c>
      <c r="E13831" s="120" t="s">
        <v>70</v>
      </c>
      <c r="F13831" s="121">
        <v>4491</v>
      </c>
      <c r="G13831" s="121">
        <v>478.443</v>
      </c>
      <c r="H13831" s="119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19">
        <v>99999</v>
      </c>
      <c r="B13832" s="120" t="s">
        <v>201</v>
      </c>
      <c r="C13832" s="120" t="s">
        <v>202</v>
      </c>
      <c r="D13832" s="120" t="s">
        <v>79</v>
      </c>
      <c r="E13832" s="120" t="s">
        <v>70</v>
      </c>
      <c r="F13832" s="121">
        <v>241</v>
      </c>
      <c r="G13832" s="121">
        <v>22.092</v>
      </c>
      <c r="H13832" s="119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19">
        <v>99999</v>
      </c>
      <c r="B13833" s="120" t="s">
        <v>201</v>
      </c>
      <c r="C13833" s="120" t="s">
        <v>207</v>
      </c>
      <c r="D13833" s="120" t="s">
        <v>79</v>
      </c>
      <c r="E13833" s="120" t="s">
        <v>70</v>
      </c>
      <c r="F13833" s="121">
        <v>0</v>
      </c>
      <c r="G13833" s="121">
        <v>0</v>
      </c>
      <c r="H13833" s="119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19">
        <v>99999</v>
      </c>
      <c r="B13834" s="120" t="s">
        <v>205</v>
      </c>
      <c r="C13834" s="120" t="s">
        <v>210</v>
      </c>
      <c r="D13834" s="120" t="s">
        <v>79</v>
      </c>
      <c r="E13834" s="120" t="s">
        <v>70</v>
      </c>
      <c r="F13834" s="121">
        <v>0</v>
      </c>
      <c r="G13834" s="121">
        <v>0</v>
      </c>
      <c r="H13834" s="119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19">
        <v>99999</v>
      </c>
      <c r="B13835" s="120" t="s">
        <v>201</v>
      </c>
      <c r="C13835" s="120" t="s">
        <v>206</v>
      </c>
      <c r="D13835" s="120" t="s">
        <v>79</v>
      </c>
      <c r="E13835" s="120" t="s">
        <v>70</v>
      </c>
      <c r="F13835" s="121">
        <v>36</v>
      </c>
      <c r="G13835" s="121">
        <v>0.56</v>
      </c>
      <c r="H13835" s="119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19">
        <v>99999</v>
      </c>
      <c r="B13836" s="120" t="s">
        <v>201</v>
      </c>
      <c r="C13836" s="120" t="s">
        <v>207</v>
      </c>
      <c r="D13836" s="120" t="s">
        <v>79</v>
      </c>
      <c r="E13836" s="120" t="s">
        <v>70</v>
      </c>
      <c r="F13836" s="121">
        <v>1383</v>
      </c>
      <c r="G13836" s="121">
        <v>35.938</v>
      </c>
      <c r="H13836" s="119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19">
        <v>99999</v>
      </c>
      <c r="B13837" s="120" t="s">
        <v>201</v>
      </c>
      <c r="C13837" s="120" t="s">
        <v>202</v>
      </c>
      <c r="D13837" s="120" t="s">
        <v>79</v>
      </c>
      <c r="E13837" s="120" t="s">
        <v>70</v>
      </c>
      <c r="F13837" s="121">
        <v>3215</v>
      </c>
      <c r="G13837" s="121">
        <v>359.744</v>
      </c>
      <c r="H13837" s="119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19">
        <v>99999</v>
      </c>
      <c r="B13838" s="120" t="s">
        <v>201</v>
      </c>
      <c r="C13838" s="120" t="s">
        <v>206</v>
      </c>
      <c r="D13838" s="120" t="s">
        <v>79</v>
      </c>
      <c r="E13838" s="120" t="s">
        <v>70</v>
      </c>
      <c r="F13838" s="121">
        <v>0</v>
      </c>
      <c r="G13838" s="121">
        <v>0</v>
      </c>
      <c r="H13838" s="119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19">
        <v>99999</v>
      </c>
      <c r="B13839" s="120" t="s">
        <v>205</v>
      </c>
      <c r="C13839" s="120" t="s">
        <v>210</v>
      </c>
      <c r="D13839" s="120" t="s">
        <v>79</v>
      </c>
      <c r="E13839" s="120" t="s">
        <v>70</v>
      </c>
      <c r="F13839" s="121">
        <v>489</v>
      </c>
      <c r="G13839" s="121">
        <v>51.93</v>
      </c>
      <c r="H13839" s="119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19">
        <v>99999</v>
      </c>
      <c r="B13840" s="120" t="s">
        <v>205</v>
      </c>
      <c r="C13840" s="120" t="s">
        <v>209</v>
      </c>
      <c r="D13840" s="120" t="s">
        <v>79</v>
      </c>
      <c r="E13840" s="120" t="s">
        <v>70</v>
      </c>
      <c r="F13840" s="121">
        <v>271</v>
      </c>
      <c r="G13840" s="121">
        <v>45.998</v>
      </c>
      <c r="H13840" s="119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19">
        <v>99999</v>
      </c>
      <c r="B13841" s="120" t="s">
        <v>201</v>
      </c>
      <c r="C13841" s="120" t="s">
        <v>206</v>
      </c>
      <c r="D13841" s="120" t="s">
        <v>79</v>
      </c>
      <c r="E13841" s="120" t="s">
        <v>90</v>
      </c>
      <c r="F13841" s="121">
        <v>102086</v>
      </c>
      <c r="G13841" s="121">
        <v>8171.859</v>
      </c>
      <c r="H13841" s="119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19">
        <v>99999</v>
      </c>
      <c r="B13842" s="120" t="s">
        <v>205</v>
      </c>
      <c r="C13842" s="120" t="s">
        <v>208</v>
      </c>
      <c r="D13842" s="120" t="s">
        <v>79</v>
      </c>
      <c r="E13842" s="120" t="s">
        <v>90</v>
      </c>
      <c r="F13842" s="121">
        <v>98858</v>
      </c>
      <c r="G13842" s="121">
        <v>22763.662</v>
      </c>
      <c r="H13842" s="119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19">
        <v>99999</v>
      </c>
      <c r="B13843" s="120" t="s">
        <v>201</v>
      </c>
      <c r="C13843" s="120" t="s">
        <v>207</v>
      </c>
      <c r="D13843" s="120" t="s">
        <v>79</v>
      </c>
      <c r="E13843" s="120" t="s">
        <v>90</v>
      </c>
      <c r="F13843" s="121">
        <v>309019</v>
      </c>
      <c r="G13843" s="121">
        <v>29655.938</v>
      </c>
      <c r="H13843" s="119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19">
        <v>99999</v>
      </c>
      <c r="B13844" s="120" t="s">
        <v>201</v>
      </c>
      <c r="C13844" s="120" t="s">
        <v>206</v>
      </c>
      <c r="D13844" s="120" t="s">
        <v>79</v>
      </c>
      <c r="E13844" s="120" t="s">
        <v>90</v>
      </c>
      <c r="F13844" s="121">
        <v>63472</v>
      </c>
      <c r="G13844" s="121">
        <v>6218.012</v>
      </c>
      <c r="H13844" s="119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19">
        <v>99999</v>
      </c>
      <c r="B13845" s="120" t="s">
        <v>201</v>
      </c>
      <c r="C13845" s="120" t="s">
        <v>206</v>
      </c>
      <c r="D13845" s="120" t="s">
        <v>79</v>
      </c>
      <c r="E13845" s="120" t="s">
        <v>90</v>
      </c>
      <c r="F13845" s="121">
        <v>0</v>
      </c>
      <c r="G13845" s="121">
        <v>0</v>
      </c>
      <c r="H13845" s="119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19">
        <v>99999</v>
      </c>
      <c r="B13846" s="120" t="s">
        <v>201</v>
      </c>
      <c r="C13846" s="120" t="s">
        <v>207</v>
      </c>
      <c r="D13846" s="120" t="s">
        <v>79</v>
      </c>
      <c r="E13846" s="120" t="s">
        <v>90</v>
      </c>
      <c r="F13846" s="121">
        <v>221639</v>
      </c>
      <c r="G13846" s="121">
        <v>8415.861</v>
      </c>
      <c r="H13846" s="119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19">
        <v>99999</v>
      </c>
      <c r="B13847" s="120" t="s">
        <v>201</v>
      </c>
      <c r="C13847" s="120" t="s">
        <v>206</v>
      </c>
      <c r="D13847" s="120" t="s">
        <v>79</v>
      </c>
      <c r="E13847" s="120" t="s">
        <v>90</v>
      </c>
      <c r="F13847" s="121">
        <v>324673</v>
      </c>
      <c r="G13847" s="121">
        <v>33093.788</v>
      </c>
      <c r="H13847" s="119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19">
        <v>99999</v>
      </c>
      <c r="B13848" s="120" t="s">
        <v>201</v>
      </c>
      <c r="C13848" s="120" t="s">
        <v>206</v>
      </c>
      <c r="D13848" s="120" t="s">
        <v>79</v>
      </c>
      <c r="E13848" s="120" t="s">
        <v>90</v>
      </c>
      <c r="F13848" s="121">
        <v>0</v>
      </c>
      <c r="G13848" s="121">
        <v>0</v>
      </c>
      <c r="H13848" s="119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19">
        <v>99999</v>
      </c>
      <c r="B13849" s="120" t="s">
        <v>205</v>
      </c>
      <c r="C13849" s="120" t="s">
        <v>208</v>
      </c>
      <c r="D13849" s="120" t="s">
        <v>79</v>
      </c>
      <c r="E13849" s="120" t="s">
        <v>90</v>
      </c>
      <c r="F13849" s="121">
        <v>71293</v>
      </c>
      <c r="G13849" s="121">
        <v>17405.005</v>
      </c>
      <c r="H13849" s="119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19">
        <v>99999</v>
      </c>
      <c r="B13850" s="120" t="s">
        <v>201</v>
      </c>
      <c r="C13850" s="120" t="s">
        <v>206</v>
      </c>
      <c r="D13850" s="120" t="s">
        <v>79</v>
      </c>
      <c r="E13850" s="120" t="s">
        <v>90</v>
      </c>
      <c r="F13850" s="121">
        <v>629220</v>
      </c>
      <c r="G13850" s="121">
        <v>75370.339</v>
      </c>
      <c r="H13850" s="119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19">
        <v>99999</v>
      </c>
      <c r="B13851" s="120" t="s">
        <v>201</v>
      </c>
      <c r="C13851" s="120" t="s">
        <v>206</v>
      </c>
      <c r="D13851" s="120" t="s">
        <v>79</v>
      </c>
      <c r="E13851" s="120" t="s">
        <v>90</v>
      </c>
      <c r="F13851" s="121">
        <v>0</v>
      </c>
      <c r="G13851" s="121">
        <v>0</v>
      </c>
      <c r="H13851" s="119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19">
        <v>99999</v>
      </c>
      <c r="B13852" s="120" t="s">
        <v>201</v>
      </c>
      <c r="C13852" s="120" t="s">
        <v>206</v>
      </c>
      <c r="D13852" s="120" t="s">
        <v>79</v>
      </c>
      <c r="E13852" s="120" t="s">
        <v>90</v>
      </c>
      <c r="F13852" s="121">
        <v>101581</v>
      </c>
      <c r="G13852" s="121">
        <v>7319.346</v>
      </c>
      <c r="H13852" s="119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19">
        <v>99999</v>
      </c>
      <c r="B13853" s="120" t="s">
        <v>201</v>
      </c>
      <c r="C13853" s="120" t="s">
        <v>206</v>
      </c>
      <c r="D13853" s="120" t="s">
        <v>79</v>
      </c>
      <c r="E13853" s="120" t="s">
        <v>90</v>
      </c>
      <c r="F13853" s="121">
        <v>0</v>
      </c>
      <c r="G13853" s="121">
        <v>0</v>
      </c>
      <c r="H13853" s="119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19">
        <v>99999</v>
      </c>
      <c r="B13854" s="120" t="s">
        <v>205</v>
      </c>
      <c r="C13854" s="120" t="s">
        <v>208</v>
      </c>
      <c r="D13854" s="120" t="s">
        <v>79</v>
      </c>
      <c r="E13854" s="120" t="s">
        <v>38</v>
      </c>
      <c r="F13854" s="121">
        <v>6482</v>
      </c>
      <c r="G13854" s="121">
        <v>1042.631</v>
      </c>
      <c r="H13854" s="119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19">
        <v>99999</v>
      </c>
      <c r="B13855" s="120" t="s">
        <v>205</v>
      </c>
      <c r="C13855" s="120" t="s">
        <v>210</v>
      </c>
      <c r="D13855" s="120" t="s">
        <v>79</v>
      </c>
      <c r="E13855" s="120" t="s">
        <v>38</v>
      </c>
      <c r="F13855" s="121">
        <v>201135</v>
      </c>
      <c r="G13855" s="121">
        <v>25971.205</v>
      </c>
      <c r="H13855" s="119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19">
        <v>99999</v>
      </c>
      <c r="B13856" s="120" t="s">
        <v>201</v>
      </c>
      <c r="C13856" s="120" t="s">
        <v>202</v>
      </c>
      <c r="D13856" s="120" t="s">
        <v>79</v>
      </c>
      <c r="E13856" s="120" t="s">
        <v>38</v>
      </c>
      <c r="F13856" s="121">
        <v>0</v>
      </c>
      <c r="G13856" s="121">
        <v>0</v>
      </c>
      <c r="H13856" s="119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19">
        <v>99999</v>
      </c>
      <c r="B13857" s="120" t="s">
        <v>201</v>
      </c>
      <c r="C13857" s="120" t="s">
        <v>207</v>
      </c>
      <c r="D13857" s="120" t="s">
        <v>79</v>
      </c>
      <c r="E13857" s="120" t="s">
        <v>38</v>
      </c>
      <c r="F13857" s="121">
        <v>0</v>
      </c>
      <c r="G13857" s="121">
        <v>0</v>
      </c>
      <c r="H13857" s="119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19">
        <v>99999</v>
      </c>
      <c r="B13858" s="120" t="s">
        <v>201</v>
      </c>
      <c r="C13858" s="120" t="s">
        <v>202</v>
      </c>
      <c r="D13858" s="120" t="s">
        <v>79</v>
      </c>
      <c r="E13858" s="120" t="s">
        <v>38</v>
      </c>
      <c r="F13858" s="121">
        <v>0</v>
      </c>
      <c r="G13858" s="121">
        <v>0</v>
      </c>
      <c r="H13858" s="119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19">
        <v>99999</v>
      </c>
      <c r="B13859" s="120" t="s">
        <v>201</v>
      </c>
      <c r="C13859" s="120" t="s">
        <v>202</v>
      </c>
      <c r="D13859" s="120" t="s">
        <v>79</v>
      </c>
      <c r="E13859" s="120" t="s">
        <v>38</v>
      </c>
      <c r="F13859" s="121">
        <v>3370</v>
      </c>
      <c r="G13859" s="121">
        <v>210.771</v>
      </c>
      <c r="H13859" s="119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19">
        <v>99999</v>
      </c>
      <c r="B13860" s="120" t="s">
        <v>205</v>
      </c>
      <c r="C13860" s="120" t="s">
        <v>208</v>
      </c>
      <c r="D13860" s="120" t="s">
        <v>79</v>
      </c>
      <c r="E13860" s="120" t="s">
        <v>38</v>
      </c>
      <c r="F13860" s="121">
        <v>0</v>
      </c>
      <c r="G13860" s="121">
        <v>0</v>
      </c>
      <c r="H13860" s="119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19">
        <v>99999</v>
      </c>
      <c r="B13861" s="120" t="s">
        <v>201</v>
      </c>
      <c r="C13861" s="120" t="s">
        <v>207</v>
      </c>
      <c r="D13861" s="120" t="s">
        <v>79</v>
      </c>
      <c r="E13861" s="120" t="s">
        <v>38</v>
      </c>
      <c r="F13861" s="121">
        <v>2572</v>
      </c>
      <c r="G13861" s="121">
        <v>522.533</v>
      </c>
      <c r="H13861" s="119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19">
        <v>99999</v>
      </c>
      <c r="B13862" s="120" t="s">
        <v>201</v>
      </c>
      <c r="C13862" s="120" t="s">
        <v>202</v>
      </c>
      <c r="D13862" s="120" t="s">
        <v>79</v>
      </c>
      <c r="E13862" s="120" t="s">
        <v>38</v>
      </c>
      <c r="F13862" s="121">
        <v>542700</v>
      </c>
      <c r="G13862" s="121">
        <v>65612.911</v>
      </c>
      <c r="H13862" s="119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19">
        <v>99999</v>
      </c>
      <c r="B13863" s="120" t="s">
        <v>201</v>
      </c>
      <c r="C13863" s="120" t="s">
        <v>211</v>
      </c>
      <c r="D13863" s="120" t="s">
        <v>79</v>
      </c>
      <c r="E13863" s="120" t="s">
        <v>38</v>
      </c>
      <c r="F13863" s="121">
        <v>43791</v>
      </c>
      <c r="G13863" s="121">
        <v>4874.847</v>
      </c>
      <c r="H13863" s="119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19">
        <v>99999</v>
      </c>
      <c r="B13864" s="120" t="s">
        <v>201</v>
      </c>
      <c r="C13864" s="120" t="s">
        <v>202</v>
      </c>
      <c r="D13864" s="120" t="s">
        <v>79</v>
      </c>
      <c r="E13864" s="120" t="s">
        <v>38</v>
      </c>
      <c r="F13864" s="121">
        <v>79590</v>
      </c>
      <c r="G13864" s="121">
        <v>6452.32</v>
      </c>
      <c r="H13864" s="119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19">
        <v>99999</v>
      </c>
      <c r="B13865" s="120" t="s">
        <v>201</v>
      </c>
      <c r="C13865" s="120" t="s">
        <v>202</v>
      </c>
      <c r="D13865" s="120" t="s">
        <v>79</v>
      </c>
      <c r="E13865" s="120" t="s">
        <v>38</v>
      </c>
      <c r="F13865" s="121">
        <v>0</v>
      </c>
      <c r="G13865" s="121">
        <v>0</v>
      </c>
      <c r="H13865" s="119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19">
        <v>99999</v>
      </c>
      <c r="B13866" s="120" t="s">
        <v>201</v>
      </c>
      <c r="C13866" s="120" t="s">
        <v>202</v>
      </c>
      <c r="D13866" s="120" t="s">
        <v>79</v>
      </c>
      <c r="E13866" s="120" t="s">
        <v>38</v>
      </c>
      <c r="F13866" s="121">
        <v>3095</v>
      </c>
      <c r="G13866" s="121">
        <v>192.188</v>
      </c>
      <c r="H13866" s="119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19">
        <v>99999</v>
      </c>
      <c r="B13867" s="120" t="s">
        <v>201</v>
      </c>
      <c r="C13867" s="120" t="s">
        <v>206</v>
      </c>
      <c r="D13867" s="120" t="s">
        <v>79</v>
      </c>
      <c r="E13867" s="120" t="s">
        <v>38</v>
      </c>
      <c r="F13867" s="121">
        <v>8958</v>
      </c>
      <c r="G13867" s="121">
        <v>919.306</v>
      </c>
      <c r="H13867" s="119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19">
        <v>99999</v>
      </c>
      <c r="B13868" s="120" t="s">
        <v>205</v>
      </c>
      <c r="C13868" s="120" t="s">
        <v>210</v>
      </c>
      <c r="D13868" s="120" t="s">
        <v>79</v>
      </c>
      <c r="E13868" s="120" t="s">
        <v>38</v>
      </c>
      <c r="F13868" s="121">
        <v>127973</v>
      </c>
      <c r="G13868" s="121">
        <v>26832.373</v>
      </c>
      <c r="H13868" s="119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19">
        <v>99999</v>
      </c>
      <c r="B13869" s="120" t="s">
        <v>205</v>
      </c>
      <c r="C13869" s="120" t="s">
        <v>208</v>
      </c>
      <c r="D13869" s="120" t="s">
        <v>79</v>
      </c>
      <c r="E13869" s="120" t="s">
        <v>38</v>
      </c>
      <c r="F13869" s="121">
        <v>0</v>
      </c>
      <c r="G13869" s="121">
        <v>0</v>
      </c>
      <c r="H13869" s="119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19">
        <v>99999</v>
      </c>
      <c r="B13870" s="120" t="s">
        <v>201</v>
      </c>
      <c r="C13870" s="120" t="s">
        <v>202</v>
      </c>
      <c r="D13870" s="120" t="s">
        <v>79</v>
      </c>
      <c r="E13870" s="120" t="s">
        <v>38</v>
      </c>
      <c r="F13870" s="121">
        <v>8968</v>
      </c>
      <c r="G13870" s="121">
        <v>1011.57</v>
      </c>
      <c r="H13870" s="119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19">
        <v>99999</v>
      </c>
      <c r="B13871" s="120" t="s">
        <v>201</v>
      </c>
      <c r="C13871" s="120" t="s">
        <v>202</v>
      </c>
      <c r="D13871" s="120" t="s">
        <v>79</v>
      </c>
      <c r="E13871" s="120" t="s">
        <v>38</v>
      </c>
      <c r="F13871" s="121">
        <v>0</v>
      </c>
      <c r="G13871" s="121">
        <v>0</v>
      </c>
      <c r="H13871" s="119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19">
        <v>99999</v>
      </c>
      <c r="B13872" s="120" t="s">
        <v>205</v>
      </c>
      <c r="C13872" s="120" t="s">
        <v>210</v>
      </c>
      <c r="D13872" s="120" t="s">
        <v>79</v>
      </c>
      <c r="E13872" s="120" t="s">
        <v>38</v>
      </c>
      <c r="F13872" s="121">
        <v>0</v>
      </c>
      <c r="G13872" s="121">
        <v>0</v>
      </c>
      <c r="H13872" s="119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19">
        <v>99999</v>
      </c>
      <c r="B13873" s="120" t="s">
        <v>201</v>
      </c>
      <c r="C13873" s="120" t="s">
        <v>202</v>
      </c>
      <c r="D13873" s="120" t="s">
        <v>79</v>
      </c>
      <c r="E13873" s="120" t="s">
        <v>38</v>
      </c>
      <c r="F13873" s="121">
        <v>325770</v>
      </c>
      <c r="G13873" s="121">
        <v>36024.334</v>
      </c>
      <c r="H13873" s="119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19">
        <v>99999</v>
      </c>
      <c r="B13874" s="120" t="s">
        <v>205</v>
      </c>
      <c r="C13874" s="120" t="s">
        <v>210</v>
      </c>
      <c r="D13874" s="120" t="s">
        <v>79</v>
      </c>
      <c r="E13874" s="120" t="s">
        <v>38</v>
      </c>
      <c r="F13874" s="121">
        <v>15110</v>
      </c>
      <c r="G13874" s="121">
        <v>1605.72</v>
      </c>
      <c r="H13874" s="119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19">
        <v>99999</v>
      </c>
      <c r="B13875" s="120" t="s">
        <v>201</v>
      </c>
      <c r="C13875" s="120" t="s">
        <v>206</v>
      </c>
      <c r="D13875" s="120" t="s">
        <v>79</v>
      </c>
      <c r="E13875" s="120" t="s">
        <v>130</v>
      </c>
      <c r="F13875" s="121">
        <v>109717</v>
      </c>
      <c r="G13875" s="121">
        <v>7389.151</v>
      </c>
      <c r="H13875" s="119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19">
        <v>99999</v>
      </c>
      <c r="B13876" s="120" t="s">
        <v>205</v>
      </c>
      <c r="C13876" s="120" t="s">
        <v>208</v>
      </c>
      <c r="D13876" s="120" t="s">
        <v>79</v>
      </c>
      <c r="E13876" s="120" t="s">
        <v>130</v>
      </c>
      <c r="F13876" s="121">
        <v>25491</v>
      </c>
      <c r="G13876" s="121">
        <v>4100.143</v>
      </c>
      <c r="H13876" s="119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19">
        <v>99999</v>
      </c>
      <c r="B13877" s="120" t="s">
        <v>205</v>
      </c>
      <c r="C13877" s="120" t="s">
        <v>210</v>
      </c>
      <c r="D13877" s="120" t="s">
        <v>79</v>
      </c>
      <c r="E13877" s="120" t="s">
        <v>130</v>
      </c>
      <c r="F13877" s="121">
        <v>795607</v>
      </c>
      <c r="G13877" s="121">
        <v>78979.916</v>
      </c>
      <c r="H13877" s="119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19">
        <v>99999</v>
      </c>
      <c r="B13878" s="120" t="s">
        <v>205</v>
      </c>
      <c r="C13878" s="120" t="s">
        <v>210</v>
      </c>
      <c r="D13878" s="120" t="s">
        <v>79</v>
      </c>
      <c r="E13878" s="120" t="s">
        <v>130</v>
      </c>
      <c r="F13878" s="121">
        <v>53685</v>
      </c>
      <c r="G13878" s="121">
        <v>8018.184</v>
      </c>
      <c r="H13878" s="119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19">
        <v>99999</v>
      </c>
      <c r="B13879" s="120" t="s">
        <v>205</v>
      </c>
      <c r="C13879" s="120" t="s">
        <v>208</v>
      </c>
      <c r="D13879" s="120" t="s">
        <v>79</v>
      </c>
      <c r="E13879" s="120" t="s">
        <v>130</v>
      </c>
      <c r="F13879" s="121">
        <v>39131</v>
      </c>
      <c r="G13879" s="121">
        <v>6181.43</v>
      </c>
      <c r="H13879" s="119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19">
        <v>99999</v>
      </c>
      <c r="B13880" s="120" t="s">
        <v>205</v>
      </c>
      <c r="C13880" s="120" t="s">
        <v>209</v>
      </c>
      <c r="D13880" s="120" t="s">
        <v>79</v>
      </c>
      <c r="E13880" s="120" t="s">
        <v>130</v>
      </c>
      <c r="F13880" s="121">
        <v>62275</v>
      </c>
      <c r="G13880" s="121">
        <v>9837.58</v>
      </c>
      <c r="H13880" s="119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19">
        <v>99999</v>
      </c>
      <c r="B13881" s="120" t="s">
        <v>201</v>
      </c>
      <c r="C13881" s="120" t="s">
        <v>206</v>
      </c>
      <c r="D13881" s="120" t="s">
        <v>79</v>
      </c>
      <c r="E13881" s="120" t="s">
        <v>130</v>
      </c>
      <c r="F13881" s="121">
        <v>16903</v>
      </c>
      <c r="G13881" s="121">
        <v>1633.82</v>
      </c>
      <c r="H13881" s="119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19">
        <v>99999</v>
      </c>
      <c r="B13882" s="120" t="s">
        <v>201</v>
      </c>
      <c r="C13882" s="120" t="s">
        <v>202</v>
      </c>
      <c r="D13882" s="120" t="s">
        <v>79</v>
      </c>
      <c r="E13882" s="120" t="s">
        <v>130</v>
      </c>
      <c r="F13882" s="121">
        <v>0</v>
      </c>
      <c r="G13882" s="121">
        <v>0</v>
      </c>
      <c r="H13882" s="119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19">
        <v>99999</v>
      </c>
      <c r="B13883" s="120" t="s">
        <v>205</v>
      </c>
      <c r="C13883" s="120" t="s">
        <v>208</v>
      </c>
      <c r="D13883" s="120" t="s">
        <v>79</v>
      </c>
      <c r="E13883" s="120" t="s">
        <v>130</v>
      </c>
      <c r="F13883" s="121">
        <v>144628</v>
      </c>
      <c r="G13883" s="121">
        <v>29078.605</v>
      </c>
      <c r="H13883" s="119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19">
        <v>99999</v>
      </c>
      <c r="B13884" s="120" t="s">
        <v>205</v>
      </c>
      <c r="C13884" s="120" t="s">
        <v>208</v>
      </c>
      <c r="D13884" s="120" t="s">
        <v>79</v>
      </c>
      <c r="E13884" s="120" t="s">
        <v>130</v>
      </c>
      <c r="F13884" s="121">
        <v>42043</v>
      </c>
      <c r="G13884" s="121">
        <v>10143.261</v>
      </c>
      <c r="H13884" s="119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19">
        <v>99999</v>
      </c>
      <c r="B13885" s="120" t="s">
        <v>201</v>
      </c>
      <c r="C13885" s="120" t="s">
        <v>211</v>
      </c>
      <c r="D13885" s="120" t="s">
        <v>79</v>
      </c>
      <c r="E13885" s="120" t="s">
        <v>140</v>
      </c>
      <c r="F13885" s="121">
        <v>0</v>
      </c>
      <c r="G13885" s="121">
        <v>0</v>
      </c>
      <c r="H13885" s="119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19">
        <v>99999</v>
      </c>
      <c r="B13886" s="120" t="s">
        <v>201</v>
      </c>
      <c r="C13886" s="120" t="s">
        <v>207</v>
      </c>
      <c r="D13886" s="120" t="s">
        <v>79</v>
      </c>
      <c r="E13886" s="120" t="s">
        <v>152</v>
      </c>
      <c r="F13886" s="121">
        <v>0</v>
      </c>
      <c r="G13886" s="121">
        <v>0</v>
      </c>
      <c r="H13886" s="119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19">
        <v>99999</v>
      </c>
      <c r="B13887" s="120" t="s">
        <v>201</v>
      </c>
      <c r="C13887" s="120" t="s">
        <v>207</v>
      </c>
      <c r="D13887" s="120" t="s">
        <v>79</v>
      </c>
      <c r="E13887" s="120" t="s">
        <v>183</v>
      </c>
      <c r="F13887" s="121">
        <v>0</v>
      </c>
      <c r="G13887" s="121">
        <v>0</v>
      </c>
      <c r="H13887" s="119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19">
        <v>99999</v>
      </c>
      <c r="B13888" s="120" t="s">
        <v>201</v>
      </c>
      <c r="C13888" s="120" t="s">
        <v>211</v>
      </c>
      <c r="D13888" s="120" t="s">
        <v>84</v>
      </c>
      <c r="E13888" s="120" t="s">
        <v>142</v>
      </c>
      <c r="F13888" s="121">
        <v>0</v>
      </c>
      <c r="G13888" s="121">
        <v>0</v>
      </c>
      <c r="H13888" s="119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19">
        <v>99999</v>
      </c>
      <c r="B13889" s="120" t="s">
        <v>201</v>
      </c>
      <c r="C13889" s="120" t="s">
        <v>202</v>
      </c>
      <c r="D13889" s="120" t="s">
        <v>57</v>
      </c>
      <c r="E13889" s="120" t="s">
        <v>170</v>
      </c>
      <c r="F13889" s="121">
        <v>0</v>
      </c>
      <c r="G13889" s="121">
        <v>0</v>
      </c>
      <c r="H13889" s="119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19">
        <v>99999</v>
      </c>
      <c r="B13890" s="120" t="s">
        <v>201</v>
      </c>
      <c r="C13890" s="120" t="s">
        <v>206</v>
      </c>
      <c r="D13890" s="120" t="s">
        <v>101</v>
      </c>
      <c r="E13890" s="120" t="s">
        <v>92</v>
      </c>
      <c r="F13890" s="121">
        <v>1793</v>
      </c>
      <c r="G13890" s="121">
        <v>201.466</v>
      </c>
      <c r="H13890" s="119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19">
        <v>99999</v>
      </c>
      <c r="B13891" s="120" t="s">
        <v>201</v>
      </c>
      <c r="C13891" s="120" t="s">
        <v>207</v>
      </c>
      <c r="D13891" s="120" t="s">
        <v>101</v>
      </c>
      <c r="E13891" s="120" t="s">
        <v>92</v>
      </c>
      <c r="F13891" s="121">
        <v>21416</v>
      </c>
      <c r="G13891" s="121">
        <v>2405.646</v>
      </c>
      <c r="H13891" s="119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19">
        <v>99999</v>
      </c>
      <c r="B13892" s="120" t="s">
        <v>201</v>
      </c>
      <c r="C13892" s="120" t="s">
        <v>202</v>
      </c>
      <c r="D13892" s="120" t="s">
        <v>101</v>
      </c>
      <c r="E13892" s="120" t="s">
        <v>92</v>
      </c>
      <c r="F13892" s="121">
        <v>282292</v>
      </c>
      <c r="G13892" s="121">
        <v>31710.957</v>
      </c>
      <c r="H13892" s="119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19">
        <v>99999</v>
      </c>
      <c r="B13893" s="120" t="s">
        <v>201</v>
      </c>
      <c r="C13893" s="120" t="s">
        <v>206</v>
      </c>
      <c r="D13893" s="120" t="s">
        <v>101</v>
      </c>
      <c r="E13893" s="120" t="s">
        <v>92</v>
      </c>
      <c r="F13893" s="121">
        <v>4311456</v>
      </c>
      <c r="G13893" s="121">
        <v>484324.75</v>
      </c>
      <c r="H13893" s="119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19">
        <v>99999</v>
      </c>
      <c r="B13894" s="120" t="s">
        <v>201</v>
      </c>
      <c r="C13894" s="120" t="s">
        <v>206</v>
      </c>
      <c r="D13894" s="120" t="s">
        <v>101</v>
      </c>
      <c r="E13894" s="120" t="s">
        <v>92</v>
      </c>
      <c r="F13894" s="121">
        <v>1023326</v>
      </c>
      <c r="G13894" s="121">
        <v>114955.23</v>
      </c>
      <c r="H13894" s="119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19">
        <v>99999</v>
      </c>
      <c r="B13895" s="120" t="s">
        <v>201</v>
      </c>
      <c r="C13895" s="120" t="s">
        <v>207</v>
      </c>
      <c r="D13895" s="120" t="s">
        <v>101</v>
      </c>
      <c r="E13895" s="120" t="s">
        <v>92</v>
      </c>
      <c r="F13895" s="121">
        <v>83788</v>
      </c>
      <c r="G13895" s="121">
        <v>9412.149</v>
      </c>
      <c r="H13895" s="119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19">
        <v>99999</v>
      </c>
      <c r="B13896" s="120" t="s">
        <v>201</v>
      </c>
      <c r="C13896" s="120" t="s">
        <v>206</v>
      </c>
      <c r="D13896" s="120" t="s">
        <v>101</v>
      </c>
      <c r="E13896" s="120" t="s">
        <v>92</v>
      </c>
      <c r="F13896" s="121">
        <v>3623556</v>
      </c>
      <c r="G13896" s="121">
        <v>407049.86</v>
      </c>
      <c r="H13896" s="119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19">
        <v>99999</v>
      </c>
      <c r="B13897" s="120" t="s">
        <v>201</v>
      </c>
      <c r="C13897" s="120" t="s">
        <v>207</v>
      </c>
      <c r="D13897" s="120" t="s">
        <v>101</v>
      </c>
      <c r="E13897" s="120" t="s">
        <v>92</v>
      </c>
      <c r="F13897" s="121">
        <v>33877</v>
      </c>
      <c r="G13897" s="121">
        <v>3805.315</v>
      </c>
      <c r="H13897" s="119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19">
        <v>99999</v>
      </c>
      <c r="B13898" s="120" t="s">
        <v>201</v>
      </c>
      <c r="C13898" s="120" t="s">
        <v>207</v>
      </c>
      <c r="D13898" s="120" t="s">
        <v>101</v>
      </c>
      <c r="E13898" s="120" t="s">
        <v>92</v>
      </c>
      <c r="F13898" s="121">
        <v>63985</v>
      </c>
      <c r="G13898" s="121">
        <v>7187.817</v>
      </c>
      <c r="H13898" s="119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19">
        <v>99999</v>
      </c>
      <c r="B13899" s="120" t="s">
        <v>201</v>
      </c>
      <c r="C13899" s="120" t="s">
        <v>202</v>
      </c>
      <c r="D13899" s="120" t="s">
        <v>101</v>
      </c>
      <c r="E13899" s="120" t="s">
        <v>92</v>
      </c>
      <c r="F13899" s="121">
        <v>398893</v>
      </c>
      <c r="G13899" s="121">
        <v>44809.394</v>
      </c>
      <c r="H13899" s="119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19">
        <v>99999</v>
      </c>
      <c r="B13900" s="120" t="s">
        <v>201</v>
      </c>
      <c r="C13900" s="120" t="s">
        <v>206</v>
      </c>
      <c r="D13900" s="120" t="s">
        <v>101</v>
      </c>
      <c r="E13900" s="120" t="s">
        <v>92</v>
      </c>
      <c r="F13900" s="121">
        <v>196844</v>
      </c>
      <c r="G13900" s="121">
        <v>22112.296</v>
      </c>
      <c r="H13900" s="119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19">
        <v>99999</v>
      </c>
      <c r="B13901" s="120" t="s">
        <v>201</v>
      </c>
      <c r="C13901" s="120" t="s">
        <v>207</v>
      </c>
      <c r="D13901" s="120" t="s">
        <v>101</v>
      </c>
      <c r="E13901" s="120" t="s">
        <v>92</v>
      </c>
      <c r="F13901" s="121">
        <v>48931</v>
      </c>
      <c r="G13901" s="121">
        <v>5496.564</v>
      </c>
      <c r="H13901" s="119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19">
        <v>99999</v>
      </c>
      <c r="B13902" s="120" t="s">
        <v>201</v>
      </c>
      <c r="C13902" s="120" t="s">
        <v>207</v>
      </c>
      <c r="D13902" s="120" t="s">
        <v>101</v>
      </c>
      <c r="E13902" s="120" t="s">
        <v>92</v>
      </c>
      <c r="F13902" s="121">
        <v>12794</v>
      </c>
      <c r="G13902" s="121">
        <v>1437.152</v>
      </c>
      <c r="H13902" s="119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19">
        <v>99999</v>
      </c>
      <c r="B13903" s="120" t="s">
        <v>201</v>
      </c>
      <c r="C13903" s="120" t="s">
        <v>206</v>
      </c>
      <c r="D13903" s="120" t="s">
        <v>101</v>
      </c>
      <c r="E13903" s="120" t="s">
        <v>92</v>
      </c>
      <c r="F13903" s="121">
        <v>1549</v>
      </c>
      <c r="G13903" s="121">
        <v>173.993</v>
      </c>
      <c r="H13903" s="119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19">
        <v>99999</v>
      </c>
      <c r="B13904" s="120" t="s">
        <v>201</v>
      </c>
      <c r="C13904" s="120" t="s">
        <v>206</v>
      </c>
      <c r="D13904" s="120" t="s">
        <v>101</v>
      </c>
      <c r="E13904" s="120" t="s">
        <v>92</v>
      </c>
      <c r="F13904" s="121">
        <v>206807</v>
      </c>
      <c r="G13904" s="121">
        <v>23231.437</v>
      </c>
      <c r="H13904" s="119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19">
        <v>99999</v>
      </c>
      <c r="B13905" s="120" t="s">
        <v>201</v>
      </c>
      <c r="C13905" s="120" t="s">
        <v>206</v>
      </c>
      <c r="D13905" s="120" t="s">
        <v>101</v>
      </c>
      <c r="E13905" s="120" t="s">
        <v>92</v>
      </c>
      <c r="F13905" s="121">
        <v>1370333</v>
      </c>
      <c r="G13905" s="121">
        <v>153935.57</v>
      </c>
      <c r="H13905" s="119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19">
        <v>99999</v>
      </c>
      <c r="B13906" s="120" t="s">
        <v>201</v>
      </c>
      <c r="C13906" s="120" t="s">
        <v>207</v>
      </c>
      <c r="D13906" s="120" t="s">
        <v>101</v>
      </c>
      <c r="E13906" s="120" t="s">
        <v>92</v>
      </c>
      <c r="F13906" s="121">
        <v>60011</v>
      </c>
      <c r="G13906" s="121">
        <v>6741.593</v>
      </c>
      <c r="H13906" s="119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19">
        <v>99999</v>
      </c>
      <c r="B13907" s="120" t="s">
        <v>201</v>
      </c>
      <c r="C13907" s="120" t="s">
        <v>211</v>
      </c>
      <c r="D13907" s="120" t="s">
        <v>101</v>
      </c>
      <c r="E13907" s="120" t="s">
        <v>92</v>
      </c>
      <c r="F13907" s="121">
        <v>26346</v>
      </c>
      <c r="G13907" s="121">
        <v>2959.689</v>
      </c>
      <c r="H13907" s="119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19">
        <v>99999</v>
      </c>
      <c r="B13908" s="120" t="s">
        <v>201</v>
      </c>
      <c r="C13908" s="120" t="s">
        <v>206</v>
      </c>
      <c r="D13908" s="120" t="s">
        <v>101</v>
      </c>
      <c r="E13908" s="120" t="s">
        <v>92</v>
      </c>
      <c r="F13908" s="121">
        <v>252871</v>
      </c>
      <c r="G13908" s="121">
        <v>28406.944</v>
      </c>
      <c r="H13908" s="119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19">
        <v>99999</v>
      </c>
      <c r="B13909" s="120" t="s">
        <v>201</v>
      </c>
      <c r="C13909" s="120" t="s">
        <v>207</v>
      </c>
      <c r="D13909" s="120" t="s">
        <v>101</v>
      </c>
      <c r="E13909" s="120" t="s">
        <v>92</v>
      </c>
      <c r="F13909" s="121">
        <v>50812</v>
      </c>
      <c r="G13909" s="121">
        <v>5707.972</v>
      </c>
      <c r="H13909" s="119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19">
        <v>99999</v>
      </c>
      <c r="B13910" s="120" t="s">
        <v>201</v>
      </c>
      <c r="C13910" s="120" t="s">
        <v>206</v>
      </c>
      <c r="D13910" s="120" t="s">
        <v>101</v>
      </c>
      <c r="E13910" s="120" t="s">
        <v>92</v>
      </c>
      <c r="F13910" s="121">
        <v>562089</v>
      </c>
      <c r="G13910" s="121">
        <v>63140.692</v>
      </c>
      <c r="H13910" s="119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19">
        <v>99999</v>
      </c>
      <c r="B13911" s="120" t="s">
        <v>201</v>
      </c>
      <c r="C13911" s="120" t="s">
        <v>206</v>
      </c>
      <c r="D13911" s="120" t="s">
        <v>101</v>
      </c>
      <c r="E13911" s="120" t="s">
        <v>92</v>
      </c>
      <c r="F13911" s="121">
        <v>213982</v>
      </c>
      <c r="G13911" s="121">
        <v>24037.606</v>
      </c>
      <c r="H13911" s="119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19">
        <v>99999</v>
      </c>
      <c r="B13912" s="120" t="s">
        <v>201</v>
      </c>
      <c r="C13912" s="120" t="s">
        <v>202</v>
      </c>
      <c r="D13912" s="120" t="s">
        <v>101</v>
      </c>
      <c r="E13912" s="120" t="s">
        <v>92</v>
      </c>
      <c r="F13912" s="121">
        <v>123168</v>
      </c>
      <c r="G13912" s="121">
        <v>13835.941</v>
      </c>
      <c r="H13912" s="119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19">
        <v>99999</v>
      </c>
      <c r="B13913" s="120" t="s">
        <v>201</v>
      </c>
      <c r="C13913" s="120" t="s">
        <v>206</v>
      </c>
      <c r="D13913" s="120" t="s">
        <v>101</v>
      </c>
      <c r="E13913" s="120" t="s">
        <v>92</v>
      </c>
      <c r="F13913" s="121">
        <v>681114</v>
      </c>
      <c r="G13913" s="121">
        <v>76512.156</v>
      </c>
      <c r="H13913" s="119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19">
        <v>99999</v>
      </c>
      <c r="B13914" s="120" t="s">
        <v>201</v>
      </c>
      <c r="C13914" s="120" t="s">
        <v>206</v>
      </c>
      <c r="D13914" s="120" t="s">
        <v>101</v>
      </c>
      <c r="E13914" s="120" t="s">
        <v>92</v>
      </c>
      <c r="F13914" s="121">
        <v>268566</v>
      </c>
      <c r="G13914" s="121">
        <v>30169.599</v>
      </c>
      <c r="H13914" s="119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19">
        <v>99999</v>
      </c>
      <c r="B13915" s="120" t="s">
        <v>201</v>
      </c>
      <c r="C13915" s="120" t="s">
        <v>207</v>
      </c>
      <c r="D13915" s="120" t="s">
        <v>101</v>
      </c>
      <c r="E13915" s="120" t="s">
        <v>92</v>
      </c>
      <c r="F13915" s="121">
        <v>195722</v>
      </c>
      <c r="G13915" s="121">
        <v>21986.231</v>
      </c>
      <c r="H13915" s="119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19">
        <v>99999</v>
      </c>
      <c r="B13916" s="120" t="s">
        <v>205</v>
      </c>
      <c r="C13916" s="120" t="s">
        <v>210</v>
      </c>
      <c r="D13916" s="120" t="s">
        <v>101</v>
      </c>
      <c r="E13916" s="120" t="s">
        <v>92</v>
      </c>
      <c r="F13916" s="121">
        <v>2229</v>
      </c>
      <c r="G13916" s="121">
        <v>250.507</v>
      </c>
      <c r="H13916" s="119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19">
        <v>99999</v>
      </c>
      <c r="B13917" s="120" t="s">
        <v>201</v>
      </c>
      <c r="C13917" s="120" t="s">
        <v>211</v>
      </c>
      <c r="D13917" s="120" t="s">
        <v>101</v>
      </c>
      <c r="E13917" s="120" t="s">
        <v>92</v>
      </c>
      <c r="F13917" s="121">
        <v>22825</v>
      </c>
      <c r="G13917" s="121">
        <v>2564.102</v>
      </c>
      <c r="H13917" s="119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19">
        <v>99999</v>
      </c>
      <c r="B13918" s="120" t="s">
        <v>201</v>
      </c>
      <c r="C13918" s="120" t="s">
        <v>206</v>
      </c>
      <c r="D13918" s="120" t="s">
        <v>101</v>
      </c>
      <c r="E13918" s="120" t="s">
        <v>92</v>
      </c>
      <c r="F13918" s="121">
        <v>192835</v>
      </c>
      <c r="G13918" s="121">
        <v>21662.126</v>
      </c>
      <c r="H13918" s="119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19">
        <v>99999</v>
      </c>
      <c r="B13919" s="120" t="s">
        <v>201</v>
      </c>
      <c r="C13919" s="120" t="s">
        <v>206</v>
      </c>
      <c r="D13919" s="120" t="s">
        <v>101</v>
      </c>
      <c r="E13919" s="120" t="s">
        <v>92</v>
      </c>
      <c r="F13919" s="121">
        <v>5623745</v>
      </c>
      <c r="G13919" s="121">
        <v>631739.53</v>
      </c>
      <c r="H13919" s="119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19">
        <v>99999</v>
      </c>
      <c r="B13920" s="120" t="s">
        <v>201</v>
      </c>
      <c r="C13920" s="120" t="s">
        <v>206</v>
      </c>
      <c r="D13920" s="120" t="s">
        <v>101</v>
      </c>
      <c r="E13920" s="120" t="s">
        <v>92</v>
      </c>
      <c r="F13920" s="121">
        <v>67145</v>
      </c>
      <c r="G13920" s="121">
        <v>7542.653</v>
      </c>
      <c r="H13920" s="119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19">
        <v>99999</v>
      </c>
      <c r="B13921" s="120" t="s">
        <v>201</v>
      </c>
      <c r="C13921" s="120" t="s">
        <v>207</v>
      </c>
      <c r="D13921" s="120" t="s">
        <v>101</v>
      </c>
      <c r="E13921" s="120" t="s">
        <v>92</v>
      </c>
      <c r="F13921" s="121">
        <v>103505</v>
      </c>
      <c r="G13921" s="121">
        <v>11627.354</v>
      </c>
      <c r="H13921" s="119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19">
        <v>99999</v>
      </c>
      <c r="B13922" s="120" t="s">
        <v>201</v>
      </c>
      <c r="C13922" s="120" t="s">
        <v>211</v>
      </c>
      <c r="D13922" s="120" t="s">
        <v>101</v>
      </c>
      <c r="E13922" s="120" t="s">
        <v>92</v>
      </c>
      <c r="F13922" s="121">
        <v>73396</v>
      </c>
      <c r="G13922" s="121">
        <v>8244.848</v>
      </c>
      <c r="H13922" s="119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19">
        <v>99999</v>
      </c>
      <c r="B13923" s="120" t="s">
        <v>201</v>
      </c>
      <c r="C13923" s="120" t="s">
        <v>206</v>
      </c>
      <c r="D13923" s="120" t="s">
        <v>101</v>
      </c>
      <c r="E13923" s="120" t="s">
        <v>92</v>
      </c>
      <c r="F13923" s="121">
        <v>73029</v>
      </c>
      <c r="G13923" s="121">
        <v>8203.692</v>
      </c>
      <c r="H13923" s="119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19">
        <v>99999</v>
      </c>
      <c r="B13924" s="120" t="s">
        <v>201</v>
      </c>
      <c r="C13924" s="120" t="s">
        <v>207</v>
      </c>
      <c r="D13924" s="120" t="s">
        <v>101</v>
      </c>
      <c r="E13924" s="120" t="s">
        <v>92</v>
      </c>
      <c r="F13924" s="121">
        <v>26346</v>
      </c>
      <c r="G13924" s="121">
        <v>2959.689</v>
      </c>
      <c r="H13924" s="119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19">
        <v>99999</v>
      </c>
      <c r="B13925" s="120" t="s">
        <v>201</v>
      </c>
      <c r="C13925" s="120" t="s">
        <v>206</v>
      </c>
      <c r="D13925" s="120" t="s">
        <v>101</v>
      </c>
      <c r="E13925" s="120" t="s">
        <v>92</v>
      </c>
      <c r="F13925" s="121">
        <v>744512</v>
      </c>
      <c r="G13925" s="121">
        <v>83634.212</v>
      </c>
      <c r="H13925" s="119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19">
        <v>99999</v>
      </c>
      <c r="B13926" s="120" t="s">
        <v>201</v>
      </c>
      <c r="C13926" s="120" t="s">
        <v>206</v>
      </c>
      <c r="D13926" s="120" t="s">
        <v>101</v>
      </c>
      <c r="E13926" s="120" t="s">
        <v>92</v>
      </c>
      <c r="F13926" s="121">
        <v>16479</v>
      </c>
      <c r="G13926" s="121">
        <v>1851.201</v>
      </c>
      <c r="H13926" s="119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19">
        <v>99999</v>
      </c>
      <c r="B13927" s="120" t="s">
        <v>201</v>
      </c>
      <c r="C13927" s="120" t="s">
        <v>206</v>
      </c>
      <c r="D13927" s="120" t="s">
        <v>101</v>
      </c>
      <c r="E13927" s="120" t="s">
        <v>92</v>
      </c>
      <c r="F13927" s="121">
        <v>112915</v>
      </c>
      <c r="G13927" s="121">
        <v>12684.382</v>
      </c>
      <c r="H13927" s="119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19">
        <v>99999</v>
      </c>
      <c r="B13928" s="120" t="s">
        <v>201</v>
      </c>
      <c r="C13928" s="120" t="s">
        <v>206</v>
      </c>
      <c r="D13928" s="120" t="s">
        <v>101</v>
      </c>
      <c r="E13928" s="120" t="s">
        <v>92</v>
      </c>
      <c r="F13928" s="121">
        <v>120930</v>
      </c>
      <c r="G13928" s="121">
        <v>13584.67</v>
      </c>
      <c r="H13928" s="119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19">
        <v>99999</v>
      </c>
      <c r="B13929" s="120" t="s">
        <v>201</v>
      </c>
      <c r="C13929" s="120" t="s">
        <v>202</v>
      </c>
      <c r="D13929" s="120" t="s">
        <v>101</v>
      </c>
      <c r="E13929" s="120" t="s">
        <v>92</v>
      </c>
      <c r="F13929" s="121">
        <v>180323</v>
      </c>
      <c r="G13929" s="121">
        <v>20256.424</v>
      </c>
      <c r="H13929" s="119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19">
        <v>99999</v>
      </c>
      <c r="B13930" s="120" t="s">
        <v>205</v>
      </c>
      <c r="C13930" s="120" t="s">
        <v>209</v>
      </c>
      <c r="D13930" s="120" t="s">
        <v>68</v>
      </c>
      <c r="E13930" s="120" t="s">
        <v>35</v>
      </c>
      <c r="F13930" s="121">
        <v>134572</v>
      </c>
      <c r="G13930" s="121">
        <v>20452.55</v>
      </c>
      <c r="H13930" s="119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19">
        <v>99999</v>
      </c>
      <c r="B13931" s="120" t="s">
        <v>205</v>
      </c>
      <c r="C13931" s="120" t="s">
        <v>209</v>
      </c>
      <c r="D13931" s="120" t="s">
        <v>68</v>
      </c>
      <c r="E13931" s="120" t="s">
        <v>35</v>
      </c>
      <c r="F13931" s="121">
        <v>0</v>
      </c>
      <c r="G13931" s="121">
        <v>0</v>
      </c>
      <c r="H13931" s="119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19">
        <v>99999</v>
      </c>
      <c r="B13932" s="120" t="s">
        <v>205</v>
      </c>
      <c r="C13932" s="120" t="s">
        <v>209</v>
      </c>
      <c r="D13932" s="120" t="s">
        <v>68</v>
      </c>
      <c r="E13932" s="120" t="s">
        <v>35</v>
      </c>
      <c r="F13932" s="121">
        <v>16982</v>
      </c>
      <c r="G13932" s="121">
        <v>2819.876</v>
      </c>
      <c r="H13932" s="119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19">
        <v>99999</v>
      </c>
      <c r="B13933" s="120" t="s">
        <v>205</v>
      </c>
      <c r="C13933" s="120" t="s">
        <v>209</v>
      </c>
      <c r="D13933" s="120" t="s">
        <v>68</v>
      </c>
      <c r="E13933" s="120" t="s">
        <v>49</v>
      </c>
      <c r="F13933" s="121">
        <v>433775</v>
      </c>
      <c r="G13933" s="121">
        <v>104820.23</v>
      </c>
      <c r="H13933" s="119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19">
        <v>99999</v>
      </c>
      <c r="B13934" s="120" t="s">
        <v>205</v>
      </c>
      <c r="C13934" s="120" t="s">
        <v>209</v>
      </c>
      <c r="D13934" s="120" t="s">
        <v>68</v>
      </c>
      <c r="E13934" s="120" t="s">
        <v>54</v>
      </c>
      <c r="F13934" s="121">
        <v>0</v>
      </c>
      <c r="G13934" s="121">
        <v>0</v>
      </c>
      <c r="H13934" s="119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19">
        <v>99999</v>
      </c>
      <c r="B13935" s="120" t="s">
        <v>205</v>
      </c>
      <c r="C13935" s="120" t="s">
        <v>209</v>
      </c>
      <c r="D13935" s="120" t="s">
        <v>68</v>
      </c>
      <c r="E13935" s="120" t="s">
        <v>54</v>
      </c>
      <c r="F13935" s="121">
        <v>74194</v>
      </c>
      <c r="G13935" s="121">
        <v>15191.358</v>
      </c>
      <c r="H13935" s="119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19">
        <v>99999</v>
      </c>
      <c r="B13936" s="120" t="s">
        <v>201</v>
      </c>
      <c r="C13936" s="120" t="s">
        <v>202</v>
      </c>
      <c r="D13936" s="120" t="s">
        <v>68</v>
      </c>
      <c r="E13936" s="120" t="s">
        <v>54</v>
      </c>
      <c r="F13936" s="121">
        <v>1169644</v>
      </c>
      <c r="G13936" s="121">
        <v>96171.218</v>
      </c>
      <c r="H13936" s="119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19">
        <v>99999</v>
      </c>
      <c r="B13937" s="120" t="s">
        <v>205</v>
      </c>
      <c r="C13937" s="120" t="s">
        <v>209</v>
      </c>
      <c r="D13937" s="120" t="s">
        <v>68</v>
      </c>
      <c r="E13937" s="120" t="s">
        <v>54</v>
      </c>
      <c r="F13937" s="121">
        <v>815450</v>
      </c>
      <c r="G13937" s="121">
        <v>173644.86</v>
      </c>
      <c r="H13937" s="119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19">
        <v>99999</v>
      </c>
      <c r="B13938" s="120" t="s">
        <v>201</v>
      </c>
      <c r="C13938" s="120" t="s">
        <v>202</v>
      </c>
      <c r="D13938" s="120" t="s">
        <v>68</v>
      </c>
      <c r="E13938" s="120" t="s">
        <v>54</v>
      </c>
      <c r="F13938" s="121">
        <v>3762769</v>
      </c>
      <c r="G13938" s="121">
        <v>370739.79</v>
      </c>
      <c r="H13938" s="119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19">
        <v>99999</v>
      </c>
      <c r="B13939" s="120" t="s">
        <v>201</v>
      </c>
      <c r="C13939" s="120" t="s">
        <v>206</v>
      </c>
      <c r="D13939" s="120" t="s">
        <v>68</v>
      </c>
      <c r="E13939" s="120" t="s">
        <v>54</v>
      </c>
      <c r="F13939" s="121">
        <v>0</v>
      </c>
      <c r="G13939" s="121">
        <v>0</v>
      </c>
      <c r="H13939" s="119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19">
        <v>99999</v>
      </c>
      <c r="B13940" s="120" t="s">
        <v>205</v>
      </c>
      <c r="C13940" s="120" t="s">
        <v>210</v>
      </c>
      <c r="D13940" s="120" t="s">
        <v>68</v>
      </c>
      <c r="E13940" s="120" t="s">
        <v>54</v>
      </c>
      <c r="F13940" s="121">
        <v>2847</v>
      </c>
      <c r="G13940" s="121">
        <v>512.842</v>
      </c>
      <c r="H13940" s="119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19">
        <v>99999</v>
      </c>
      <c r="B13941" s="120" t="s">
        <v>205</v>
      </c>
      <c r="C13941" s="120" t="s">
        <v>209</v>
      </c>
      <c r="D13941" s="120" t="s">
        <v>68</v>
      </c>
      <c r="E13941" s="120" t="s">
        <v>54</v>
      </c>
      <c r="F13941" s="121">
        <v>0</v>
      </c>
      <c r="G13941" s="121">
        <v>0</v>
      </c>
      <c r="H13941" s="119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19">
        <v>99999</v>
      </c>
      <c r="B13942" s="120" t="s">
        <v>205</v>
      </c>
      <c r="C13942" s="120" t="s">
        <v>209</v>
      </c>
      <c r="D13942" s="120" t="s">
        <v>68</v>
      </c>
      <c r="E13942" s="120" t="s">
        <v>54</v>
      </c>
      <c r="F13942" s="121">
        <v>101561</v>
      </c>
      <c r="G13942" s="121">
        <v>23439.278</v>
      </c>
      <c r="H13942" s="119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19">
        <v>99999</v>
      </c>
      <c r="B13943" s="120" t="s">
        <v>201</v>
      </c>
      <c r="C13943" s="120" t="s">
        <v>202</v>
      </c>
      <c r="D13943" s="120" t="s">
        <v>68</v>
      </c>
      <c r="E13943" s="120" t="s">
        <v>54</v>
      </c>
      <c r="F13943" s="121">
        <v>0</v>
      </c>
      <c r="G13943" s="121">
        <v>0</v>
      </c>
      <c r="H13943" s="119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19">
        <v>99999</v>
      </c>
      <c r="B13944" s="120" t="s">
        <v>201</v>
      </c>
      <c r="C13944" s="120" t="s">
        <v>202</v>
      </c>
      <c r="D13944" s="120" t="s">
        <v>68</v>
      </c>
      <c r="E13944" s="120" t="s">
        <v>54</v>
      </c>
      <c r="F13944" s="121">
        <v>779934</v>
      </c>
      <c r="G13944" s="121">
        <v>63647.204</v>
      </c>
      <c r="H13944" s="119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19">
        <v>99999</v>
      </c>
      <c r="B13945" s="120" t="s">
        <v>205</v>
      </c>
      <c r="C13945" s="120" t="s">
        <v>208</v>
      </c>
      <c r="D13945" s="120" t="s">
        <v>68</v>
      </c>
      <c r="E13945" s="120" t="s">
        <v>54</v>
      </c>
      <c r="F13945" s="121">
        <v>45996</v>
      </c>
      <c r="G13945" s="121">
        <v>3641.535</v>
      </c>
      <c r="H13945" s="119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19">
        <v>99999</v>
      </c>
      <c r="B13946" s="120" t="s">
        <v>205</v>
      </c>
      <c r="C13946" s="120" t="s">
        <v>209</v>
      </c>
      <c r="D13946" s="120" t="s">
        <v>68</v>
      </c>
      <c r="E13946" s="120" t="s">
        <v>54</v>
      </c>
      <c r="F13946" s="121">
        <v>47152</v>
      </c>
      <c r="G13946" s="121">
        <v>7981.088</v>
      </c>
      <c r="H13946" s="119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19">
        <v>99999</v>
      </c>
      <c r="B13947" s="120" t="s">
        <v>201</v>
      </c>
      <c r="C13947" s="120" t="s">
        <v>202</v>
      </c>
      <c r="D13947" s="120" t="s">
        <v>68</v>
      </c>
      <c r="E13947" s="120" t="s">
        <v>54</v>
      </c>
      <c r="F13947" s="121">
        <v>0</v>
      </c>
      <c r="G13947" s="121">
        <v>0</v>
      </c>
      <c r="H13947" s="119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19">
        <v>99999</v>
      </c>
      <c r="B13948" s="120" t="s">
        <v>201</v>
      </c>
      <c r="C13948" s="120" t="s">
        <v>202</v>
      </c>
      <c r="D13948" s="120" t="s">
        <v>68</v>
      </c>
      <c r="E13948" s="120" t="s">
        <v>54</v>
      </c>
      <c r="F13948" s="121">
        <v>752414</v>
      </c>
      <c r="G13948" s="121">
        <v>47960.403</v>
      </c>
      <c r="H13948" s="119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19">
        <v>99999</v>
      </c>
      <c r="B13949" s="120" t="s">
        <v>201</v>
      </c>
      <c r="C13949" s="120" t="s">
        <v>206</v>
      </c>
      <c r="D13949" s="120" t="s">
        <v>68</v>
      </c>
      <c r="E13949" s="120" t="s">
        <v>54</v>
      </c>
      <c r="F13949" s="121">
        <v>5446971</v>
      </c>
      <c r="G13949" s="121">
        <v>583792.2</v>
      </c>
      <c r="H13949" s="119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19">
        <v>99999</v>
      </c>
      <c r="B13950" s="120" t="s">
        <v>201</v>
      </c>
      <c r="C13950" s="120" t="s">
        <v>206</v>
      </c>
      <c r="D13950" s="120" t="s">
        <v>68</v>
      </c>
      <c r="E13950" s="120" t="s">
        <v>54</v>
      </c>
      <c r="F13950" s="121">
        <v>0</v>
      </c>
      <c r="G13950" s="121">
        <v>0</v>
      </c>
      <c r="H13950" s="119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19">
        <v>99999</v>
      </c>
      <c r="B13951" s="120" t="s">
        <v>205</v>
      </c>
      <c r="C13951" s="120" t="s">
        <v>209</v>
      </c>
      <c r="D13951" s="120" t="s">
        <v>68</v>
      </c>
      <c r="E13951" s="120" t="s">
        <v>54</v>
      </c>
      <c r="F13951" s="121">
        <v>0</v>
      </c>
      <c r="G13951" s="121">
        <v>0</v>
      </c>
      <c r="H13951" s="119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19">
        <v>99999</v>
      </c>
      <c r="B13952" s="120" t="s">
        <v>201</v>
      </c>
      <c r="C13952" s="120" t="s">
        <v>202</v>
      </c>
      <c r="D13952" s="120" t="s">
        <v>68</v>
      </c>
      <c r="E13952" s="120" t="s">
        <v>54</v>
      </c>
      <c r="F13952" s="121">
        <v>0</v>
      </c>
      <c r="G13952" s="121">
        <v>0</v>
      </c>
      <c r="H13952" s="119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19">
        <v>99999</v>
      </c>
      <c r="B13953" s="120" t="s">
        <v>205</v>
      </c>
      <c r="C13953" s="120" t="s">
        <v>202</v>
      </c>
      <c r="D13953" s="120" t="s">
        <v>68</v>
      </c>
      <c r="E13953" s="120" t="s">
        <v>54</v>
      </c>
      <c r="F13953" s="121">
        <v>121546</v>
      </c>
      <c r="G13953" s="121">
        <v>21900.516</v>
      </c>
      <c r="H13953" s="119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19">
        <v>99999</v>
      </c>
      <c r="B13954" s="120" t="s">
        <v>205</v>
      </c>
      <c r="C13954" s="120" t="s">
        <v>209</v>
      </c>
      <c r="D13954" s="120" t="s">
        <v>68</v>
      </c>
      <c r="E13954" s="120" t="s">
        <v>54</v>
      </c>
      <c r="F13954" s="121">
        <v>272087</v>
      </c>
      <c r="G13954" s="121">
        <v>51996.661</v>
      </c>
      <c r="H13954" s="119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19">
        <v>99999</v>
      </c>
      <c r="B13955" s="120" t="s">
        <v>201</v>
      </c>
      <c r="C13955" s="120" t="s">
        <v>202</v>
      </c>
      <c r="D13955" s="120" t="s">
        <v>68</v>
      </c>
      <c r="E13955" s="120" t="s">
        <v>54</v>
      </c>
      <c r="F13955" s="121">
        <v>424382</v>
      </c>
      <c r="G13955" s="121">
        <v>39628.776</v>
      </c>
      <c r="H13955" s="119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19">
        <v>99999</v>
      </c>
      <c r="B13956" s="120" t="s">
        <v>205</v>
      </c>
      <c r="C13956" s="120" t="s">
        <v>209</v>
      </c>
      <c r="D13956" s="120" t="s">
        <v>68</v>
      </c>
      <c r="E13956" s="120" t="s">
        <v>54</v>
      </c>
      <c r="F13956" s="121">
        <v>17952</v>
      </c>
      <c r="G13956" s="121">
        <v>4031.395</v>
      </c>
      <c r="H13956" s="119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19">
        <v>99999</v>
      </c>
      <c r="B13957" s="120" t="s">
        <v>205</v>
      </c>
      <c r="C13957" s="120" t="s">
        <v>209</v>
      </c>
      <c r="D13957" s="120" t="s">
        <v>68</v>
      </c>
      <c r="E13957" s="120" t="s">
        <v>59</v>
      </c>
      <c r="F13957" s="121">
        <v>4597970</v>
      </c>
      <c r="G13957" s="121">
        <v>619583.37</v>
      </c>
      <c r="H13957" s="119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19">
        <v>99999</v>
      </c>
      <c r="B13958" s="120" t="s">
        <v>205</v>
      </c>
      <c r="C13958" s="120" t="s">
        <v>209</v>
      </c>
      <c r="D13958" s="120" t="s">
        <v>68</v>
      </c>
      <c r="E13958" s="120" t="s">
        <v>59</v>
      </c>
      <c r="F13958" s="121">
        <v>524037</v>
      </c>
      <c r="G13958" s="121">
        <v>107298.34</v>
      </c>
      <c r="H13958" s="119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19">
        <v>99999</v>
      </c>
      <c r="B13959" s="120" t="s">
        <v>205</v>
      </c>
      <c r="C13959" s="120" t="s">
        <v>209</v>
      </c>
      <c r="D13959" s="120" t="s">
        <v>68</v>
      </c>
      <c r="E13959" s="120" t="s">
        <v>59</v>
      </c>
      <c r="F13959" s="121">
        <v>1593420</v>
      </c>
      <c r="G13959" s="121">
        <v>238232.38</v>
      </c>
      <c r="H13959" s="119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19">
        <v>99999</v>
      </c>
      <c r="B13960" s="120" t="s">
        <v>205</v>
      </c>
      <c r="C13960" s="120" t="s">
        <v>209</v>
      </c>
      <c r="D13960" s="120" t="s">
        <v>68</v>
      </c>
      <c r="E13960" s="120" t="s">
        <v>59</v>
      </c>
      <c r="F13960" s="121">
        <v>1930804</v>
      </c>
      <c r="G13960" s="121">
        <v>352942.66</v>
      </c>
      <c r="H13960" s="119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19">
        <v>99999</v>
      </c>
      <c r="B13961" s="120" t="s">
        <v>205</v>
      </c>
      <c r="C13961" s="120" t="s">
        <v>209</v>
      </c>
      <c r="D13961" s="120" t="s">
        <v>68</v>
      </c>
      <c r="E13961" s="120" t="s">
        <v>59</v>
      </c>
      <c r="F13961" s="121">
        <v>1156779</v>
      </c>
      <c r="G13961" s="121">
        <v>214747.95</v>
      </c>
      <c r="H13961" s="119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19">
        <v>99999</v>
      </c>
      <c r="B13962" s="120" t="s">
        <v>205</v>
      </c>
      <c r="C13962" s="120" t="s">
        <v>209</v>
      </c>
      <c r="D13962" s="120" t="s">
        <v>68</v>
      </c>
      <c r="E13962" s="120" t="s">
        <v>59</v>
      </c>
      <c r="F13962" s="121">
        <v>66861</v>
      </c>
      <c r="G13962" s="121">
        <v>11317.154</v>
      </c>
      <c r="H13962" s="119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19">
        <v>99999</v>
      </c>
      <c r="B13963" s="120" t="s">
        <v>205</v>
      </c>
      <c r="C13963" s="120" t="s">
        <v>209</v>
      </c>
      <c r="D13963" s="120" t="s">
        <v>68</v>
      </c>
      <c r="E13963" s="120" t="s">
        <v>59</v>
      </c>
      <c r="F13963" s="121">
        <v>832860</v>
      </c>
      <c r="G13963" s="121">
        <v>154614.82</v>
      </c>
      <c r="H13963" s="119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19">
        <v>99999</v>
      </c>
      <c r="B13964" s="120" t="s">
        <v>205</v>
      </c>
      <c r="C13964" s="120" t="s">
        <v>202</v>
      </c>
      <c r="D13964" s="120" t="s">
        <v>68</v>
      </c>
      <c r="E13964" s="120" t="s">
        <v>59</v>
      </c>
      <c r="F13964" s="121">
        <v>0</v>
      </c>
      <c r="G13964" s="121">
        <v>0</v>
      </c>
      <c r="H13964" s="119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19">
        <v>99999</v>
      </c>
      <c r="B13965" s="120" t="s">
        <v>205</v>
      </c>
      <c r="C13965" s="120" t="s">
        <v>209</v>
      </c>
      <c r="D13965" s="120" t="s">
        <v>68</v>
      </c>
      <c r="E13965" s="120" t="s">
        <v>59</v>
      </c>
      <c r="F13965" s="121">
        <v>802820</v>
      </c>
      <c r="G13965" s="121">
        <v>158166.57</v>
      </c>
      <c r="H13965" s="119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19">
        <v>99999</v>
      </c>
      <c r="B13966" s="120" t="s">
        <v>205</v>
      </c>
      <c r="C13966" s="120" t="s">
        <v>209</v>
      </c>
      <c r="D13966" s="120" t="s">
        <v>68</v>
      </c>
      <c r="E13966" s="120" t="s">
        <v>59</v>
      </c>
      <c r="F13966" s="121">
        <v>2363435</v>
      </c>
      <c r="G13966" s="121">
        <v>380029.4</v>
      </c>
      <c r="H13966" s="119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19">
        <v>99999</v>
      </c>
      <c r="B13967" s="120" t="s">
        <v>205</v>
      </c>
      <c r="C13967" s="120" t="s">
        <v>209</v>
      </c>
      <c r="D13967" s="120" t="s">
        <v>68</v>
      </c>
      <c r="E13967" s="120" t="s">
        <v>70</v>
      </c>
      <c r="F13967" s="121">
        <v>2212</v>
      </c>
      <c r="G13967" s="121">
        <v>317.414</v>
      </c>
      <c r="H13967" s="119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19">
        <v>99999</v>
      </c>
      <c r="B13968" s="120" t="s">
        <v>201</v>
      </c>
      <c r="C13968" s="120" t="s">
        <v>202</v>
      </c>
      <c r="D13968" s="120" t="s">
        <v>68</v>
      </c>
      <c r="E13968" s="120" t="s">
        <v>70</v>
      </c>
      <c r="F13968" s="121">
        <v>7762</v>
      </c>
      <c r="G13968" s="121">
        <v>919.99</v>
      </c>
      <c r="H13968" s="119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19">
        <v>99999</v>
      </c>
      <c r="B13969" s="120" t="s">
        <v>201</v>
      </c>
      <c r="C13969" s="120" t="s">
        <v>206</v>
      </c>
      <c r="D13969" s="120" t="s">
        <v>68</v>
      </c>
      <c r="E13969" s="120" t="s">
        <v>70</v>
      </c>
      <c r="F13969" s="121">
        <v>0</v>
      </c>
      <c r="G13969" s="121">
        <v>0</v>
      </c>
      <c r="H13969" s="119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19">
        <v>99999</v>
      </c>
      <c r="B13970" s="120" t="s">
        <v>205</v>
      </c>
      <c r="C13970" s="120" t="s">
        <v>209</v>
      </c>
      <c r="D13970" s="120" t="s">
        <v>68</v>
      </c>
      <c r="E13970" s="120" t="s">
        <v>70</v>
      </c>
      <c r="F13970" s="121">
        <v>0</v>
      </c>
      <c r="G13970" s="121">
        <v>0</v>
      </c>
      <c r="H13970" s="119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19">
        <v>99999</v>
      </c>
      <c r="B13971" s="120" t="s">
        <v>201</v>
      </c>
      <c r="C13971" s="120" t="s">
        <v>206</v>
      </c>
      <c r="D13971" s="120" t="s">
        <v>68</v>
      </c>
      <c r="E13971" s="120" t="s">
        <v>70</v>
      </c>
      <c r="F13971" s="121">
        <v>1256</v>
      </c>
      <c r="G13971" s="121">
        <v>106.704</v>
      </c>
      <c r="H13971" s="119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19">
        <v>99999</v>
      </c>
      <c r="B13972" s="120" t="s">
        <v>201</v>
      </c>
      <c r="C13972" s="120" t="s">
        <v>206</v>
      </c>
      <c r="D13972" s="120" t="s">
        <v>68</v>
      </c>
      <c r="E13972" s="120" t="s">
        <v>70</v>
      </c>
      <c r="F13972" s="121">
        <v>19904</v>
      </c>
      <c r="G13972" s="121">
        <v>1839.84</v>
      </c>
      <c r="H13972" s="119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19">
        <v>99999</v>
      </c>
      <c r="B13973" s="120" t="s">
        <v>205</v>
      </c>
      <c r="C13973" s="120" t="s">
        <v>209</v>
      </c>
      <c r="D13973" s="120" t="s">
        <v>68</v>
      </c>
      <c r="E13973" s="120" t="s">
        <v>70</v>
      </c>
      <c r="F13973" s="121">
        <v>540</v>
      </c>
      <c r="G13973" s="121">
        <v>82.033</v>
      </c>
      <c r="H13973" s="119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19">
        <v>99999</v>
      </c>
      <c r="B13974" s="120" t="s">
        <v>201</v>
      </c>
      <c r="C13974" s="120" t="s">
        <v>202</v>
      </c>
      <c r="D13974" s="120" t="s">
        <v>68</v>
      </c>
      <c r="E13974" s="120" t="s">
        <v>70</v>
      </c>
      <c r="F13974" s="121">
        <v>3558</v>
      </c>
      <c r="G13974" s="121">
        <v>313.749</v>
      </c>
      <c r="H13974" s="119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19">
        <v>99999</v>
      </c>
      <c r="B13975" s="120" t="s">
        <v>205</v>
      </c>
      <c r="C13975" s="120" t="s">
        <v>209</v>
      </c>
      <c r="D13975" s="120" t="s">
        <v>68</v>
      </c>
      <c r="E13975" s="120" t="s">
        <v>70</v>
      </c>
      <c r="F13975" s="121">
        <v>43665</v>
      </c>
      <c r="G13975" s="121">
        <v>9894.049</v>
      </c>
      <c r="H13975" s="119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19">
        <v>99999</v>
      </c>
      <c r="B13976" s="120" t="s">
        <v>201</v>
      </c>
      <c r="C13976" s="120" t="s">
        <v>202</v>
      </c>
      <c r="D13976" s="120" t="s">
        <v>68</v>
      </c>
      <c r="E13976" s="120" t="s">
        <v>70</v>
      </c>
      <c r="F13976" s="121">
        <v>7621</v>
      </c>
      <c r="G13976" s="121">
        <v>596.46</v>
      </c>
      <c r="H13976" s="119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19">
        <v>99999</v>
      </c>
      <c r="B13977" s="120" t="s">
        <v>205</v>
      </c>
      <c r="C13977" s="120" t="s">
        <v>210</v>
      </c>
      <c r="D13977" s="120" t="s">
        <v>68</v>
      </c>
      <c r="E13977" s="120" t="s">
        <v>70</v>
      </c>
      <c r="F13977" s="121">
        <v>3</v>
      </c>
      <c r="G13977" s="121">
        <v>0.597</v>
      </c>
      <c r="H13977" s="119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19">
        <v>99999</v>
      </c>
      <c r="B13978" s="120" t="s">
        <v>201</v>
      </c>
      <c r="C13978" s="120" t="s">
        <v>202</v>
      </c>
      <c r="D13978" s="120" t="s">
        <v>68</v>
      </c>
      <c r="E13978" s="120" t="s">
        <v>70</v>
      </c>
      <c r="F13978" s="121">
        <v>0</v>
      </c>
      <c r="G13978" s="121">
        <v>0</v>
      </c>
      <c r="H13978" s="119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19">
        <v>99999</v>
      </c>
      <c r="B13979" s="120" t="s">
        <v>201</v>
      </c>
      <c r="C13979" s="120" t="s">
        <v>202</v>
      </c>
      <c r="D13979" s="120" t="s">
        <v>68</v>
      </c>
      <c r="E13979" s="120" t="s">
        <v>70</v>
      </c>
      <c r="F13979" s="121">
        <v>0</v>
      </c>
      <c r="G13979" s="121">
        <v>0</v>
      </c>
      <c r="H13979" s="119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19">
        <v>99999</v>
      </c>
      <c r="B13980" s="120" t="s">
        <v>205</v>
      </c>
      <c r="C13980" s="120" t="s">
        <v>209</v>
      </c>
      <c r="D13980" s="120" t="s">
        <v>68</v>
      </c>
      <c r="E13980" s="120" t="s">
        <v>70</v>
      </c>
      <c r="F13980" s="121">
        <v>0</v>
      </c>
      <c r="G13980" s="121">
        <v>0</v>
      </c>
      <c r="H13980" s="119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19">
        <v>99999</v>
      </c>
      <c r="B13981" s="120" t="s">
        <v>201</v>
      </c>
      <c r="C13981" s="120" t="s">
        <v>202</v>
      </c>
      <c r="D13981" s="120" t="s">
        <v>68</v>
      </c>
      <c r="E13981" s="120" t="s">
        <v>70</v>
      </c>
      <c r="F13981" s="121">
        <v>22478</v>
      </c>
      <c r="G13981" s="121">
        <v>1903.099</v>
      </c>
      <c r="H13981" s="119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19">
        <v>99999</v>
      </c>
      <c r="B13982" s="120" t="s">
        <v>201</v>
      </c>
      <c r="C13982" s="120" t="s">
        <v>202</v>
      </c>
      <c r="D13982" s="120" t="s">
        <v>68</v>
      </c>
      <c r="E13982" s="120" t="s">
        <v>70</v>
      </c>
      <c r="F13982" s="121">
        <v>2697</v>
      </c>
      <c r="G13982" s="121">
        <v>246.501</v>
      </c>
      <c r="H13982" s="119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19">
        <v>99999</v>
      </c>
      <c r="B13983" s="120" t="s">
        <v>201</v>
      </c>
      <c r="C13983" s="120" t="s">
        <v>202</v>
      </c>
      <c r="D13983" s="120" t="s">
        <v>68</v>
      </c>
      <c r="E13983" s="120" t="s">
        <v>70</v>
      </c>
      <c r="F13983" s="121">
        <v>0</v>
      </c>
      <c r="G13983" s="121">
        <v>0</v>
      </c>
      <c r="H13983" s="119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19">
        <v>99999</v>
      </c>
      <c r="B13984" s="120" t="s">
        <v>201</v>
      </c>
      <c r="C13984" s="120" t="s">
        <v>202</v>
      </c>
      <c r="D13984" s="120" t="s">
        <v>68</v>
      </c>
      <c r="E13984" s="120" t="s">
        <v>70</v>
      </c>
      <c r="F13984" s="121">
        <v>3520</v>
      </c>
      <c r="G13984" s="121">
        <v>251.848</v>
      </c>
      <c r="H13984" s="119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19">
        <v>99999</v>
      </c>
      <c r="B13985" s="120" t="s">
        <v>205</v>
      </c>
      <c r="C13985" s="120" t="s">
        <v>209</v>
      </c>
      <c r="D13985" s="120" t="s">
        <v>68</v>
      </c>
      <c r="E13985" s="120" t="s">
        <v>70</v>
      </c>
      <c r="F13985" s="121">
        <v>0</v>
      </c>
      <c r="G13985" s="121">
        <v>0</v>
      </c>
      <c r="H13985" s="119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19">
        <v>99999</v>
      </c>
      <c r="B13986" s="120" t="s">
        <v>201</v>
      </c>
      <c r="C13986" s="120" t="s">
        <v>206</v>
      </c>
      <c r="D13986" s="120" t="s">
        <v>68</v>
      </c>
      <c r="E13986" s="120" t="s">
        <v>70</v>
      </c>
      <c r="F13986" s="121">
        <v>1878</v>
      </c>
      <c r="G13986" s="121">
        <v>137.915</v>
      </c>
      <c r="H13986" s="119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19">
        <v>99999</v>
      </c>
      <c r="B13987" s="120" t="s">
        <v>201</v>
      </c>
      <c r="C13987" s="120" t="s">
        <v>202</v>
      </c>
      <c r="D13987" s="120" t="s">
        <v>68</v>
      </c>
      <c r="E13987" s="120" t="s">
        <v>70</v>
      </c>
      <c r="F13987" s="121">
        <v>0</v>
      </c>
      <c r="G13987" s="121">
        <v>0</v>
      </c>
      <c r="H13987" s="119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19">
        <v>99999</v>
      </c>
      <c r="B13988" s="120" t="s">
        <v>201</v>
      </c>
      <c r="C13988" s="120" t="s">
        <v>202</v>
      </c>
      <c r="D13988" s="120" t="s">
        <v>68</v>
      </c>
      <c r="E13988" s="120" t="s">
        <v>70</v>
      </c>
      <c r="F13988" s="121">
        <v>0</v>
      </c>
      <c r="G13988" s="121">
        <v>0</v>
      </c>
      <c r="H13988" s="119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19">
        <v>99999</v>
      </c>
      <c r="B13989" s="120" t="s">
        <v>201</v>
      </c>
      <c r="C13989" s="120" t="s">
        <v>206</v>
      </c>
      <c r="D13989" s="120" t="s">
        <v>68</v>
      </c>
      <c r="E13989" s="120" t="s">
        <v>70</v>
      </c>
      <c r="F13989" s="121">
        <v>121</v>
      </c>
      <c r="G13989" s="121">
        <v>11.4</v>
      </c>
      <c r="H13989" s="119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19">
        <v>99999</v>
      </c>
      <c r="B13990" s="120" t="s">
        <v>201</v>
      </c>
      <c r="C13990" s="120" t="s">
        <v>202</v>
      </c>
      <c r="D13990" s="120" t="s">
        <v>68</v>
      </c>
      <c r="E13990" s="120" t="s">
        <v>70</v>
      </c>
      <c r="F13990" s="121">
        <v>0</v>
      </c>
      <c r="G13990" s="121">
        <v>0</v>
      </c>
      <c r="H13990" s="119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19">
        <v>99999</v>
      </c>
      <c r="B13991" s="120" t="s">
        <v>201</v>
      </c>
      <c r="C13991" s="120" t="s">
        <v>206</v>
      </c>
      <c r="D13991" s="120" t="s">
        <v>68</v>
      </c>
      <c r="E13991" s="120" t="s">
        <v>70</v>
      </c>
      <c r="F13991" s="121">
        <v>12462</v>
      </c>
      <c r="G13991" s="121">
        <v>942.648</v>
      </c>
      <c r="H13991" s="119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19">
        <v>99999</v>
      </c>
      <c r="B13992" s="120" t="s">
        <v>205</v>
      </c>
      <c r="C13992" s="120" t="s">
        <v>209</v>
      </c>
      <c r="D13992" s="120" t="s">
        <v>68</v>
      </c>
      <c r="E13992" s="120" t="s">
        <v>70</v>
      </c>
      <c r="F13992" s="121">
        <v>0</v>
      </c>
      <c r="G13992" s="121">
        <v>0</v>
      </c>
      <c r="H13992" s="119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19">
        <v>99999</v>
      </c>
      <c r="B13993" s="120" t="s">
        <v>201</v>
      </c>
      <c r="C13993" s="120" t="s">
        <v>202</v>
      </c>
      <c r="D13993" s="120" t="s">
        <v>68</v>
      </c>
      <c r="E13993" s="120" t="s">
        <v>70</v>
      </c>
      <c r="F13993" s="121">
        <v>7014</v>
      </c>
      <c r="G13993" s="121">
        <v>697.495</v>
      </c>
      <c r="H13993" s="119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19">
        <v>99999</v>
      </c>
      <c r="B13994" s="120" t="s">
        <v>205</v>
      </c>
      <c r="C13994" s="120" t="s">
        <v>202</v>
      </c>
      <c r="D13994" s="120" t="s">
        <v>68</v>
      </c>
      <c r="E13994" s="120" t="s">
        <v>70</v>
      </c>
      <c r="F13994" s="121">
        <v>78</v>
      </c>
      <c r="G13994" s="121">
        <v>14.089</v>
      </c>
      <c r="H13994" s="119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19">
        <v>99999</v>
      </c>
      <c r="B13995" s="120" t="s">
        <v>201</v>
      </c>
      <c r="C13995" s="120" t="s">
        <v>202</v>
      </c>
      <c r="D13995" s="120" t="s">
        <v>68</v>
      </c>
      <c r="E13995" s="120" t="s">
        <v>70</v>
      </c>
      <c r="F13995" s="121">
        <v>0</v>
      </c>
      <c r="G13995" s="121">
        <v>0</v>
      </c>
      <c r="H13995" s="119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19">
        <v>99999</v>
      </c>
      <c r="B13996" s="120" t="s">
        <v>205</v>
      </c>
      <c r="C13996" s="120" t="s">
        <v>210</v>
      </c>
      <c r="D13996" s="120" t="s">
        <v>68</v>
      </c>
      <c r="E13996" s="120" t="s">
        <v>70</v>
      </c>
      <c r="F13996" s="121">
        <v>0</v>
      </c>
      <c r="G13996" s="121">
        <v>0</v>
      </c>
      <c r="H13996" s="119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19">
        <v>99999</v>
      </c>
      <c r="B13997" s="120" t="s">
        <v>201</v>
      </c>
      <c r="C13997" s="120" t="s">
        <v>202</v>
      </c>
      <c r="D13997" s="120" t="s">
        <v>68</v>
      </c>
      <c r="E13997" s="120" t="s">
        <v>70</v>
      </c>
      <c r="F13997" s="121">
        <v>0</v>
      </c>
      <c r="G13997" s="121">
        <v>0</v>
      </c>
      <c r="H13997" s="119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19">
        <v>99999</v>
      </c>
      <c r="B13998" s="120" t="s">
        <v>205</v>
      </c>
      <c r="C13998" s="120" t="s">
        <v>209</v>
      </c>
      <c r="D13998" s="120" t="s">
        <v>68</v>
      </c>
      <c r="E13998" s="120" t="s">
        <v>70</v>
      </c>
      <c r="F13998" s="121">
        <v>0</v>
      </c>
      <c r="G13998" s="121">
        <v>0</v>
      </c>
      <c r="H13998" s="119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19">
        <v>99999</v>
      </c>
      <c r="B13999" s="120" t="s">
        <v>201</v>
      </c>
      <c r="C13999" s="120" t="s">
        <v>206</v>
      </c>
      <c r="D13999" s="120" t="s">
        <v>68</v>
      </c>
      <c r="E13999" s="120" t="s">
        <v>76</v>
      </c>
      <c r="F13999" s="121">
        <v>126849</v>
      </c>
      <c r="G13999" s="121">
        <v>14249.659</v>
      </c>
      <c r="H13999" s="119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19">
        <v>99999</v>
      </c>
      <c r="B14000" s="120" t="s">
        <v>201</v>
      </c>
      <c r="C14000" s="120" t="s">
        <v>206</v>
      </c>
      <c r="D14000" s="120" t="s">
        <v>68</v>
      </c>
      <c r="E14000" s="120" t="s">
        <v>86</v>
      </c>
      <c r="F14000" s="121">
        <v>0</v>
      </c>
      <c r="G14000" s="121">
        <v>0</v>
      </c>
      <c r="H14000" s="119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19">
        <v>99999</v>
      </c>
      <c r="B14001" s="120" t="s">
        <v>205</v>
      </c>
      <c r="C14001" s="120" t="s">
        <v>209</v>
      </c>
      <c r="D14001" s="120" t="s">
        <v>68</v>
      </c>
      <c r="E14001" s="120" t="s">
        <v>86</v>
      </c>
      <c r="F14001" s="121">
        <v>0</v>
      </c>
      <c r="G14001" s="121">
        <v>0</v>
      </c>
      <c r="H14001" s="119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19">
        <v>99999</v>
      </c>
      <c r="B14002" s="120" t="s">
        <v>205</v>
      </c>
      <c r="C14002" s="120" t="s">
        <v>209</v>
      </c>
      <c r="D14002" s="120" t="s">
        <v>68</v>
      </c>
      <c r="E14002" s="120" t="s">
        <v>86</v>
      </c>
      <c r="F14002" s="121">
        <v>0</v>
      </c>
      <c r="G14002" s="121">
        <v>0</v>
      </c>
      <c r="H14002" s="119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19">
        <v>99999</v>
      </c>
      <c r="B14003" s="120" t="s">
        <v>201</v>
      </c>
      <c r="C14003" s="120" t="s">
        <v>206</v>
      </c>
      <c r="D14003" s="120" t="s">
        <v>68</v>
      </c>
      <c r="E14003" s="120" t="s">
        <v>90</v>
      </c>
      <c r="F14003" s="121">
        <v>679836</v>
      </c>
      <c r="G14003" s="121">
        <v>45341.06</v>
      </c>
      <c r="H14003" s="119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19">
        <v>99999</v>
      </c>
      <c r="B14004" s="120" t="s">
        <v>201</v>
      </c>
      <c r="C14004" s="120" t="s">
        <v>206</v>
      </c>
      <c r="D14004" s="120" t="s">
        <v>68</v>
      </c>
      <c r="E14004" s="120" t="s">
        <v>90</v>
      </c>
      <c r="F14004" s="121">
        <v>12427</v>
      </c>
      <c r="G14004" s="121">
        <v>472.809</v>
      </c>
      <c r="H14004" s="119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19">
        <v>99999</v>
      </c>
      <c r="B14005" s="120" t="s">
        <v>201</v>
      </c>
      <c r="C14005" s="120" t="s">
        <v>206</v>
      </c>
      <c r="D14005" s="120" t="s">
        <v>68</v>
      </c>
      <c r="E14005" s="120" t="s">
        <v>105</v>
      </c>
      <c r="F14005" s="121">
        <v>0</v>
      </c>
      <c r="G14005" s="121">
        <v>10545.259</v>
      </c>
      <c r="H14005" s="119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19">
        <v>99999</v>
      </c>
      <c r="B14006" s="120" t="s">
        <v>201</v>
      </c>
      <c r="C14006" s="120" t="s">
        <v>206</v>
      </c>
      <c r="D14006" s="120" t="s">
        <v>68</v>
      </c>
      <c r="E14006" s="120" t="s">
        <v>110</v>
      </c>
      <c r="F14006" s="121">
        <v>0</v>
      </c>
      <c r="G14006" s="121">
        <v>11566.199</v>
      </c>
      <c r="H14006" s="119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19">
        <v>99999</v>
      </c>
      <c r="B14007" s="120" t="s">
        <v>205</v>
      </c>
      <c r="C14007" s="120" t="s">
        <v>209</v>
      </c>
      <c r="D14007" s="120" t="s">
        <v>68</v>
      </c>
      <c r="E14007" s="120" t="s">
        <v>38</v>
      </c>
      <c r="F14007" s="121">
        <v>1659893</v>
      </c>
      <c r="G14007" s="121">
        <v>272637.78</v>
      </c>
      <c r="H14007" s="119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19">
        <v>99999</v>
      </c>
      <c r="B14008" s="120" t="s">
        <v>201</v>
      </c>
      <c r="C14008" s="120" t="s">
        <v>206</v>
      </c>
      <c r="D14008" s="120" t="s">
        <v>68</v>
      </c>
      <c r="E14008" s="120" t="s">
        <v>38</v>
      </c>
      <c r="F14008" s="121">
        <v>6615</v>
      </c>
      <c r="G14008" s="121">
        <v>392.358</v>
      </c>
      <c r="H14008" s="119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19">
        <v>99999</v>
      </c>
      <c r="B14009" s="120" t="s">
        <v>201</v>
      </c>
      <c r="C14009" s="120" t="s">
        <v>207</v>
      </c>
      <c r="D14009" s="120" t="s">
        <v>68</v>
      </c>
      <c r="E14009" s="120" t="s">
        <v>38</v>
      </c>
      <c r="F14009" s="121">
        <v>0</v>
      </c>
      <c r="G14009" s="121">
        <v>0</v>
      </c>
      <c r="H14009" s="119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19">
        <v>99999</v>
      </c>
      <c r="B14010" s="120" t="s">
        <v>205</v>
      </c>
      <c r="C14010" s="120" t="s">
        <v>210</v>
      </c>
      <c r="D14010" s="120" t="s">
        <v>68</v>
      </c>
      <c r="E14010" s="120" t="s">
        <v>38</v>
      </c>
      <c r="F14010" s="121">
        <v>0</v>
      </c>
      <c r="G14010" s="121">
        <v>0</v>
      </c>
      <c r="H14010" s="119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19">
        <v>99999</v>
      </c>
      <c r="B14011" s="120" t="s">
        <v>201</v>
      </c>
      <c r="C14011" s="120" t="s">
        <v>211</v>
      </c>
      <c r="D14011" s="120" t="s">
        <v>68</v>
      </c>
      <c r="E14011" s="120" t="s">
        <v>38</v>
      </c>
      <c r="F14011" s="121">
        <v>1751</v>
      </c>
      <c r="G14011" s="121">
        <v>35.875</v>
      </c>
      <c r="H14011" s="119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19">
        <v>99999</v>
      </c>
      <c r="B14012" s="120" t="s">
        <v>205</v>
      </c>
      <c r="C14012" s="120" t="s">
        <v>209</v>
      </c>
      <c r="D14012" s="120" t="s">
        <v>68</v>
      </c>
      <c r="E14012" s="120" t="s">
        <v>38</v>
      </c>
      <c r="F14012" s="121">
        <v>0</v>
      </c>
      <c r="G14012" s="121">
        <v>0</v>
      </c>
      <c r="H14012" s="119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19">
        <v>99999</v>
      </c>
      <c r="B14013" s="120" t="s">
        <v>201</v>
      </c>
      <c r="C14013" s="120" t="s">
        <v>206</v>
      </c>
      <c r="D14013" s="120" t="s">
        <v>68</v>
      </c>
      <c r="E14013" s="120" t="s">
        <v>38</v>
      </c>
      <c r="F14013" s="121">
        <v>120931</v>
      </c>
      <c r="G14013" s="121">
        <v>11681.994</v>
      </c>
      <c r="H14013" s="119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19">
        <v>99999</v>
      </c>
      <c r="B14014" s="120" t="s">
        <v>201</v>
      </c>
      <c r="C14014" s="120" t="s">
        <v>206</v>
      </c>
      <c r="D14014" s="120" t="s">
        <v>68</v>
      </c>
      <c r="E14014" s="120" t="s">
        <v>38</v>
      </c>
      <c r="F14014" s="121">
        <v>252801</v>
      </c>
      <c r="G14014" s="121">
        <v>22655.49</v>
      </c>
      <c r="H14014" s="119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19">
        <v>99999</v>
      </c>
      <c r="B14015" s="120" t="s">
        <v>201</v>
      </c>
      <c r="C14015" s="120" t="s">
        <v>202</v>
      </c>
      <c r="D14015" s="120" t="s">
        <v>68</v>
      </c>
      <c r="E14015" s="120" t="s">
        <v>38</v>
      </c>
      <c r="F14015" s="121">
        <v>110279</v>
      </c>
      <c r="G14015" s="121">
        <v>9689.95</v>
      </c>
      <c r="H14015" s="119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19">
        <v>99999</v>
      </c>
      <c r="B14016" s="120" t="s">
        <v>201</v>
      </c>
      <c r="C14016" s="120" t="s">
        <v>206</v>
      </c>
      <c r="D14016" s="120" t="s">
        <v>68</v>
      </c>
      <c r="E14016" s="120" t="s">
        <v>38</v>
      </c>
      <c r="F14016" s="121">
        <v>0</v>
      </c>
      <c r="G14016" s="121">
        <v>0</v>
      </c>
      <c r="H14016" s="119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19">
        <v>99999</v>
      </c>
      <c r="B14017" s="120" t="s">
        <v>205</v>
      </c>
      <c r="C14017" s="120" t="s">
        <v>209</v>
      </c>
      <c r="D14017" s="120" t="s">
        <v>68</v>
      </c>
      <c r="E14017" s="120" t="s">
        <v>38</v>
      </c>
      <c r="F14017" s="121">
        <v>173472</v>
      </c>
      <c r="G14017" s="121">
        <v>35519.057</v>
      </c>
      <c r="H14017" s="119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19">
        <v>99999</v>
      </c>
      <c r="B14018" s="120" t="s">
        <v>205</v>
      </c>
      <c r="C14018" s="120" t="s">
        <v>209</v>
      </c>
      <c r="D14018" s="120" t="s">
        <v>68</v>
      </c>
      <c r="E14018" s="120" t="s">
        <v>38</v>
      </c>
      <c r="F14018" s="121">
        <v>429696</v>
      </c>
      <c r="G14018" s="121">
        <v>88536.026</v>
      </c>
      <c r="H14018" s="119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19">
        <v>99999</v>
      </c>
      <c r="B14019" s="120" t="s">
        <v>201</v>
      </c>
      <c r="C14019" s="120" t="s">
        <v>206</v>
      </c>
      <c r="D14019" s="120" t="s">
        <v>68</v>
      </c>
      <c r="E14019" s="120" t="s">
        <v>38</v>
      </c>
      <c r="F14019" s="121">
        <v>13973</v>
      </c>
      <c r="G14019" s="121">
        <v>1284.559</v>
      </c>
      <c r="H14019" s="119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19">
        <v>99999</v>
      </c>
      <c r="B14020" s="120" t="s">
        <v>205</v>
      </c>
      <c r="C14020" s="120" t="s">
        <v>209</v>
      </c>
      <c r="D14020" s="120" t="s">
        <v>68</v>
      </c>
      <c r="E14020" s="120" t="s">
        <v>38</v>
      </c>
      <c r="F14020" s="121">
        <v>0</v>
      </c>
      <c r="G14020" s="121">
        <v>0</v>
      </c>
      <c r="H14020" s="119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19">
        <v>99999</v>
      </c>
      <c r="B14021" s="120" t="s">
        <v>201</v>
      </c>
      <c r="C14021" s="120" t="s">
        <v>202</v>
      </c>
      <c r="D14021" s="120" t="s">
        <v>68</v>
      </c>
      <c r="E14021" s="120" t="s">
        <v>38</v>
      </c>
      <c r="F14021" s="121">
        <v>0</v>
      </c>
      <c r="G14021" s="121">
        <v>0</v>
      </c>
      <c r="H14021" s="119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19">
        <v>99999</v>
      </c>
      <c r="B14022" s="120" t="s">
        <v>201</v>
      </c>
      <c r="C14022" s="120" t="s">
        <v>206</v>
      </c>
      <c r="D14022" s="120" t="s">
        <v>68</v>
      </c>
      <c r="E14022" s="120" t="s">
        <v>38</v>
      </c>
      <c r="F14022" s="121">
        <v>0</v>
      </c>
      <c r="G14022" s="121">
        <v>0</v>
      </c>
      <c r="H14022" s="119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19">
        <v>99999</v>
      </c>
      <c r="B14023" s="120" t="s">
        <v>205</v>
      </c>
      <c r="C14023" s="120" t="s">
        <v>210</v>
      </c>
      <c r="D14023" s="120" t="s">
        <v>68</v>
      </c>
      <c r="E14023" s="120" t="s">
        <v>38</v>
      </c>
      <c r="F14023" s="121">
        <v>31090</v>
      </c>
      <c r="G14023" s="121">
        <v>5600.082</v>
      </c>
      <c r="H14023" s="119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19">
        <v>99999</v>
      </c>
      <c r="B14024" s="120" t="s">
        <v>205</v>
      </c>
      <c r="C14024" s="120" t="s">
        <v>209</v>
      </c>
      <c r="D14024" s="120" t="s">
        <v>68</v>
      </c>
      <c r="E14024" s="120" t="s">
        <v>38</v>
      </c>
      <c r="F14024" s="121">
        <v>477869</v>
      </c>
      <c r="G14024" s="121">
        <v>96456.079</v>
      </c>
      <c r="H14024" s="119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19">
        <v>99999</v>
      </c>
      <c r="B14025" s="120" t="s">
        <v>201</v>
      </c>
      <c r="C14025" s="120" t="s">
        <v>202</v>
      </c>
      <c r="D14025" s="120" t="s">
        <v>68</v>
      </c>
      <c r="E14025" s="120" t="s">
        <v>38</v>
      </c>
      <c r="F14025" s="121">
        <v>0</v>
      </c>
      <c r="G14025" s="121">
        <v>0</v>
      </c>
      <c r="H14025" s="119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19">
        <v>99999</v>
      </c>
      <c r="B14026" s="120" t="s">
        <v>201</v>
      </c>
      <c r="C14026" s="120" t="s">
        <v>202</v>
      </c>
      <c r="D14026" s="120" t="s">
        <v>68</v>
      </c>
      <c r="E14026" s="120" t="s">
        <v>38</v>
      </c>
      <c r="F14026" s="121">
        <v>11475828</v>
      </c>
      <c r="G14026" s="121">
        <v>1088318.1</v>
      </c>
      <c r="H14026" s="119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19">
        <v>99999</v>
      </c>
      <c r="B14027" s="120" t="s">
        <v>201</v>
      </c>
      <c r="C14027" s="120" t="s">
        <v>211</v>
      </c>
      <c r="D14027" s="120" t="s">
        <v>68</v>
      </c>
      <c r="E14027" s="120" t="s">
        <v>38</v>
      </c>
      <c r="F14027" s="121">
        <v>0</v>
      </c>
      <c r="G14027" s="121">
        <v>0</v>
      </c>
      <c r="H14027" s="119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19">
        <v>99999</v>
      </c>
      <c r="B14028" s="120" t="s">
        <v>205</v>
      </c>
      <c r="C14028" s="120" t="s">
        <v>209</v>
      </c>
      <c r="D14028" s="120" t="s">
        <v>68</v>
      </c>
      <c r="E14028" s="120" t="s">
        <v>38</v>
      </c>
      <c r="F14028" s="121">
        <v>2693908</v>
      </c>
      <c r="G14028" s="121">
        <v>395707.96</v>
      </c>
      <c r="H14028" s="119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19">
        <v>99999</v>
      </c>
      <c r="B14029" s="120" t="s">
        <v>205</v>
      </c>
      <c r="C14029" s="120" t="s">
        <v>210</v>
      </c>
      <c r="D14029" s="120" t="s">
        <v>68</v>
      </c>
      <c r="E14029" s="120" t="s">
        <v>38</v>
      </c>
      <c r="F14029" s="121">
        <v>600911</v>
      </c>
      <c r="G14029" s="121">
        <v>111637.63</v>
      </c>
      <c r="H14029" s="119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19">
        <v>99999</v>
      </c>
      <c r="B14030" s="120" t="s">
        <v>205</v>
      </c>
      <c r="C14030" s="120" t="s">
        <v>209</v>
      </c>
      <c r="D14030" s="120" t="s">
        <v>68</v>
      </c>
      <c r="E14030" s="120" t="s">
        <v>38</v>
      </c>
      <c r="F14030" s="121">
        <v>106769</v>
      </c>
      <c r="G14030" s="121">
        <v>19820.775</v>
      </c>
      <c r="H14030" s="119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19">
        <v>99999</v>
      </c>
      <c r="B14031" s="120" t="s">
        <v>201</v>
      </c>
      <c r="C14031" s="120" t="s">
        <v>206</v>
      </c>
      <c r="D14031" s="120" t="s">
        <v>68</v>
      </c>
      <c r="E14031" s="120" t="s">
        <v>38</v>
      </c>
      <c r="F14031" s="121">
        <v>8030</v>
      </c>
      <c r="G14031" s="121">
        <v>605.115</v>
      </c>
      <c r="H14031" s="119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19">
        <v>99999</v>
      </c>
      <c r="B14032" s="120" t="s">
        <v>205</v>
      </c>
      <c r="C14032" s="120" t="s">
        <v>209</v>
      </c>
      <c r="D14032" s="120" t="s">
        <v>68</v>
      </c>
      <c r="E14032" s="120" t="s">
        <v>38</v>
      </c>
      <c r="F14032" s="121">
        <v>100386</v>
      </c>
      <c r="G14032" s="121">
        <v>19851.349</v>
      </c>
      <c r="H14032" s="119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19">
        <v>99999</v>
      </c>
      <c r="B14033" s="120" t="s">
        <v>201</v>
      </c>
      <c r="C14033" s="120" t="s">
        <v>202</v>
      </c>
      <c r="D14033" s="120" t="s">
        <v>68</v>
      </c>
      <c r="E14033" s="120" t="s">
        <v>38</v>
      </c>
      <c r="F14033" s="121">
        <v>0</v>
      </c>
      <c r="G14033" s="121">
        <v>0</v>
      </c>
      <c r="H14033" s="119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19">
        <v>99999</v>
      </c>
      <c r="B14034" s="120" t="s">
        <v>205</v>
      </c>
      <c r="C14034" s="120" t="s">
        <v>202</v>
      </c>
      <c r="D14034" s="120" t="s">
        <v>68</v>
      </c>
      <c r="E14034" s="120" t="s">
        <v>38</v>
      </c>
      <c r="F14034" s="121">
        <v>0</v>
      </c>
      <c r="G14034" s="121">
        <v>0</v>
      </c>
      <c r="H14034" s="119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19">
        <v>99999</v>
      </c>
      <c r="B14035" s="120" t="s">
        <v>201</v>
      </c>
      <c r="C14035" s="120" t="s">
        <v>202</v>
      </c>
      <c r="D14035" s="120" t="s">
        <v>68</v>
      </c>
      <c r="E14035" s="120" t="s">
        <v>38</v>
      </c>
      <c r="F14035" s="121">
        <v>10507159</v>
      </c>
      <c r="G14035" s="121">
        <v>994400.11</v>
      </c>
      <c r="H14035" s="119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19">
        <v>99999</v>
      </c>
      <c r="B14036" s="120" t="s">
        <v>201</v>
      </c>
      <c r="C14036" s="120" t="s">
        <v>206</v>
      </c>
      <c r="D14036" s="120" t="s">
        <v>68</v>
      </c>
      <c r="E14036" s="120" t="s">
        <v>38</v>
      </c>
      <c r="F14036" s="121">
        <v>16140</v>
      </c>
      <c r="G14036" s="121">
        <v>1179.121</v>
      </c>
      <c r="H14036" s="119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19">
        <v>99999</v>
      </c>
      <c r="B14037" s="120" t="s">
        <v>205</v>
      </c>
      <c r="C14037" s="120" t="s">
        <v>210</v>
      </c>
      <c r="D14037" s="120" t="s">
        <v>68</v>
      </c>
      <c r="E14037" s="120" t="s">
        <v>38</v>
      </c>
      <c r="F14037" s="121">
        <v>0</v>
      </c>
      <c r="G14037" s="121">
        <v>0</v>
      </c>
      <c r="H14037" s="119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19">
        <v>99999</v>
      </c>
      <c r="B14038" s="120" t="s">
        <v>205</v>
      </c>
      <c r="C14038" s="120" t="s">
        <v>209</v>
      </c>
      <c r="D14038" s="120" t="s">
        <v>68</v>
      </c>
      <c r="E14038" s="120" t="s">
        <v>38</v>
      </c>
      <c r="F14038" s="121">
        <v>22792</v>
      </c>
      <c r="G14038" s="121">
        <v>3857.918</v>
      </c>
      <c r="H14038" s="119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19">
        <v>99999</v>
      </c>
      <c r="B14039" s="120" t="s">
        <v>201</v>
      </c>
      <c r="C14039" s="120" t="s">
        <v>202</v>
      </c>
      <c r="D14039" s="120" t="s">
        <v>68</v>
      </c>
      <c r="E14039" s="120" t="s">
        <v>38</v>
      </c>
      <c r="F14039" s="121">
        <v>326127</v>
      </c>
      <c r="G14039" s="121">
        <v>39057.217</v>
      </c>
      <c r="H14039" s="119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19">
        <v>99999</v>
      </c>
      <c r="B14040" s="120" t="s">
        <v>201</v>
      </c>
      <c r="C14040" s="120" t="s">
        <v>202</v>
      </c>
      <c r="D14040" s="120" t="s">
        <v>68</v>
      </c>
      <c r="E14040" s="120" t="s">
        <v>38</v>
      </c>
      <c r="F14040" s="121">
        <v>4242</v>
      </c>
      <c r="G14040" s="121">
        <v>160.814</v>
      </c>
      <c r="H14040" s="119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19">
        <v>99999</v>
      </c>
      <c r="B14041" s="120" t="s">
        <v>201</v>
      </c>
      <c r="C14041" s="120" t="s">
        <v>206</v>
      </c>
      <c r="D14041" s="120" t="s">
        <v>68</v>
      </c>
      <c r="E14041" s="120" t="s">
        <v>38</v>
      </c>
      <c r="F14041" s="121">
        <v>42526</v>
      </c>
      <c r="G14041" s="121">
        <v>4199.643</v>
      </c>
      <c r="H14041" s="119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19">
        <v>99999</v>
      </c>
      <c r="B14042" s="120" t="s">
        <v>201</v>
      </c>
      <c r="C14042" s="120" t="s">
        <v>202</v>
      </c>
      <c r="D14042" s="120" t="s">
        <v>68</v>
      </c>
      <c r="E14042" s="120" t="s">
        <v>38</v>
      </c>
      <c r="F14042" s="121">
        <v>12220155</v>
      </c>
      <c r="G14042" s="121">
        <v>1168407.1</v>
      </c>
      <c r="H14042" s="119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19">
        <v>99999</v>
      </c>
      <c r="B14043" s="120" t="s">
        <v>205</v>
      </c>
      <c r="C14043" s="120" t="s">
        <v>208</v>
      </c>
      <c r="D14043" s="120" t="s">
        <v>68</v>
      </c>
      <c r="E14043" s="120" t="s">
        <v>38</v>
      </c>
      <c r="F14043" s="121">
        <v>0</v>
      </c>
      <c r="G14043" s="121">
        <v>0</v>
      </c>
      <c r="H14043" s="119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19">
        <v>99999</v>
      </c>
      <c r="B14044" s="120" t="s">
        <v>205</v>
      </c>
      <c r="C14044" s="120" t="s">
        <v>209</v>
      </c>
      <c r="D14044" s="120" t="s">
        <v>68</v>
      </c>
      <c r="E14044" s="120" t="s">
        <v>38</v>
      </c>
      <c r="F14044" s="121">
        <v>796593</v>
      </c>
      <c r="G14044" s="121">
        <v>147823.4</v>
      </c>
      <c r="H14044" s="119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19">
        <v>99999</v>
      </c>
      <c r="B14045" s="120" t="s">
        <v>205</v>
      </c>
      <c r="C14045" s="120" t="s">
        <v>209</v>
      </c>
      <c r="D14045" s="120" t="s">
        <v>68</v>
      </c>
      <c r="E14045" s="120" t="s">
        <v>38</v>
      </c>
      <c r="F14045" s="121">
        <v>461213</v>
      </c>
      <c r="G14045" s="121">
        <v>89543.139</v>
      </c>
      <c r="H14045" s="119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19">
        <v>99999</v>
      </c>
      <c r="B14046" s="120" t="s">
        <v>201</v>
      </c>
      <c r="C14046" s="120" t="s">
        <v>202</v>
      </c>
      <c r="D14046" s="120" t="s">
        <v>68</v>
      </c>
      <c r="E14046" s="120" t="s">
        <v>38</v>
      </c>
      <c r="F14046" s="121">
        <v>2205987</v>
      </c>
      <c r="G14046" s="121">
        <v>258145.08</v>
      </c>
      <c r="H14046" s="119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19">
        <v>99999</v>
      </c>
      <c r="B14047" s="120" t="s">
        <v>205</v>
      </c>
      <c r="C14047" s="120" t="s">
        <v>210</v>
      </c>
      <c r="D14047" s="120" t="s">
        <v>68</v>
      </c>
      <c r="E14047" s="120" t="s">
        <v>38</v>
      </c>
      <c r="F14047" s="121">
        <v>0</v>
      </c>
      <c r="G14047" s="121">
        <v>0</v>
      </c>
      <c r="H14047" s="119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19">
        <v>99999</v>
      </c>
      <c r="B14048" s="120" t="s">
        <v>205</v>
      </c>
      <c r="C14048" s="120" t="s">
        <v>209</v>
      </c>
      <c r="D14048" s="120" t="s">
        <v>68</v>
      </c>
      <c r="E14048" s="120" t="s">
        <v>38</v>
      </c>
      <c r="F14048" s="121">
        <v>1011588</v>
      </c>
      <c r="G14048" s="121">
        <v>170491.14</v>
      </c>
      <c r="H14048" s="119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19">
        <v>99999</v>
      </c>
      <c r="B14049" s="120" t="s">
        <v>201</v>
      </c>
      <c r="C14049" s="120" t="s">
        <v>202</v>
      </c>
      <c r="D14049" s="120" t="s">
        <v>68</v>
      </c>
      <c r="E14049" s="120" t="s">
        <v>38</v>
      </c>
      <c r="F14049" s="121">
        <v>71203</v>
      </c>
      <c r="G14049" s="121">
        <v>6899.708</v>
      </c>
      <c r="H14049" s="119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19">
        <v>99999</v>
      </c>
      <c r="B14050" s="120" t="s">
        <v>205</v>
      </c>
      <c r="C14050" s="120" t="s">
        <v>202</v>
      </c>
      <c r="D14050" s="120" t="s">
        <v>68</v>
      </c>
      <c r="E14050" s="120" t="s">
        <v>38</v>
      </c>
      <c r="F14050" s="121">
        <v>9127</v>
      </c>
      <c r="G14050" s="121">
        <v>1445.581</v>
      </c>
      <c r="H14050" s="119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19">
        <v>99999</v>
      </c>
      <c r="B14051" s="120" t="s">
        <v>205</v>
      </c>
      <c r="C14051" s="120" t="s">
        <v>209</v>
      </c>
      <c r="D14051" s="120" t="s">
        <v>68</v>
      </c>
      <c r="E14051" s="120" t="s">
        <v>38</v>
      </c>
      <c r="F14051" s="121">
        <v>0</v>
      </c>
      <c r="G14051" s="121">
        <v>0</v>
      </c>
      <c r="H14051" s="119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19">
        <v>99999</v>
      </c>
      <c r="B14052" s="120" t="s">
        <v>205</v>
      </c>
      <c r="C14052" s="120" t="s">
        <v>210</v>
      </c>
      <c r="D14052" s="120" t="s">
        <v>68</v>
      </c>
      <c r="E14052" s="120" t="s">
        <v>130</v>
      </c>
      <c r="F14052" s="121">
        <v>0</v>
      </c>
      <c r="G14052" s="121">
        <v>0</v>
      </c>
      <c r="H14052" s="119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19">
        <v>99999</v>
      </c>
      <c r="B14053" s="120" t="s">
        <v>205</v>
      </c>
      <c r="C14053" s="120" t="s">
        <v>209</v>
      </c>
      <c r="D14053" s="120" t="s">
        <v>68</v>
      </c>
      <c r="E14053" s="120" t="s">
        <v>134</v>
      </c>
      <c r="F14053" s="121">
        <v>0</v>
      </c>
      <c r="G14053" s="121">
        <v>0</v>
      </c>
      <c r="H14053" s="119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19">
        <v>99999</v>
      </c>
      <c r="B14054" s="120" t="s">
        <v>205</v>
      </c>
      <c r="C14054" s="120" t="s">
        <v>209</v>
      </c>
      <c r="D14054" s="120" t="s">
        <v>68</v>
      </c>
      <c r="E14054" s="120" t="s">
        <v>137</v>
      </c>
      <c r="F14054" s="121">
        <v>0</v>
      </c>
      <c r="G14054" s="121">
        <v>0</v>
      </c>
      <c r="H14054" s="119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19">
        <v>99999</v>
      </c>
      <c r="B14055" s="120" t="s">
        <v>205</v>
      </c>
      <c r="C14055" s="120" t="s">
        <v>208</v>
      </c>
      <c r="D14055" s="120" t="s">
        <v>68</v>
      </c>
      <c r="E14055" s="120" t="s">
        <v>137</v>
      </c>
      <c r="F14055" s="121">
        <v>231659</v>
      </c>
      <c r="G14055" s="121">
        <v>30643.956</v>
      </c>
      <c r="H14055" s="119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19">
        <v>99999</v>
      </c>
      <c r="B14056" s="120" t="s">
        <v>205</v>
      </c>
      <c r="C14056" s="120" t="s">
        <v>209</v>
      </c>
      <c r="D14056" s="120" t="s">
        <v>68</v>
      </c>
      <c r="E14056" s="120" t="s">
        <v>137</v>
      </c>
      <c r="F14056" s="121">
        <v>641212</v>
      </c>
      <c r="G14056" s="121">
        <v>103281.54</v>
      </c>
      <c r="H14056" s="119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19">
        <v>99999</v>
      </c>
      <c r="B14057" s="120" t="s">
        <v>205</v>
      </c>
      <c r="C14057" s="120" t="s">
        <v>209</v>
      </c>
      <c r="D14057" s="120" t="s">
        <v>68</v>
      </c>
      <c r="E14057" s="120" t="s">
        <v>137</v>
      </c>
      <c r="F14057" s="121">
        <v>0</v>
      </c>
      <c r="G14057" s="121">
        <v>0</v>
      </c>
      <c r="H14057" s="119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19">
        <v>99999</v>
      </c>
      <c r="B14058" s="120" t="s">
        <v>201</v>
      </c>
      <c r="C14058" s="120" t="s">
        <v>211</v>
      </c>
      <c r="D14058" s="120" t="s">
        <v>68</v>
      </c>
      <c r="E14058" s="120" t="s">
        <v>140</v>
      </c>
      <c r="F14058" s="121">
        <v>40952</v>
      </c>
      <c r="G14058" s="121">
        <v>4351.092</v>
      </c>
      <c r="H14058" s="119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19">
        <v>99999</v>
      </c>
      <c r="B14059" s="120" t="s">
        <v>205</v>
      </c>
      <c r="C14059" s="120" t="s">
        <v>209</v>
      </c>
      <c r="D14059" s="120" t="s">
        <v>68</v>
      </c>
      <c r="E14059" s="120" t="s">
        <v>140</v>
      </c>
      <c r="F14059" s="121">
        <v>2207873</v>
      </c>
      <c r="G14059" s="121">
        <v>445651.25</v>
      </c>
      <c r="H14059" s="119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19">
        <v>99999</v>
      </c>
      <c r="B14060" s="120" t="s">
        <v>205</v>
      </c>
      <c r="C14060" s="120" t="s">
        <v>209</v>
      </c>
      <c r="D14060" s="120" t="s">
        <v>68</v>
      </c>
      <c r="E14060" s="120" t="s">
        <v>140</v>
      </c>
      <c r="F14060" s="121">
        <v>711916</v>
      </c>
      <c r="G14060" s="121">
        <v>60425.681</v>
      </c>
      <c r="H14060" s="119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19">
        <v>99999</v>
      </c>
      <c r="B14061" s="120" t="s">
        <v>205</v>
      </c>
      <c r="C14061" s="120" t="s">
        <v>209</v>
      </c>
      <c r="D14061" s="120" t="s">
        <v>68</v>
      </c>
      <c r="E14061" s="120" t="s">
        <v>140</v>
      </c>
      <c r="F14061" s="121">
        <v>5634</v>
      </c>
      <c r="G14061" s="121">
        <v>1076.615</v>
      </c>
      <c r="H14061" s="119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19">
        <v>99999</v>
      </c>
      <c r="B14062" s="120" t="s">
        <v>205</v>
      </c>
      <c r="C14062" s="120" t="s">
        <v>209</v>
      </c>
      <c r="D14062" s="120" t="s">
        <v>68</v>
      </c>
      <c r="E14062" s="120" t="s">
        <v>140</v>
      </c>
      <c r="F14062" s="121">
        <v>10809</v>
      </c>
      <c r="G14062" s="121">
        <v>6737.233</v>
      </c>
      <c r="H14062" s="119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19">
        <v>99999</v>
      </c>
      <c r="B14063" s="120" t="s">
        <v>205</v>
      </c>
      <c r="C14063" s="120" t="s">
        <v>209</v>
      </c>
      <c r="D14063" s="120" t="s">
        <v>68</v>
      </c>
      <c r="E14063" s="120" t="s">
        <v>142</v>
      </c>
      <c r="F14063" s="121">
        <v>0</v>
      </c>
      <c r="G14063" s="121">
        <v>0</v>
      </c>
      <c r="H14063" s="119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19">
        <v>99999</v>
      </c>
      <c r="B14064" s="120" t="s">
        <v>205</v>
      </c>
      <c r="C14064" s="120" t="s">
        <v>209</v>
      </c>
      <c r="D14064" s="120" t="s">
        <v>68</v>
      </c>
      <c r="E14064" s="120" t="s">
        <v>142</v>
      </c>
      <c r="F14064" s="121">
        <v>0</v>
      </c>
      <c r="G14064" s="121">
        <v>0</v>
      </c>
      <c r="H14064" s="119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19">
        <v>99999</v>
      </c>
      <c r="B14065" s="120" t="s">
        <v>205</v>
      </c>
      <c r="C14065" s="120" t="s">
        <v>209</v>
      </c>
      <c r="D14065" s="120" t="s">
        <v>68</v>
      </c>
      <c r="E14065" s="120" t="s">
        <v>144</v>
      </c>
      <c r="F14065" s="121">
        <v>31448</v>
      </c>
      <c r="G14065" s="121">
        <v>5408.9</v>
      </c>
      <c r="H14065" s="119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19">
        <v>99999</v>
      </c>
      <c r="B14066" s="120" t="s">
        <v>205</v>
      </c>
      <c r="C14066" s="120" t="s">
        <v>209</v>
      </c>
      <c r="D14066" s="120" t="s">
        <v>68</v>
      </c>
      <c r="E14066" s="120" t="s">
        <v>144</v>
      </c>
      <c r="F14066" s="121">
        <v>69226</v>
      </c>
      <c r="G14066" s="121">
        <v>7872.105</v>
      </c>
      <c r="H14066" s="119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19">
        <v>99999</v>
      </c>
      <c r="B14067" s="120" t="s">
        <v>205</v>
      </c>
      <c r="C14067" s="120" t="s">
        <v>208</v>
      </c>
      <c r="D14067" s="120" t="s">
        <v>68</v>
      </c>
      <c r="E14067" s="120" t="s">
        <v>146</v>
      </c>
      <c r="F14067" s="121">
        <v>0</v>
      </c>
      <c r="G14067" s="121">
        <v>0</v>
      </c>
      <c r="H14067" s="119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19">
        <v>99999</v>
      </c>
      <c r="B14068" s="120" t="s">
        <v>205</v>
      </c>
      <c r="C14068" s="120" t="s">
        <v>209</v>
      </c>
      <c r="D14068" s="120" t="s">
        <v>68</v>
      </c>
      <c r="E14068" s="120" t="s">
        <v>146</v>
      </c>
      <c r="F14068" s="121">
        <v>0</v>
      </c>
      <c r="G14068" s="121">
        <v>0</v>
      </c>
      <c r="H14068" s="119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19">
        <v>99999</v>
      </c>
      <c r="B14069" s="120" t="s">
        <v>201</v>
      </c>
      <c r="C14069" s="120" t="s">
        <v>206</v>
      </c>
      <c r="D14069" s="120" t="s">
        <v>68</v>
      </c>
      <c r="E14069" s="120" t="s">
        <v>146</v>
      </c>
      <c r="F14069" s="121">
        <v>39677</v>
      </c>
      <c r="G14069" s="121">
        <v>2865.139</v>
      </c>
      <c r="H14069" s="119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19">
        <v>99999</v>
      </c>
      <c r="B14070" s="120" t="s">
        <v>205</v>
      </c>
      <c r="C14070" s="120" t="s">
        <v>209</v>
      </c>
      <c r="D14070" s="120" t="s">
        <v>68</v>
      </c>
      <c r="E14070" s="120" t="s">
        <v>146</v>
      </c>
      <c r="F14070" s="121">
        <v>0</v>
      </c>
      <c r="G14070" s="121">
        <v>0</v>
      </c>
      <c r="H14070" s="119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19">
        <v>99999</v>
      </c>
      <c r="B14071" s="120" t="s">
        <v>201</v>
      </c>
      <c r="C14071" s="120" t="s">
        <v>211</v>
      </c>
      <c r="D14071" s="120" t="s">
        <v>68</v>
      </c>
      <c r="E14071" s="120" t="s">
        <v>148</v>
      </c>
      <c r="F14071" s="121">
        <v>0</v>
      </c>
      <c r="G14071" s="121">
        <v>0</v>
      </c>
      <c r="H14071" s="119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19">
        <v>99999</v>
      </c>
      <c r="B14072" s="120" t="s">
        <v>205</v>
      </c>
      <c r="C14072" s="120" t="s">
        <v>209</v>
      </c>
      <c r="D14072" s="120" t="s">
        <v>68</v>
      </c>
      <c r="E14072" s="120" t="s">
        <v>148</v>
      </c>
      <c r="F14072" s="121">
        <v>0</v>
      </c>
      <c r="G14072" s="121">
        <v>0</v>
      </c>
      <c r="H14072" s="119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19">
        <v>99999</v>
      </c>
      <c r="B14073" s="120" t="s">
        <v>201</v>
      </c>
      <c r="C14073" s="120" t="s">
        <v>206</v>
      </c>
      <c r="D14073" s="120" t="s">
        <v>68</v>
      </c>
      <c r="E14073" s="120" t="s">
        <v>150</v>
      </c>
      <c r="F14073" s="121">
        <v>1189134</v>
      </c>
      <c r="G14073" s="121">
        <v>108094.48</v>
      </c>
      <c r="H14073" s="119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19">
        <v>99999</v>
      </c>
      <c r="B14074" s="120" t="s">
        <v>201</v>
      </c>
      <c r="C14074" s="120" t="s">
        <v>202</v>
      </c>
      <c r="D14074" s="120" t="s">
        <v>68</v>
      </c>
      <c r="E14074" s="120" t="s">
        <v>150</v>
      </c>
      <c r="F14074" s="121">
        <v>2705294</v>
      </c>
      <c r="G14074" s="121">
        <v>262987.25</v>
      </c>
      <c r="H14074" s="119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19">
        <v>99999</v>
      </c>
      <c r="B14075" s="120" t="s">
        <v>201</v>
      </c>
      <c r="C14075" s="120" t="s">
        <v>206</v>
      </c>
      <c r="D14075" s="120" t="s">
        <v>68</v>
      </c>
      <c r="E14075" s="120" t="s">
        <v>150</v>
      </c>
      <c r="F14075" s="121">
        <v>0</v>
      </c>
      <c r="G14075" s="121">
        <v>0</v>
      </c>
      <c r="H14075" s="119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19">
        <v>99999</v>
      </c>
      <c r="B14076" s="120" t="s">
        <v>201</v>
      </c>
      <c r="C14076" s="120" t="s">
        <v>202</v>
      </c>
      <c r="D14076" s="120" t="s">
        <v>68</v>
      </c>
      <c r="E14076" s="120" t="s">
        <v>150</v>
      </c>
      <c r="F14076" s="121">
        <v>713530</v>
      </c>
      <c r="G14076" s="121">
        <v>73788.898</v>
      </c>
      <c r="H14076" s="119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19">
        <v>99999</v>
      </c>
      <c r="B14077" s="120" t="s">
        <v>201</v>
      </c>
      <c r="C14077" s="120" t="s">
        <v>202</v>
      </c>
      <c r="D14077" s="120" t="s">
        <v>68</v>
      </c>
      <c r="E14077" s="120" t="s">
        <v>150</v>
      </c>
      <c r="F14077" s="121">
        <v>7410977</v>
      </c>
      <c r="G14077" s="121">
        <v>709894.53</v>
      </c>
      <c r="H14077" s="119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19">
        <v>99999</v>
      </c>
      <c r="B14078" s="120" t="s">
        <v>205</v>
      </c>
      <c r="C14078" s="120" t="s">
        <v>209</v>
      </c>
      <c r="D14078" s="120" t="s">
        <v>68</v>
      </c>
      <c r="E14078" s="120" t="s">
        <v>152</v>
      </c>
      <c r="F14078" s="121">
        <v>0</v>
      </c>
      <c r="G14078" s="121">
        <v>0</v>
      </c>
      <c r="H14078" s="119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19">
        <v>99999</v>
      </c>
      <c r="B14079" s="120" t="s">
        <v>201</v>
      </c>
      <c r="C14079" s="120" t="s">
        <v>206</v>
      </c>
      <c r="D14079" s="120" t="s">
        <v>68</v>
      </c>
      <c r="E14079" s="120" t="s">
        <v>152</v>
      </c>
      <c r="F14079" s="121">
        <v>365946</v>
      </c>
      <c r="G14079" s="121">
        <v>31374.351</v>
      </c>
      <c r="H14079" s="119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19">
        <v>99999</v>
      </c>
      <c r="B14080" s="120" t="s">
        <v>201</v>
      </c>
      <c r="C14080" s="120" t="s">
        <v>202</v>
      </c>
      <c r="D14080" s="120" t="s">
        <v>68</v>
      </c>
      <c r="E14080" s="120" t="s">
        <v>152</v>
      </c>
      <c r="F14080" s="121">
        <v>0</v>
      </c>
      <c r="G14080" s="121">
        <v>0</v>
      </c>
      <c r="H14080" s="119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19">
        <v>99999</v>
      </c>
      <c r="B14081" s="120" t="s">
        <v>205</v>
      </c>
      <c r="C14081" s="120" t="s">
        <v>209</v>
      </c>
      <c r="D14081" s="120" t="s">
        <v>68</v>
      </c>
      <c r="E14081" s="120" t="s">
        <v>152</v>
      </c>
      <c r="F14081" s="121">
        <v>13841</v>
      </c>
      <c r="G14081" s="121">
        <v>2833.805</v>
      </c>
      <c r="H14081" s="119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19">
        <v>99999</v>
      </c>
      <c r="B14082" s="120" t="s">
        <v>205</v>
      </c>
      <c r="C14082" s="120" t="s">
        <v>209</v>
      </c>
      <c r="D14082" s="120" t="s">
        <v>68</v>
      </c>
      <c r="E14082" s="120" t="s">
        <v>152</v>
      </c>
      <c r="F14082" s="121">
        <v>278</v>
      </c>
      <c r="G14082" s="121">
        <v>38.666</v>
      </c>
      <c r="H14082" s="119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19">
        <v>99999</v>
      </c>
      <c r="B14083" s="120" t="s">
        <v>205</v>
      </c>
      <c r="C14083" s="120" t="s">
        <v>210</v>
      </c>
      <c r="D14083" s="120" t="s">
        <v>68</v>
      </c>
      <c r="E14083" s="120" t="s">
        <v>152</v>
      </c>
      <c r="F14083" s="121">
        <v>0</v>
      </c>
      <c r="G14083" s="121">
        <v>0</v>
      </c>
      <c r="H14083" s="119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19">
        <v>99999</v>
      </c>
      <c r="B14084" s="120" t="s">
        <v>201</v>
      </c>
      <c r="C14084" s="120" t="s">
        <v>202</v>
      </c>
      <c r="D14084" s="120" t="s">
        <v>68</v>
      </c>
      <c r="E14084" s="120" t="s">
        <v>152</v>
      </c>
      <c r="F14084" s="121">
        <v>0</v>
      </c>
      <c r="G14084" s="121">
        <v>0</v>
      </c>
      <c r="H14084" s="119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19">
        <v>99999</v>
      </c>
      <c r="B14085" s="120" t="s">
        <v>205</v>
      </c>
      <c r="C14085" s="120" t="s">
        <v>210</v>
      </c>
      <c r="D14085" s="120" t="s">
        <v>68</v>
      </c>
      <c r="E14085" s="120" t="s">
        <v>152</v>
      </c>
      <c r="F14085" s="121">
        <v>1482</v>
      </c>
      <c r="G14085" s="121">
        <v>231.647</v>
      </c>
      <c r="H14085" s="119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19">
        <v>99999</v>
      </c>
      <c r="B14086" s="120" t="s">
        <v>201</v>
      </c>
      <c r="C14086" s="120" t="s">
        <v>206</v>
      </c>
      <c r="D14086" s="120" t="s">
        <v>68</v>
      </c>
      <c r="E14086" s="120" t="s">
        <v>152</v>
      </c>
      <c r="F14086" s="121">
        <v>0</v>
      </c>
      <c r="G14086" s="121">
        <v>0</v>
      </c>
      <c r="H14086" s="119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19">
        <v>99999</v>
      </c>
      <c r="B14087" s="120" t="s">
        <v>205</v>
      </c>
      <c r="C14087" s="120" t="s">
        <v>209</v>
      </c>
      <c r="D14087" s="120" t="s">
        <v>68</v>
      </c>
      <c r="E14087" s="120" t="s">
        <v>152</v>
      </c>
      <c r="F14087" s="121">
        <v>3085</v>
      </c>
      <c r="G14087" s="121">
        <v>711.74</v>
      </c>
      <c r="H14087" s="119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19">
        <v>99999</v>
      </c>
      <c r="B14088" s="120" t="s">
        <v>205</v>
      </c>
      <c r="C14088" s="120" t="s">
        <v>209</v>
      </c>
      <c r="D14088" s="120" t="s">
        <v>68</v>
      </c>
      <c r="E14088" s="120" t="s">
        <v>152</v>
      </c>
      <c r="F14088" s="121">
        <v>0</v>
      </c>
      <c r="G14088" s="121">
        <v>0</v>
      </c>
      <c r="H14088" s="119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19">
        <v>99999</v>
      </c>
      <c r="B14089" s="120" t="s">
        <v>201</v>
      </c>
      <c r="C14089" s="120" t="s">
        <v>202</v>
      </c>
      <c r="D14089" s="120" t="s">
        <v>68</v>
      </c>
      <c r="E14089" s="120" t="s">
        <v>152</v>
      </c>
      <c r="F14089" s="121">
        <v>0</v>
      </c>
      <c r="G14089" s="121">
        <v>0</v>
      </c>
      <c r="H14089" s="119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19">
        <v>99999</v>
      </c>
      <c r="B14090" s="120" t="s">
        <v>205</v>
      </c>
      <c r="C14090" s="120" t="s">
        <v>209</v>
      </c>
      <c r="D14090" s="120" t="s">
        <v>68</v>
      </c>
      <c r="E14090" s="120" t="s">
        <v>152</v>
      </c>
      <c r="F14090" s="121">
        <v>1954</v>
      </c>
      <c r="G14090" s="121">
        <v>330.772</v>
      </c>
      <c r="H14090" s="119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19">
        <v>99999</v>
      </c>
      <c r="B14091" s="120" t="s">
        <v>201</v>
      </c>
      <c r="C14091" s="120" t="s">
        <v>202</v>
      </c>
      <c r="D14091" s="120" t="s">
        <v>68</v>
      </c>
      <c r="E14091" s="120" t="s">
        <v>152</v>
      </c>
      <c r="F14091" s="121">
        <v>96047</v>
      </c>
      <c r="G14091" s="121">
        <v>8721.188</v>
      </c>
      <c r="H14091" s="119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19">
        <v>99999</v>
      </c>
      <c r="B14092" s="120" t="s">
        <v>205</v>
      </c>
      <c r="C14092" s="120" t="s">
        <v>209</v>
      </c>
      <c r="D14092" s="120" t="s">
        <v>68</v>
      </c>
      <c r="E14092" s="120" t="s">
        <v>152</v>
      </c>
      <c r="F14092" s="121">
        <v>0</v>
      </c>
      <c r="G14092" s="121">
        <v>0</v>
      </c>
      <c r="H14092" s="119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19">
        <v>99999</v>
      </c>
      <c r="B14093" s="120" t="s">
        <v>201</v>
      </c>
      <c r="C14093" s="120" t="s">
        <v>202</v>
      </c>
      <c r="D14093" s="120" t="s">
        <v>68</v>
      </c>
      <c r="E14093" s="120" t="s">
        <v>152</v>
      </c>
      <c r="F14093" s="121">
        <v>0</v>
      </c>
      <c r="G14093" s="121">
        <v>0</v>
      </c>
      <c r="H14093" s="119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19">
        <v>99999</v>
      </c>
      <c r="B14094" s="120" t="s">
        <v>205</v>
      </c>
      <c r="C14094" s="120" t="s">
        <v>209</v>
      </c>
      <c r="D14094" s="120" t="s">
        <v>68</v>
      </c>
      <c r="E14094" s="120" t="s">
        <v>152</v>
      </c>
      <c r="F14094" s="121">
        <v>0</v>
      </c>
      <c r="G14094" s="121">
        <v>0</v>
      </c>
      <c r="H14094" s="119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19">
        <v>99999</v>
      </c>
      <c r="B14095" s="120" t="s">
        <v>205</v>
      </c>
      <c r="C14095" s="120" t="s">
        <v>209</v>
      </c>
      <c r="D14095" s="120" t="s">
        <v>68</v>
      </c>
      <c r="E14095" s="120" t="s">
        <v>154</v>
      </c>
      <c r="F14095" s="121">
        <v>0</v>
      </c>
      <c r="G14095" s="121">
        <v>0</v>
      </c>
      <c r="H14095" s="119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19">
        <v>99999</v>
      </c>
      <c r="B14096" s="120" t="s">
        <v>205</v>
      </c>
      <c r="C14096" s="120" t="s">
        <v>209</v>
      </c>
      <c r="D14096" s="120" t="s">
        <v>68</v>
      </c>
      <c r="E14096" s="120" t="s">
        <v>160</v>
      </c>
      <c r="F14096" s="121">
        <v>0</v>
      </c>
      <c r="G14096" s="121">
        <v>0</v>
      </c>
      <c r="H14096" s="119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19">
        <v>99999</v>
      </c>
      <c r="B14097" s="120" t="s">
        <v>205</v>
      </c>
      <c r="C14097" s="120" t="s">
        <v>209</v>
      </c>
      <c r="D14097" s="120" t="s">
        <v>68</v>
      </c>
      <c r="E14097" s="120" t="s">
        <v>160</v>
      </c>
      <c r="F14097" s="121">
        <v>15427</v>
      </c>
      <c r="G14097" s="121">
        <v>3016.547</v>
      </c>
      <c r="H14097" s="119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19">
        <v>99999</v>
      </c>
      <c r="B14098" s="120" t="s">
        <v>201</v>
      </c>
      <c r="C14098" s="120" t="s">
        <v>202</v>
      </c>
      <c r="D14098" s="120" t="s">
        <v>68</v>
      </c>
      <c r="E14098" s="120" t="s">
        <v>162</v>
      </c>
      <c r="F14098" s="121">
        <v>6010274</v>
      </c>
      <c r="G14098" s="121">
        <v>581988.81</v>
      </c>
      <c r="H14098" s="119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19">
        <v>99999</v>
      </c>
      <c r="B14099" s="120" t="s">
        <v>205</v>
      </c>
      <c r="C14099" s="120" t="s">
        <v>209</v>
      </c>
      <c r="D14099" s="120" t="s">
        <v>68</v>
      </c>
      <c r="E14099" s="120" t="s">
        <v>162</v>
      </c>
      <c r="F14099" s="121">
        <v>3999</v>
      </c>
      <c r="G14099" s="121">
        <v>852.569</v>
      </c>
      <c r="H14099" s="119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19">
        <v>99999</v>
      </c>
      <c r="B14100" s="120" t="s">
        <v>201</v>
      </c>
      <c r="C14100" s="120" t="s">
        <v>206</v>
      </c>
      <c r="D14100" s="120" t="s">
        <v>68</v>
      </c>
      <c r="E14100" s="120" t="s">
        <v>162</v>
      </c>
      <c r="F14100" s="121">
        <v>0</v>
      </c>
      <c r="G14100" s="121">
        <v>0</v>
      </c>
      <c r="H14100" s="119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19">
        <v>99999</v>
      </c>
      <c r="B14101" s="120" t="s">
        <v>201</v>
      </c>
      <c r="C14101" s="120" t="s">
        <v>202</v>
      </c>
      <c r="D14101" s="120" t="s">
        <v>68</v>
      </c>
      <c r="E14101" s="120" t="s">
        <v>162</v>
      </c>
      <c r="F14101" s="121">
        <v>5117091</v>
      </c>
      <c r="G14101" s="121">
        <v>467284.75</v>
      </c>
      <c r="H14101" s="119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19">
        <v>99999</v>
      </c>
      <c r="B14102" s="120" t="s">
        <v>205</v>
      </c>
      <c r="C14102" s="120" t="s">
        <v>202</v>
      </c>
      <c r="D14102" s="120" t="s">
        <v>68</v>
      </c>
      <c r="E14102" s="120" t="s">
        <v>162</v>
      </c>
      <c r="F14102" s="121">
        <v>140677</v>
      </c>
      <c r="G14102" s="121">
        <v>30486.694</v>
      </c>
      <c r="H14102" s="119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19">
        <v>99999</v>
      </c>
      <c r="B14103" s="120" t="s">
        <v>201</v>
      </c>
      <c r="C14103" s="120" t="s">
        <v>202</v>
      </c>
      <c r="D14103" s="120" t="s">
        <v>68</v>
      </c>
      <c r="E14103" s="120" t="s">
        <v>162</v>
      </c>
      <c r="F14103" s="121">
        <v>8360605</v>
      </c>
      <c r="G14103" s="121">
        <v>792484.62</v>
      </c>
      <c r="H14103" s="119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19">
        <v>99999</v>
      </c>
      <c r="B14104" s="120" t="s">
        <v>201</v>
      </c>
      <c r="C14104" s="120" t="s">
        <v>206</v>
      </c>
      <c r="D14104" s="120" t="s">
        <v>68</v>
      </c>
      <c r="E14104" s="120" t="s">
        <v>162</v>
      </c>
      <c r="F14104" s="121">
        <v>2693203</v>
      </c>
      <c r="G14104" s="121">
        <v>239135.08</v>
      </c>
      <c r="H14104" s="119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19">
        <v>99999</v>
      </c>
      <c r="B14105" s="120" t="s">
        <v>201</v>
      </c>
      <c r="C14105" s="120" t="s">
        <v>206</v>
      </c>
      <c r="D14105" s="120" t="s">
        <v>68</v>
      </c>
      <c r="E14105" s="120" t="s">
        <v>162</v>
      </c>
      <c r="F14105" s="121">
        <v>0</v>
      </c>
      <c r="G14105" s="121">
        <v>0</v>
      </c>
      <c r="H14105" s="119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19">
        <v>99999</v>
      </c>
      <c r="B14106" s="120" t="s">
        <v>201</v>
      </c>
      <c r="C14106" s="120" t="s">
        <v>202</v>
      </c>
      <c r="D14106" s="120" t="s">
        <v>68</v>
      </c>
      <c r="E14106" s="120" t="s">
        <v>162</v>
      </c>
      <c r="F14106" s="121">
        <v>0</v>
      </c>
      <c r="G14106" s="121">
        <v>0</v>
      </c>
      <c r="H14106" s="119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19">
        <v>99999</v>
      </c>
      <c r="B14107" s="120" t="s">
        <v>205</v>
      </c>
      <c r="C14107" s="120" t="s">
        <v>209</v>
      </c>
      <c r="D14107" s="120" t="s">
        <v>68</v>
      </c>
      <c r="E14107" s="120" t="s">
        <v>162</v>
      </c>
      <c r="F14107" s="121">
        <v>0</v>
      </c>
      <c r="G14107" s="121">
        <v>0</v>
      </c>
      <c r="H14107" s="119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19">
        <v>99999</v>
      </c>
      <c r="B14108" s="120" t="s">
        <v>201</v>
      </c>
      <c r="C14108" s="120" t="s">
        <v>206</v>
      </c>
      <c r="D14108" s="120" t="s">
        <v>68</v>
      </c>
      <c r="E14108" s="120" t="s">
        <v>166</v>
      </c>
      <c r="F14108" s="121">
        <v>62992</v>
      </c>
      <c r="G14108" s="121">
        <v>2214.646</v>
      </c>
      <c r="H14108" s="119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19">
        <v>99999</v>
      </c>
      <c r="B14109" s="120" t="s">
        <v>201</v>
      </c>
      <c r="C14109" s="120" t="s">
        <v>206</v>
      </c>
      <c r="D14109" s="120" t="s">
        <v>68</v>
      </c>
      <c r="E14109" s="120" t="s">
        <v>166</v>
      </c>
      <c r="F14109" s="121">
        <v>443735</v>
      </c>
      <c r="G14109" s="121">
        <v>38565.464</v>
      </c>
      <c r="H14109" s="119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19">
        <v>99999</v>
      </c>
      <c r="B14110" s="120" t="s">
        <v>205</v>
      </c>
      <c r="C14110" s="120" t="s">
        <v>209</v>
      </c>
      <c r="D14110" s="120" t="s">
        <v>68</v>
      </c>
      <c r="E14110" s="120" t="s">
        <v>166</v>
      </c>
      <c r="F14110" s="121">
        <v>8130</v>
      </c>
      <c r="G14110" s="121">
        <v>1601.552</v>
      </c>
      <c r="H14110" s="119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19">
        <v>99999</v>
      </c>
      <c r="B14111" s="120" t="s">
        <v>205</v>
      </c>
      <c r="C14111" s="120" t="s">
        <v>209</v>
      </c>
      <c r="D14111" s="120" t="s">
        <v>68</v>
      </c>
      <c r="E14111" s="120" t="s">
        <v>166</v>
      </c>
      <c r="F14111" s="121">
        <v>9630</v>
      </c>
      <c r="G14111" s="121">
        <v>1544.885</v>
      </c>
      <c r="H14111" s="119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19">
        <v>99999</v>
      </c>
      <c r="B14112" s="120" t="s">
        <v>201</v>
      </c>
      <c r="C14112" s="120" t="s">
        <v>206</v>
      </c>
      <c r="D14112" s="120" t="s">
        <v>68</v>
      </c>
      <c r="E14112" s="120" t="s">
        <v>172</v>
      </c>
      <c r="F14112" s="121">
        <v>14210554</v>
      </c>
      <c r="G14112" s="121">
        <v>1293360.3</v>
      </c>
      <c r="H14112" s="119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19">
        <v>99999</v>
      </c>
      <c r="B14113" s="120" t="s">
        <v>205</v>
      </c>
      <c r="C14113" s="120" t="s">
        <v>209</v>
      </c>
      <c r="D14113" s="120" t="s">
        <v>68</v>
      </c>
      <c r="E14113" s="120" t="s">
        <v>176</v>
      </c>
      <c r="F14113" s="121">
        <v>1229539</v>
      </c>
      <c r="G14113" s="121">
        <v>145748.9</v>
      </c>
      <c r="H14113" s="119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19">
        <v>99999</v>
      </c>
      <c r="B14114" s="120" t="s">
        <v>205</v>
      </c>
      <c r="C14114" s="120" t="s">
        <v>209</v>
      </c>
      <c r="D14114" s="120" t="s">
        <v>68</v>
      </c>
      <c r="E14114" s="120" t="s">
        <v>176</v>
      </c>
      <c r="F14114" s="121">
        <v>43998</v>
      </c>
      <c r="G14114" s="121">
        <v>6254.218</v>
      </c>
      <c r="H14114" s="119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19">
        <v>99999</v>
      </c>
      <c r="B14115" s="120" t="s">
        <v>201</v>
      </c>
      <c r="C14115" s="120" t="s">
        <v>206</v>
      </c>
      <c r="D14115" s="120" t="s">
        <v>68</v>
      </c>
      <c r="E14115" s="120" t="s">
        <v>176</v>
      </c>
      <c r="F14115" s="121">
        <v>2918404</v>
      </c>
      <c r="G14115" s="121">
        <v>181619.22</v>
      </c>
      <c r="H14115" s="119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19">
        <v>99999</v>
      </c>
      <c r="B14116" s="120" t="s">
        <v>201</v>
      </c>
      <c r="C14116" s="120" t="s">
        <v>206</v>
      </c>
      <c r="D14116" s="120" t="s">
        <v>68</v>
      </c>
      <c r="E14116" s="120" t="s">
        <v>176</v>
      </c>
      <c r="F14116" s="121">
        <v>667162</v>
      </c>
      <c r="G14116" s="121">
        <v>44015.481</v>
      </c>
      <c r="H14116" s="119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19">
        <v>99999</v>
      </c>
      <c r="B14117" s="120" t="s">
        <v>205</v>
      </c>
      <c r="C14117" s="120" t="s">
        <v>209</v>
      </c>
      <c r="D14117" s="120" t="s">
        <v>68</v>
      </c>
      <c r="E14117" s="120" t="s">
        <v>176</v>
      </c>
      <c r="F14117" s="121">
        <v>375131</v>
      </c>
      <c r="G14117" s="121">
        <v>79389.968</v>
      </c>
      <c r="H14117" s="119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19">
        <v>99999</v>
      </c>
      <c r="B14118" s="120" t="s">
        <v>201</v>
      </c>
      <c r="C14118" s="120" t="s">
        <v>206</v>
      </c>
      <c r="D14118" s="120" t="s">
        <v>68</v>
      </c>
      <c r="E14118" s="120" t="s">
        <v>176</v>
      </c>
      <c r="F14118" s="121">
        <v>423914</v>
      </c>
      <c r="G14118" s="121">
        <v>17305.257</v>
      </c>
      <c r="H14118" s="119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19">
        <v>99999</v>
      </c>
      <c r="B14119" s="120" t="s">
        <v>205</v>
      </c>
      <c r="C14119" s="120" t="s">
        <v>209</v>
      </c>
      <c r="D14119" s="120" t="s">
        <v>68</v>
      </c>
      <c r="E14119" s="120" t="s">
        <v>176</v>
      </c>
      <c r="F14119" s="121">
        <v>133893</v>
      </c>
      <c r="G14119" s="121">
        <v>27415.166</v>
      </c>
      <c r="H14119" s="119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19">
        <v>99999</v>
      </c>
      <c r="B14120" s="120" t="s">
        <v>205</v>
      </c>
      <c r="C14120" s="120" t="s">
        <v>209</v>
      </c>
      <c r="D14120" s="120" t="s">
        <v>68</v>
      </c>
      <c r="E14120" s="120" t="s">
        <v>176</v>
      </c>
      <c r="F14120" s="121">
        <v>1961961</v>
      </c>
      <c r="G14120" s="121">
        <v>388369.8</v>
      </c>
      <c r="H14120" s="119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19">
        <v>99999</v>
      </c>
      <c r="B14121" s="120" t="s">
        <v>201</v>
      </c>
      <c r="C14121" s="120" t="s">
        <v>206</v>
      </c>
      <c r="D14121" s="120" t="s">
        <v>68</v>
      </c>
      <c r="E14121" s="120" t="s">
        <v>176</v>
      </c>
      <c r="F14121" s="121">
        <v>0</v>
      </c>
      <c r="G14121" s="121">
        <v>0</v>
      </c>
      <c r="H14121" s="119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19">
        <v>99999</v>
      </c>
      <c r="B14122" s="120" t="s">
        <v>205</v>
      </c>
      <c r="C14122" s="120" t="s">
        <v>209</v>
      </c>
      <c r="D14122" s="120" t="s">
        <v>68</v>
      </c>
      <c r="E14122" s="120" t="s">
        <v>176</v>
      </c>
      <c r="F14122" s="121">
        <v>315184</v>
      </c>
      <c r="G14122" s="121">
        <v>59085.884</v>
      </c>
      <c r="H14122" s="119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19">
        <v>99999</v>
      </c>
      <c r="B14123" s="120" t="s">
        <v>205</v>
      </c>
      <c r="C14123" s="120" t="s">
        <v>209</v>
      </c>
      <c r="D14123" s="120" t="s">
        <v>68</v>
      </c>
      <c r="E14123" s="120" t="s">
        <v>176</v>
      </c>
      <c r="F14123" s="121">
        <v>967358</v>
      </c>
      <c r="G14123" s="121">
        <v>207644.19</v>
      </c>
      <c r="H14123" s="119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19">
        <v>99999</v>
      </c>
      <c r="B14124" s="120" t="s">
        <v>201</v>
      </c>
      <c r="C14124" s="120" t="s">
        <v>206</v>
      </c>
      <c r="D14124" s="120" t="s">
        <v>68</v>
      </c>
      <c r="E14124" s="120" t="s">
        <v>176</v>
      </c>
      <c r="F14124" s="121">
        <v>2239754</v>
      </c>
      <c r="G14124" s="121">
        <v>178898.69</v>
      </c>
      <c r="H14124" s="119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19">
        <v>99999</v>
      </c>
      <c r="B14125" s="120" t="s">
        <v>205</v>
      </c>
      <c r="C14125" s="120" t="s">
        <v>202</v>
      </c>
      <c r="D14125" s="120" t="s">
        <v>68</v>
      </c>
      <c r="E14125" s="120" t="s">
        <v>176</v>
      </c>
      <c r="F14125" s="121">
        <v>299672</v>
      </c>
      <c r="G14125" s="121">
        <v>64943.403</v>
      </c>
      <c r="H14125" s="119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19">
        <v>99999</v>
      </c>
      <c r="B14126" s="120" t="s">
        <v>205</v>
      </c>
      <c r="C14126" s="120" t="s">
        <v>209</v>
      </c>
      <c r="D14126" s="120" t="s">
        <v>68</v>
      </c>
      <c r="E14126" s="120" t="s">
        <v>176</v>
      </c>
      <c r="F14126" s="121">
        <v>4092</v>
      </c>
      <c r="G14126" s="121">
        <v>692.606</v>
      </c>
      <c r="H14126" s="119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19">
        <v>99999</v>
      </c>
      <c r="B14127" s="120" t="s">
        <v>201</v>
      </c>
      <c r="C14127" s="120" t="s">
        <v>206</v>
      </c>
      <c r="D14127" s="120" t="s">
        <v>68</v>
      </c>
      <c r="E14127" s="120" t="s">
        <v>176</v>
      </c>
      <c r="F14127" s="121">
        <v>6631238</v>
      </c>
      <c r="G14127" s="121">
        <v>493712.6</v>
      </c>
      <c r="H14127" s="119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19">
        <v>99999</v>
      </c>
      <c r="B14128" s="120" t="s">
        <v>205</v>
      </c>
      <c r="C14128" s="120" t="s">
        <v>202</v>
      </c>
      <c r="D14128" s="120" t="s">
        <v>68</v>
      </c>
      <c r="E14128" s="120" t="s">
        <v>176</v>
      </c>
      <c r="F14128" s="121">
        <v>136252</v>
      </c>
      <c r="G14128" s="121">
        <v>24550.351</v>
      </c>
      <c r="H14128" s="119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19">
        <v>99999</v>
      </c>
      <c r="B14129" s="120" t="s">
        <v>205</v>
      </c>
      <c r="C14129" s="120" t="s">
        <v>209</v>
      </c>
      <c r="D14129" s="120" t="s">
        <v>68</v>
      </c>
      <c r="E14129" s="120" t="s">
        <v>176</v>
      </c>
      <c r="F14129" s="121">
        <v>566152</v>
      </c>
      <c r="G14129" s="121">
        <v>111539.78</v>
      </c>
      <c r="H14129" s="119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19">
        <v>99999</v>
      </c>
      <c r="B14130" s="120" t="s">
        <v>205</v>
      </c>
      <c r="C14130" s="120" t="s">
        <v>209</v>
      </c>
      <c r="D14130" s="120" t="s">
        <v>68</v>
      </c>
      <c r="E14130" s="120" t="s">
        <v>176</v>
      </c>
      <c r="F14130" s="121">
        <v>155277</v>
      </c>
      <c r="G14130" s="121">
        <v>24910.626</v>
      </c>
      <c r="H14130" s="119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19">
        <v>99999</v>
      </c>
      <c r="B14131" s="120" t="s">
        <v>205</v>
      </c>
      <c r="C14131" s="120" t="s">
        <v>202</v>
      </c>
      <c r="D14131" s="120" t="s">
        <v>68</v>
      </c>
      <c r="E14131" s="120" t="s">
        <v>176</v>
      </c>
      <c r="F14131" s="121">
        <v>762065</v>
      </c>
      <c r="G14131" s="121">
        <v>120667.29</v>
      </c>
      <c r="H14131" s="119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19">
        <v>99999</v>
      </c>
      <c r="B14132" s="120" t="s">
        <v>205</v>
      </c>
      <c r="C14132" s="120" t="s">
        <v>209</v>
      </c>
      <c r="D14132" s="120" t="s">
        <v>68</v>
      </c>
      <c r="E14132" s="120" t="s">
        <v>176</v>
      </c>
      <c r="F14132" s="121">
        <v>109334</v>
      </c>
      <c r="G14132" s="121">
        <v>24555.571</v>
      </c>
      <c r="H14132" s="119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19">
        <v>99999</v>
      </c>
      <c r="B14133" s="120" t="s">
        <v>205</v>
      </c>
      <c r="C14133" s="120" t="s">
        <v>209</v>
      </c>
      <c r="D14133" s="120" t="s">
        <v>68</v>
      </c>
      <c r="E14133" s="120" t="s">
        <v>178</v>
      </c>
      <c r="F14133" s="121">
        <v>0</v>
      </c>
      <c r="G14133" s="121">
        <v>0</v>
      </c>
      <c r="H14133" s="119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19">
        <v>99999</v>
      </c>
      <c r="B14134" s="120" t="s">
        <v>201</v>
      </c>
      <c r="C14134" s="120" t="s">
        <v>202</v>
      </c>
      <c r="D14134" s="120" t="s">
        <v>68</v>
      </c>
      <c r="E14134" s="120" t="s">
        <v>183</v>
      </c>
      <c r="F14134" s="121">
        <v>8277</v>
      </c>
      <c r="G14134" s="121">
        <v>824.45</v>
      </c>
      <c r="H14134" s="119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19">
        <v>99999</v>
      </c>
      <c r="B14135" s="120" t="s">
        <v>201</v>
      </c>
      <c r="C14135" s="120" t="s">
        <v>206</v>
      </c>
      <c r="D14135" s="120" t="s">
        <v>128</v>
      </c>
      <c r="E14135" s="120" t="s">
        <v>180</v>
      </c>
      <c r="F14135" s="121">
        <v>210037</v>
      </c>
      <c r="G14135" s="121">
        <v>23594.362</v>
      </c>
      <c r="H14135" s="119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19">
        <v>99999</v>
      </c>
      <c r="B14136" s="120" t="s">
        <v>201</v>
      </c>
      <c r="C14136" s="120" t="s">
        <v>206</v>
      </c>
      <c r="D14136" s="120" t="s">
        <v>128</v>
      </c>
      <c r="E14136" s="120" t="s">
        <v>180</v>
      </c>
      <c r="F14136" s="121">
        <v>199153</v>
      </c>
      <c r="G14136" s="121">
        <v>22371.467</v>
      </c>
      <c r="H14136" s="119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19">
        <v>99999</v>
      </c>
      <c r="B14137" s="120" t="s">
        <v>201</v>
      </c>
      <c r="C14137" s="120" t="s">
        <v>206</v>
      </c>
      <c r="D14137" s="120" t="s">
        <v>128</v>
      </c>
      <c r="E14137" s="120" t="s">
        <v>180</v>
      </c>
      <c r="F14137" s="121">
        <v>2602842</v>
      </c>
      <c r="G14137" s="121">
        <v>292388.41</v>
      </c>
      <c r="H14137" s="119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19">
        <v>99999</v>
      </c>
      <c r="B14138" s="120" t="s">
        <v>201</v>
      </c>
      <c r="C14138" s="120" t="s">
        <v>207</v>
      </c>
      <c r="D14138" s="120" t="s">
        <v>128</v>
      </c>
      <c r="E14138" s="120" t="s">
        <v>180</v>
      </c>
      <c r="F14138" s="121">
        <v>16916</v>
      </c>
      <c r="G14138" s="121">
        <v>1900.339</v>
      </c>
      <c r="H14138" s="119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19">
        <v>99999</v>
      </c>
      <c r="B14139" s="120" t="s">
        <v>201</v>
      </c>
      <c r="C14139" s="120" t="s">
        <v>206</v>
      </c>
      <c r="D14139" s="120" t="s">
        <v>128</v>
      </c>
      <c r="E14139" s="120" t="s">
        <v>180</v>
      </c>
      <c r="F14139" s="121">
        <v>49998</v>
      </c>
      <c r="G14139" s="121">
        <v>5616.648</v>
      </c>
      <c r="H14139" s="119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19">
        <v>99999</v>
      </c>
      <c r="B14140" s="120" t="s">
        <v>201</v>
      </c>
      <c r="C14140" s="120" t="s">
        <v>206</v>
      </c>
      <c r="D14140" s="120" t="s">
        <v>128</v>
      </c>
      <c r="E14140" s="120" t="s">
        <v>180</v>
      </c>
      <c r="F14140" s="121">
        <v>168395</v>
      </c>
      <c r="G14140" s="121">
        <v>18916.521</v>
      </c>
      <c r="H14140" s="119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19">
        <v>99999</v>
      </c>
      <c r="B14141" s="120" t="s">
        <v>201</v>
      </c>
      <c r="C14141" s="120" t="s">
        <v>206</v>
      </c>
      <c r="D14141" s="120" t="s">
        <v>128</v>
      </c>
      <c r="E14141" s="120" t="s">
        <v>180</v>
      </c>
      <c r="F14141" s="121">
        <v>3216334</v>
      </c>
      <c r="G14141" s="121">
        <v>361304.48</v>
      </c>
      <c r="H14141" s="119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19">
        <v>99999</v>
      </c>
      <c r="B14142" s="120" t="s">
        <v>201</v>
      </c>
      <c r="C14142" s="120" t="s">
        <v>206</v>
      </c>
      <c r="D14142" s="120" t="s">
        <v>128</v>
      </c>
      <c r="E14142" s="120" t="s">
        <v>180</v>
      </c>
      <c r="F14142" s="121">
        <v>1579053</v>
      </c>
      <c r="G14142" s="121">
        <v>177381.78</v>
      </c>
      <c r="H14142" s="119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19">
        <v>99999</v>
      </c>
      <c r="B14143" s="120" t="s">
        <v>201</v>
      </c>
      <c r="C14143" s="120" t="s">
        <v>206</v>
      </c>
      <c r="D14143" s="120" t="s">
        <v>128</v>
      </c>
      <c r="E14143" s="120" t="s">
        <v>180</v>
      </c>
      <c r="F14143" s="121">
        <v>2449116</v>
      </c>
      <c r="G14143" s="121">
        <v>275119.96</v>
      </c>
      <c r="H14143" s="119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19">
        <v>99999</v>
      </c>
      <c r="B14144" s="120" t="s">
        <v>201</v>
      </c>
      <c r="C14144" s="120" t="s">
        <v>206</v>
      </c>
      <c r="D14144" s="120" t="s">
        <v>128</v>
      </c>
      <c r="E14144" s="120" t="s">
        <v>180</v>
      </c>
      <c r="F14144" s="121">
        <v>2369198</v>
      </c>
      <c r="G14144" s="121">
        <v>266142.15</v>
      </c>
      <c r="H14144" s="119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19">
        <v>99999</v>
      </c>
      <c r="B14145" s="120" t="s">
        <v>205</v>
      </c>
      <c r="C14145" s="120" t="s">
        <v>209</v>
      </c>
      <c r="D14145" s="120" t="s">
        <v>128</v>
      </c>
      <c r="E14145" s="120" t="s">
        <v>180</v>
      </c>
      <c r="F14145" s="121">
        <v>26677</v>
      </c>
      <c r="G14145" s="121">
        <v>2996.697</v>
      </c>
      <c r="H14145" s="119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19">
        <v>99999</v>
      </c>
      <c r="B14146" s="120" t="s">
        <v>201</v>
      </c>
      <c r="C14146" s="120" t="s">
        <v>206</v>
      </c>
      <c r="D14146" s="120" t="s">
        <v>128</v>
      </c>
      <c r="E14146" s="120" t="s">
        <v>180</v>
      </c>
      <c r="F14146" s="121">
        <v>2598040</v>
      </c>
      <c r="G14146" s="121">
        <v>291848.88</v>
      </c>
      <c r="H14146" s="119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19">
        <v>99999</v>
      </c>
      <c r="B14147" s="120" t="s">
        <v>201</v>
      </c>
      <c r="C14147" s="120" t="s">
        <v>206</v>
      </c>
      <c r="D14147" s="120" t="s">
        <v>128</v>
      </c>
      <c r="E14147" s="120" t="s">
        <v>180</v>
      </c>
      <c r="F14147" s="121">
        <v>9912676</v>
      </c>
      <c r="G14147" s="121">
        <v>1113534</v>
      </c>
      <c r="H14147" s="119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19">
        <v>99999</v>
      </c>
      <c r="B14148" s="120" t="s">
        <v>201</v>
      </c>
      <c r="C14148" s="120" t="s">
        <v>206</v>
      </c>
      <c r="D14148" s="120" t="s">
        <v>128</v>
      </c>
      <c r="E14148" s="120" t="s">
        <v>180</v>
      </c>
      <c r="F14148" s="121">
        <v>2853118</v>
      </c>
      <c r="G14148" s="121">
        <v>320502.82</v>
      </c>
      <c r="H14148" s="119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2" sqref="B2:D17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2" t="s">
        <v>37</v>
      </c>
      <c r="B2" s="118">
        <v>487475053</v>
      </c>
      <c r="C2" s="118">
        <v>51409317.195</v>
      </c>
      <c r="D2" s="118">
        <f>B2/C2*10^6</f>
        <v>9482231.61865708</v>
      </c>
    </row>
    <row r="3" spans="1:4">
      <c r="A3" s="72" t="s">
        <v>185</v>
      </c>
      <c r="B3" s="118">
        <v>7948669</v>
      </c>
      <c r="C3" s="118">
        <v>1030533.628</v>
      </c>
      <c r="D3" s="118">
        <f t="shared" ref="D3:D19" si="0">B3/C3*10^6</f>
        <v>7713158.29394749</v>
      </c>
    </row>
    <row r="4" spans="1:4">
      <c r="A4" s="72" t="s">
        <v>78</v>
      </c>
      <c r="B4" s="118">
        <v>138080172</v>
      </c>
      <c r="C4" s="118">
        <v>15511139.659</v>
      </c>
      <c r="D4" s="118">
        <f t="shared" si="0"/>
        <v>8902000.43553099</v>
      </c>
    </row>
    <row r="5" spans="1:4">
      <c r="A5" s="72" t="s">
        <v>45</v>
      </c>
      <c r="B5" s="118">
        <v>9872136038</v>
      </c>
      <c r="C5" s="118">
        <v>939180736.975001</v>
      </c>
      <c r="D5" s="118">
        <f t="shared" si="0"/>
        <v>10511433.6882559</v>
      </c>
    </row>
    <row r="6" spans="1:4">
      <c r="A6" s="72" t="s">
        <v>72</v>
      </c>
      <c r="B6" s="118">
        <v>109984770</v>
      </c>
      <c r="C6" s="118">
        <v>10260583.715</v>
      </c>
      <c r="D6" s="118">
        <f t="shared" si="0"/>
        <v>10719153.3206062</v>
      </c>
    </row>
    <row r="7" spans="1:4">
      <c r="A7" s="72" t="s">
        <v>66</v>
      </c>
      <c r="B7" s="118">
        <v>2561152904</v>
      </c>
      <c r="C7" s="118">
        <v>282442138.691</v>
      </c>
      <c r="D7" s="118">
        <f t="shared" si="0"/>
        <v>9067885.25207273</v>
      </c>
    </row>
    <row r="8" spans="1:4">
      <c r="A8" s="72" t="s">
        <v>97</v>
      </c>
      <c r="B8" s="118">
        <v>273885241</v>
      </c>
      <c r="C8" s="118">
        <v>23839374.491</v>
      </c>
      <c r="D8" s="118">
        <f t="shared" si="0"/>
        <v>11488776.314303</v>
      </c>
    </row>
    <row r="9" spans="1:4">
      <c r="A9" s="72" t="s">
        <v>107</v>
      </c>
      <c r="B9" s="118">
        <v>255810262</v>
      </c>
      <c r="C9" s="118">
        <v>13539083.872</v>
      </c>
      <c r="D9" s="118">
        <f t="shared" si="0"/>
        <v>18894207.6449528</v>
      </c>
    </row>
    <row r="10" spans="1:4">
      <c r="A10" s="72" t="s">
        <v>40</v>
      </c>
      <c r="B10" s="118">
        <v>9604147209</v>
      </c>
      <c r="C10" s="118">
        <v>1341489297.514</v>
      </c>
      <c r="D10" s="118">
        <f t="shared" si="0"/>
        <v>7159317.05664597</v>
      </c>
    </row>
    <row r="11" spans="1:4">
      <c r="A11" s="72" t="s">
        <v>88</v>
      </c>
      <c r="B11" s="118">
        <v>1121815715</v>
      </c>
      <c r="C11" s="118">
        <v>106960932.266</v>
      </c>
      <c r="D11" s="118">
        <f t="shared" si="0"/>
        <v>10488088.4191451</v>
      </c>
    </row>
    <row r="12" spans="1:4">
      <c r="A12" s="72" t="s">
        <v>74</v>
      </c>
      <c r="B12" s="118">
        <v>1269286581</v>
      </c>
      <c r="C12" s="118">
        <v>135298152.071</v>
      </c>
      <c r="D12" s="118">
        <f t="shared" si="0"/>
        <v>9381403.67455957</v>
      </c>
    </row>
    <row r="13" spans="1:4">
      <c r="A13" s="72" t="s">
        <v>127</v>
      </c>
      <c r="B13" s="118">
        <v>0</v>
      </c>
      <c r="C13" s="118">
        <v>809409262</v>
      </c>
      <c r="D13" s="118">
        <f t="shared" si="0"/>
        <v>0</v>
      </c>
    </row>
    <row r="14" spans="1:4">
      <c r="A14" s="72" t="s">
        <v>51</v>
      </c>
      <c r="B14" s="118">
        <v>145760675</v>
      </c>
      <c r="C14" s="118">
        <v>21069988.021</v>
      </c>
      <c r="D14" s="118">
        <f t="shared" si="0"/>
        <v>6917928.70763493</v>
      </c>
    </row>
    <row r="15" spans="1:4">
      <c r="A15" s="72" t="s">
        <v>83</v>
      </c>
      <c r="B15" s="118">
        <v>75498196</v>
      </c>
      <c r="C15" s="118">
        <v>6870661.987</v>
      </c>
      <c r="D15" s="118">
        <f t="shared" si="0"/>
        <v>10988489.339579</v>
      </c>
    </row>
    <row r="16" spans="1:4">
      <c r="A16" s="72" t="s">
        <v>102</v>
      </c>
      <c r="B16" s="118">
        <v>611234684</v>
      </c>
      <c r="C16" s="118">
        <v>68659988.279</v>
      </c>
      <c r="D16" s="118">
        <f t="shared" si="0"/>
        <v>8902341.80519004</v>
      </c>
    </row>
    <row r="17" spans="1:4">
      <c r="A17" s="72" t="s">
        <v>93</v>
      </c>
      <c r="B17" s="118">
        <v>28641854</v>
      </c>
      <c r="C17" s="118">
        <v>3217463</v>
      </c>
      <c r="D17" s="118">
        <f t="shared" si="0"/>
        <v>8901999.49463288</v>
      </c>
    </row>
    <row r="18" spans="1:4">
      <c r="A18" s="72" t="s">
        <v>182</v>
      </c>
      <c r="B18" s="118">
        <v>2626248866</v>
      </c>
      <c r="C18" s="118">
        <v>295017840.024</v>
      </c>
      <c r="D18" s="118">
        <f t="shared" si="0"/>
        <v>8902000.18340027</v>
      </c>
    </row>
    <row r="19" spans="1:4">
      <c r="A19" s="72" t="s">
        <v>216</v>
      </c>
      <c r="B19" s="118">
        <v>4139</v>
      </c>
      <c r="C19" s="118">
        <v>465</v>
      </c>
      <c r="D19" s="118">
        <f t="shared" si="0"/>
        <v>8901075.2688172</v>
      </c>
    </row>
    <row r="20" spans="1:4">
      <c r="A20" s="72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B2" sqref="B2:D17"/>
    </sheetView>
  </sheetViews>
  <sheetFormatPr defaultColWidth="9" defaultRowHeight="13.5"/>
  <cols>
    <col min="1" max="1" width="5.25663716814159" style="75" customWidth="1"/>
    <col min="2" max="2" width="11.1238938053097" style="75" customWidth="1"/>
    <col min="3" max="3" width="12.5044247787611" style="75" customWidth="1"/>
    <col min="4" max="4" width="20.3716814159292" style="75" customWidth="1"/>
    <col min="5" max="5" width="13" style="75" customWidth="1"/>
    <col min="6" max="6" width="11" style="75" customWidth="1"/>
    <col min="7" max="7" width="19.6283185840708" style="75" customWidth="1"/>
    <col min="8" max="9" width="9" style="75"/>
    <col min="10" max="10" width="11.1238938053097" style="75" customWidth="1"/>
    <col min="11" max="16" width="11.8761061946903" style="75" customWidth="1"/>
    <col min="17" max="16384" width="9" style="75"/>
  </cols>
  <sheetData>
    <row r="1" spans="1:16">
      <c r="A1" s="103" t="s">
        <v>218</v>
      </c>
      <c r="B1" s="104" t="s">
        <v>219</v>
      </c>
      <c r="C1" s="104" t="s">
        <v>220</v>
      </c>
      <c r="D1" s="104" t="s">
        <v>221</v>
      </c>
      <c r="E1" s="105" t="s">
        <v>222</v>
      </c>
      <c r="F1" s="106"/>
      <c r="G1" s="106" t="s">
        <v>223</v>
      </c>
    </row>
    <row r="2" spans="1:16">
      <c r="A2" s="107" t="s">
        <v>224</v>
      </c>
      <c r="B2" s="108">
        <v>2015</v>
      </c>
      <c r="C2" s="108" t="s">
        <v>225</v>
      </c>
      <c r="D2" s="108" t="s">
        <v>226</v>
      </c>
      <c r="E2" s="109" t="s">
        <v>227</v>
      </c>
      <c r="F2" s="75" t="str">
        <f>VLOOKUP(D2,'Coal Caculation'!J$22:K$39,2,FALSE)</f>
        <v>Biomass</v>
      </c>
      <c r="G2" s="75">
        <f>-VLOOKUP(D2,'Heat Rate by Fuel'!E$3:F$34,2,FALSE)*E2</f>
        <v>293795483266474</v>
      </c>
      <c r="J2" s="75" t="s">
        <v>228</v>
      </c>
    </row>
    <row r="3" spans="1:16">
      <c r="A3" s="110" t="s">
        <v>224</v>
      </c>
      <c r="B3" s="111">
        <v>2015</v>
      </c>
      <c r="C3" s="111" t="s">
        <v>225</v>
      </c>
      <c r="D3" s="111" t="s">
        <v>229</v>
      </c>
      <c r="E3" s="112" t="s">
        <v>230</v>
      </c>
      <c r="F3" s="75" t="str">
        <f>VLOOKUP(D3,'Coal Caculation'!J$22:K$39,2,FALSE)</f>
        <v>Coal</v>
      </c>
      <c r="G3" s="75">
        <f>-VLOOKUP(D3,'Heat Rate by Fuel'!E$3:F$34,2,FALSE)*E3</f>
        <v>3.50548701434132e+16</v>
      </c>
      <c r="J3" s="113"/>
      <c r="K3" s="113">
        <v>2015</v>
      </c>
      <c r="L3" s="113">
        <v>2016</v>
      </c>
      <c r="M3" s="113">
        <v>2017</v>
      </c>
      <c r="N3" s="113">
        <v>2018</v>
      </c>
      <c r="O3" s="113">
        <v>2019</v>
      </c>
      <c r="P3" s="113">
        <v>2020</v>
      </c>
    </row>
    <row r="4" spans="1:16">
      <c r="A4" s="110" t="s">
        <v>224</v>
      </c>
      <c r="B4" s="111">
        <v>2015</v>
      </c>
      <c r="C4" s="111" t="s">
        <v>225</v>
      </c>
      <c r="D4" s="111" t="s">
        <v>231</v>
      </c>
      <c r="E4" s="112" t="s">
        <v>232</v>
      </c>
      <c r="F4" s="75" t="str">
        <f>VLOOKUP(D4,'Coal Caculation'!J$22:K$39,2,FALSE)</f>
        <v>Coal</v>
      </c>
      <c r="G4" s="75">
        <f>-VLOOKUP(D4,'Heat Rate by Fuel'!E$3:F$34,2,FALSE)*E4</f>
        <v>209501165978314</v>
      </c>
      <c r="J4" s="113" t="s">
        <v>233</v>
      </c>
      <c r="K4" s="88">
        <v>39462</v>
      </c>
      <c r="L4" s="88">
        <v>39462</v>
      </c>
      <c r="M4" s="85">
        <v>41498</v>
      </c>
      <c r="N4" s="85">
        <v>44829</v>
      </c>
      <c r="O4" s="86">
        <v>45538</v>
      </c>
      <c r="P4" s="85">
        <v>46296</v>
      </c>
    </row>
    <row r="5" spans="1:16">
      <c r="A5" s="110" t="s">
        <v>224</v>
      </c>
      <c r="B5" s="111">
        <v>2015</v>
      </c>
      <c r="C5" s="111" t="s">
        <v>225</v>
      </c>
      <c r="D5" s="111" t="s">
        <v>234</v>
      </c>
      <c r="E5" s="112" t="s">
        <v>235</v>
      </c>
      <c r="F5" s="75" t="str">
        <f>VLOOKUP(D5,'Coal Caculation'!J$22:K$39,2,FALSE)</f>
        <v>Coal</v>
      </c>
      <c r="G5" s="75">
        <f>-VLOOKUP(D5,'Heat Rate by Fuel'!E$3:F$34,2,FALSE)*E5</f>
        <v>215061186893652</v>
      </c>
      <c r="J5" s="113" t="s">
        <v>122</v>
      </c>
      <c r="K5" s="88">
        <v>1883</v>
      </c>
      <c r="L5" s="88">
        <v>1883</v>
      </c>
      <c r="M5" s="85">
        <v>2028</v>
      </c>
      <c r="N5" s="85">
        <v>2155</v>
      </c>
      <c r="O5" s="86">
        <v>2325</v>
      </c>
      <c r="P5" s="85">
        <v>2525</v>
      </c>
    </row>
    <row r="6" spans="1:16">
      <c r="A6" s="110" t="s">
        <v>224</v>
      </c>
      <c r="B6" s="111">
        <v>2015</v>
      </c>
      <c r="C6" s="111" t="s">
        <v>225</v>
      </c>
      <c r="D6" s="111" t="s">
        <v>236</v>
      </c>
      <c r="E6" s="112" t="s">
        <v>237</v>
      </c>
      <c r="F6" s="75" t="str">
        <f>VLOOKUP(D6,'Coal Caculation'!J$22:K$39,2,FALSE)</f>
        <v>Coal</v>
      </c>
      <c r="G6" s="75">
        <f>-VLOOKUP(D6,'Heat Rate by Fuel'!E$3:F$34,2,FALSE)*E6</f>
        <v>1595507453651.88</v>
      </c>
      <c r="J6" s="113" t="s">
        <v>238</v>
      </c>
      <c r="K6" s="88">
        <v>28</v>
      </c>
      <c r="L6" s="88">
        <v>28</v>
      </c>
      <c r="M6" s="85">
        <v>27</v>
      </c>
      <c r="N6" s="85">
        <v>15</v>
      </c>
      <c r="O6" s="86">
        <v>13</v>
      </c>
      <c r="P6" s="85">
        <v>12</v>
      </c>
    </row>
    <row r="7" spans="1:16">
      <c r="A7" s="110" t="s">
        <v>224</v>
      </c>
      <c r="B7" s="111">
        <v>2015</v>
      </c>
      <c r="C7" s="111" t="s">
        <v>225</v>
      </c>
      <c r="D7" s="111" t="s">
        <v>239</v>
      </c>
      <c r="E7" s="112" t="s">
        <v>240</v>
      </c>
      <c r="F7" s="75" t="str">
        <f>VLOOKUP(D7,'Coal Caculation'!J$22:K$39,2,FALSE)</f>
        <v>Coal</v>
      </c>
      <c r="G7" s="75">
        <f>-VLOOKUP(D7,'Heat Rate by Fuel'!E$3:F$34,2,FALSE)*E7</f>
        <v>41262376337539.2</v>
      </c>
      <c r="J7" s="114" t="s">
        <v>241</v>
      </c>
      <c r="K7" s="113">
        <f>K4+K5+K6</f>
        <v>41373</v>
      </c>
      <c r="L7" s="113">
        <f t="shared" ref="L7:P7" si="0">L4+L5+L6</f>
        <v>41373</v>
      </c>
      <c r="M7" s="113">
        <f t="shared" si="0"/>
        <v>43553</v>
      </c>
      <c r="N7" s="113">
        <f t="shared" si="0"/>
        <v>46999</v>
      </c>
      <c r="O7" s="113">
        <f t="shared" si="0"/>
        <v>47876</v>
      </c>
      <c r="P7" s="113">
        <f t="shared" si="0"/>
        <v>48833</v>
      </c>
    </row>
    <row r="8" spans="1:16">
      <c r="A8" s="107" t="s">
        <v>224</v>
      </c>
      <c r="B8" s="108">
        <v>2015</v>
      </c>
      <c r="C8" s="108" t="s">
        <v>225</v>
      </c>
      <c r="D8" s="108" t="s">
        <v>242</v>
      </c>
      <c r="E8" s="109" t="s">
        <v>243</v>
      </c>
      <c r="F8" s="75" t="str">
        <f>VLOOKUP(D8,'Coal Caculation'!J$22:K$39,2,FALSE)</f>
        <v>Natural Gas</v>
      </c>
      <c r="G8" s="75">
        <f>-VLOOKUP(D8,'Heat Rate by Fuel'!E$3:F$34,2,FALSE)*E8</f>
        <v>279006062617935</v>
      </c>
    </row>
    <row r="9" spans="1:16">
      <c r="A9" s="107" t="s">
        <v>224</v>
      </c>
      <c r="B9" s="108">
        <v>2015</v>
      </c>
      <c r="C9" s="108" t="s">
        <v>225</v>
      </c>
      <c r="D9" s="108" t="s">
        <v>244</v>
      </c>
      <c r="E9" s="109" t="s">
        <v>245</v>
      </c>
      <c r="F9" s="75" t="str">
        <f>VLOOKUP(D9,'Coal Caculation'!J$22:K$39,2,FALSE)</f>
        <v>Natural Gas</v>
      </c>
      <c r="G9" s="75">
        <f>-VLOOKUP(D9,'Heat Rate by Fuel'!E$3:F$34,2,FALSE)*E9</f>
        <v>522778862285836</v>
      </c>
      <c r="J9" s="115" t="s">
        <v>246</v>
      </c>
    </row>
    <row r="10" spans="1:16">
      <c r="A10" s="107" t="s">
        <v>224</v>
      </c>
      <c r="B10" s="108">
        <v>2015</v>
      </c>
      <c r="C10" s="108" t="s">
        <v>225</v>
      </c>
      <c r="D10" s="108" t="s">
        <v>247</v>
      </c>
      <c r="E10" s="109" t="s">
        <v>248</v>
      </c>
      <c r="F10" s="75" t="str">
        <f>VLOOKUP(D10,'Coal Caculation'!J$22:K$39,2,FALSE)</f>
        <v>Natural Gas</v>
      </c>
      <c r="G10" s="75">
        <f>-VLOOKUP(D10,'Heat Rate by Fuel'!E$3:F$34,2,FALSE)*E10</f>
        <v>85439869995563.1</v>
      </c>
      <c r="J10" s="113"/>
      <c r="K10" s="113">
        <v>2015</v>
      </c>
      <c r="L10" s="113">
        <v>2016</v>
      </c>
      <c r="M10" s="113">
        <v>2017</v>
      </c>
      <c r="N10" s="113">
        <v>2018</v>
      </c>
      <c r="O10" s="113">
        <v>2019</v>
      </c>
      <c r="P10" s="113">
        <v>2020</v>
      </c>
    </row>
    <row r="11" spans="1:16">
      <c r="A11" s="107" t="s">
        <v>224</v>
      </c>
      <c r="B11" s="108">
        <v>2015</v>
      </c>
      <c r="C11" s="108" t="s">
        <v>225</v>
      </c>
      <c r="D11" s="108" t="s">
        <v>249</v>
      </c>
      <c r="E11" s="109" t="s">
        <v>250</v>
      </c>
      <c r="F11" s="75" t="str">
        <f>VLOOKUP(D11,'Coal Caculation'!J$22:K$39,2,FALSE)</f>
        <v>Natural Gas</v>
      </c>
      <c r="G11" s="75">
        <f>-VLOOKUP(D11,'Heat Rate by Fuel'!E$3:F$34,2,FALSE)*E11</f>
        <v>1387185145392.49</v>
      </c>
      <c r="J11" s="113" t="s">
        <v>233</v>
      </c>
      <c r="K11" s="116">
        <f t="shared" ref="K11:P13" si="1">SUMIFS($G:$G,$F:$F,$J11,$B:$B,K$10)/(K4*10^5)</f>
        <v>9001644.71645542</v>
      </c>
      <c r="L11" s="116">
        <f t="shared" si="1"/>
        <v>9150132.62488873</v>
      </c>
      <c r="M11" s="116">
        <f t="shared" si="1"/>
        <v>9241614.13443982</v>
      </c>
      <c r="N11" s="116">
        <f t="shared" si="1"/>
        <v>9031393.62260873</v>
      </c>
      <c r="O11" s="116">
        <f t="shared" si="1"/>
        <v>9080906.13402681</v>
      </c>
      <c r="P11" s="116">
        <f t="shared" si="1"/>
        <v>8998762.54651458</v>
      </c>
    </row>
    <row r="12" spans="1:16">
      <c r="A12" s="107" t="s">
        <v>224</v>
      </c>
      <c r="B12" s="108">
        <v>2015</v>
      </c>
      <c r="C12" s="108" t="s">
        <v>225</v>
      </c>
      <c r="D12" s="108" t="s">
        <v>251</v>
      </c>
      <c r="E12" s="109" t="s">
        <v>252</v>
      </c>
      <c r="F12" s="75" t="str">
        <f>VLOOKUP(D12,'Coal Caculation'!J$22:K$39,2,FALSE)</f>
        <v>Natural Gas</v>
      </c>
      <c r="G12" s="75">
        <f>-VLOOKUP(D12,'Heat Rate by Fuel'!E$3:F$34,2,FALSE)*E12</f>
        <v>21981923307972.7</v>
      </c>
      <c r="J12" s="113" t="s">
        <v>122</v>
      </c>
      <c r="K12" s="116">
        <f t="shared" si="1"/>
        <v>10481021.728391</v>
      </c>
      <c r="L12" s="116">
        <f t="shared" si="1"/>
        <v>12150430.0565422</v>
      </c>
      <c r="M12" s="116">
        <f t="shared" si="1"/>
        <v>11893798.7337257</v>
      </c>
      <c r="N12" s="116">
        <f t="shared" si="1"/>
        <v>12910116.5502918</v>
      </c>
      <c r="O12" s="116">
        <f t="shared" si="1"/>
        <v>12566394.7086641</v>
      </c>
      <c r="P12" s="116">
        <f t="shared" si="1"/>
        <v>12907102.9183091</v>
      </c>
    </row>
    <row r="13" spans="1:16">
      <c r="A13" s="107" t="s">
        <v>224</v>
      </c>
      <c r="B13" s="108">
        <v>2015</v>
      </c>
      <c r="C13" s="108" t="s">
        <v>225</v>
      </c>
      <c r="D13" s="108" t="s">
        <v>253</v>
      </c>
      <c r="E13" s="109" t="s">
        <v>254</v>
      </c>
      <c r="F13" s="75" t="str">
        <f>VLOOKUP(D13,'Coal Caculation'!J$22:K$39,2,FALSE)</f>
        <v>Natural Gas</v>
      </c>
      <c r="G13" s="75">
        <f>-VLOOKUP(D13,'Heat Rate by Fuel'!E$3:F$34,2,FALSE)*E13</f>
        <v>983461565265205</v>
      </c>
      <c r="J13" s="113" t="s">
        <v>238</v>
      </c>
      <c r="K13" s="116">
        <f>SUMIFS($G:$G,$F:$F,$J13,$B:$B,K$10)/(K6*10^5)</f>
        <v>11165470.6913213</v>
      </c>
      <c r="L13" s="116">
        <f t="shared" si="1"/>
        <v>10878758.7440127</v>
      </c>
      <c r="M13" s="116">
        <f t="shared" si="1"/>
        <v>8391608.88109215</v>
      </c>
      <c r="N13" s="116">
        <f t="shared" si="1"/>
        <v>16022391.1877679</v>
      </c>
      <c r="O13" s="116">
        <f t="shared" si="1"/>
        <v>19115252.1871252</v>
      </c>
      <c r="P13" s="116">
        <f t="shared" si="1"/>
        <v>26995894.0133788</v>
      </c>
    </row>
    <row r="14" spans="1:16">
      <c r="A14" s="107" t="s">
        <v>224</v>
      </c>
      <c r="B14" s="108">
        <v>2015</v>
      </c>
      <c r="C14" s="108" t="s">
        <v>225</v>
      </c>
      <c r="D14" s="108" t="s">
        <v>255</v>
      </c>
      <c r="E14" s="109" t="s">
        <v>256</v>
      </c>
      <c r="F14" s="75" t="str">
        <f>VLOOKUP(D14,'Coal Caculation'!J$22:K$39,2,FALSE)</f>
        <v>Natural Gas</v>
      </c>
      <c r="G14" s="75">
        <f>-VLOOKUP(D14,'Heat Rate by Fuel'!E$3:F$34,2,FALSE)*E14</f>
        <v>79520922838116</v>
      </c>
      <c r="J14" s="114" t="s">
        <v>241</v>
      </c>
      <c r="K14" s="116">
        <f>SUMIFS($G:$G,$B:$B,K$10)/(K7*10^5)</f>
        <v>9141451.08470128</v>
      </c>
      <c r="L14" s="116">
        <f t="shared" ref="L14:P14" si="2">SUMIFS($G:$G,$B:$B,L$10)/(L7*10^5)</f>
        <v>9369517.78277635</v>
      </c>
      <c r="M14" s="116">
        <f t="shared" si="2"/>
        <v>9454254.70108383</v>
      </c>
      <c r="N14" s="116">
        <f t="shared" si="2"/>
        <v>9305153.99894581</v>
      </c>
      <c r="O14" s="116">
        <f t="shared" si="2"/>
        <v>9343758.23312934</v>
      </c>
      <c r="P14" s="116">
        <f t="shared" si="2"/>
        <v>9319912.63176703</v>
      </c>
    </row>
    <row r="15" spans="1:16">
      <c r="A15" s="110" t="s">
        <v>224</v>
      </c>
      <c r="B15" s="111">
        <v>2015</v>
      </c>
      <c r="C15" s="111" t="s">
        <v>225</v>
      </c>
      <c r="D15" s="111" t="s">
        <v>257</v>
      </c>
      <c r="E15" s="112" t="s">
        <v>258</v>
      </c>
      <c r="F15" s="75" t="str">
        <f>VLOOKUP(D15,'Coal Caculation'!J$22:K$39,2,FALSE)</f>
        <v>Oil</v>
      </c>
      <c r="G15" s="75">
        <f>-VLOOKUP(D15,'Heat Rate by Fuel'!E$3:F$34,2,FALSE)*E15</f>
        <v>4938379117597.27</v>
      </c>
    </row>
    <row r="16" spans="1:16">
      <c r="A16" s="110" t="s">
        <v>224</v>
      </c>
      <c r="B16" s="111">
        <v>2015</v>
      </c>
      <c r="C16" s="111" t="s">
        <v>225</v>
      </c>
      <c r="D16" s="111" t="s">
        <v>259</v>
      </c>
      <c r="E16" s="112" t="s">
        <v>260</v>
      </c>
      <c r="F16" s="75" t="str">
        <f>VLOOKUP(D16,'Coal Caculation'!J$22:K$39,2,FALSE)</f>
        <v>Oil</v>
      </c>
      <c r="G16" s="75">
        <f>-VLOOKUP(D16,'Heat Rate by Fuel'!E$3:F$34,2,FALSE)*E16</f>
        <v>9039306195604.09</v>
      </c>
      <c r="J16" s="115" t="s">
        <v>261</v>
      </c>
    </row>
    <row r="17" spans="1:16">
      <c r="A17" s="110" t="s">
        <v>224</v>
      </c>
      <c r="B17" s="111">
        <v>2015</v>
      </c>
      <c r="C17" s="111" t="s">
        <v>225</v>
      </c>
      <c r="D17" s="111" t="s">
        <v>262</v>
      </c>
      <c r="E17" s="112" t="s">
        <v>263</v>
      </c>
      <c r="F17" s="75" t="str">
        <f>VLOOKUP(D17,'Coal Caculation'!J$22:K$39,2,FALSE)</f>
        <v>Oil</v>
      </c>
      <c r="G17" s="75">
        <f>-VLOOKUP(D17,'Heat Rate by Fuel'!E$3:F$34,2,FALSE)*E17</f>
        <v>12492593080791.8</v>
      </c>
      <c r="J17" s="113"/>
      <c r="K17" s="113">
        <v>2015</v>
      </c>
      <c r="L17" s="113">
        <v>2016</v>
      </c>
      <c r="M17" s="113">
        <v>2017</v>
      </c>
      <c r="N17" s="113">
        <v>2018</v>
      </c>
      <c r="O17" s="113">
        <v>2019</v>
      </c>
      <c r="P17" s="113">
        <v>2020</v>
      </c>
    </row>
    <row r="18" spans="1:16">
      <c r="A18" s="107" t="s">
        <v>224</v>
      </c>
      <c r="B18" s="108">
        <v>2015</v>
      </c>
      <c r="C18" s="108" t="s">
        <v>225</v>
      </c>
      <c r="D18" s="108" t="s">
        <v>264</v>
      </c>
      <c r="E18" s="109" t="s">
        <v>265</v>
      </c>
      <c r="F18" s="75" t="str">
        <f>VLOOKUP(D18,'Coal Caculation'!J$22:K$39,2,FALSE)</f>
        <v>Oil</v>
      </c>
      <c r="G18" s="75">
        <f>-VLOOKUP(D18,'Heat Rate by Fuel'!E$3:F$34,2,FALSE)*E18</f>
        <v>4793039541706.48</v>
      </c>
      <c r="J18" s="113" t="s">
        <v>233</v>
      </c>
      <c r="K18" s="116">
        <f>K11/('Heat Rate by Fuel'!$F$4/'Heat Rate by Fuel'!$D$4)*10^7</f>
        <v>324.138299537482</v>
      </c>
      <c r="L18" s="116">
        <f>L11/('Heat Rate by Fuel'!$F$4/'Heat Rate by Fuel'!$D$4)*10^7</f>
        <v>329.4851688772</v>
      </c>
      <c r="M18" s="116">
        <f>M11/('Heat Rate by Fuel'!$F$4/'Heat Rate by Fuel'!$D$4)*10^7</f>
        <v>332.779306990739</v>
      </c>
      <c r="N18" s="116">
        <f>N11/('Heat Rate by Fuel'!$F$4/'Heat Rate by Fuel'!$D$4)*10^7</f>
        <v>325.209521537169</v>
      </c>
      <c r="O18" s="116">
        <f>O11/('Heat Rate by Fuel'!$F$4/'Heat Rate by Fuel'!$D$4)*10^7</f>
        <v>326.992406972267</v>
      </c>
      <c r="P18" s="116">
        <f>P11/('Heat Rate by Fuel'!$F$4/'Heat Rate by Fuel'!$D$4)*10^7</f>
        <v>324.034516096452</v>
      </c>
    </row>
    <row r="19" spans="1:16">
      <c r="A19" s="107"/>
      <c r="B19" s="108"/>
      <c r="C19" s="108"/>
      <c r="D19" s="108"/>
      <c r="E19" s="109"/>
      <c r="J19" s="113" t="s">
        <v>122</v>
      </c>
      <c r="K19" s="116">
        <f>K12/('Heat Rate by Fuel'!$F$4/'Heat Rate by Fuel'!$D$4)*10^7</f>
        <v>377.408869986352</v>
      </c>
      <c r="L19" s="116">
        <f>L12/('Heat Rate by Fuel'!$F$4/'Heat Rate by Fuel'!$D$4)*10^7</f>
        <v>437.522237461461</v>
      </c>
      <c r="M19" s="116">
        <f>M12/('Heat Rate by Fuel'!$F$4/'Heat Rate by Fuel'!$D$4)*10^7</f>
        <v>428.281255040356</v>
      </c>
      <c r="N19" s="116">
        <f>N12/('Heat Rate by Fuel'!$F$4/'Heat Rate by Fuel'!$D$4)*10^7</f>
        <v>464.877625951236</v>
      </c>
      <c r="O19" s="116">
        <f>O12/('Heat Rate by Fuel'!$F$4/'Heat Rate by Fuel'!$D$4)*10^7</f>
        <v>452.500619663107</v>
      </c>
      <c r="P19" s="116">
        <f>P12/('Heat Rate by Fuel'!$F$4/'Heat Rate by Fuel'!$D$4)*10^7</f>
        <v>464.769108721657</v>
      </c>
    </row>
    <row r="20" spans="1:16">
      <c r="A20" s="107"/>
      <c r="B20" s="108"/>
      <c r="C20" s="108"/>
      <c r="D20" s="108"/>
      <c r="E20" s="109"/>
      <c r="J20" s="113" t="s">
        <v>238</v>
      </c>
      <c r="K20" s="116">
        <f>K13/('Heat Rate by Fuel'!$F$4/'Heat Rate by Fuel'!$D$4)*10^7</f>
        <v>402.055046318869</v>
      </c>
      <c r="L20" s="116">
        <f>L13/('Heat Rate by Fuel'!$F$4/'Heat Rate by Fuel'!$D$4)*10^7</f>
        <v>391.730897123354</v>
      </c>
      <c r="M20" s="116">
        <f>M13/('Heat Rate by Fuel'!$F$4/'Heat Rate by Fuel'!$D$4)*10^7</f>
        <v>302.17164960182</v>
      </c>
      <c r="N20" s="116">
        <f>N13/('Heat Rate by Fuel'!$F$4/'Heat Rate by Fuel'!$D$4)*10^7</f>
        <v>576.946857792947</v>
      </c>
      <c r="O20" s="116">
        <f>O13/('Heat Rate by Fuel'!$F$4/'Heat Rate by Fuel'!$D$4)*10^7</f>
        <v>688.317028091363</v>
      </c>
      <c r="P20" s="116">
        <f>P13/('Heat Rate by Fuel'!$F$4/'Heat Rate by Fuel'!$D$4)*10^7</f>
        <v>972.089374288965</v>
      </c>
    </row>
    <row r="21" spans="1:16">
      <c r="A21" s="110" t="s">
        <v>224</v>
      </c>
      <c r="B21" s="111">
        <v>2016</v>
      </c>
      <c r="C21" s="111" t="s">
        <v>225</v>
      </c>
      <c r="D21" s="111" t="s">
        <v>226</v>
      </c>
      <c r="E21" s="112" t="s">
        <v>266</v>
      </c>
      <c r="F21" s="75" t="str">
        <f>VLOOKUP(D21,'Coal Caculation'!J$22:K$39,2,FALSE)</f>
        <v>Biomass</v>
      </c>
      <c r="G21" s="75">
        <f>-VLOOKUP(D21,'Heat Rate by Fuel'!E$3:F$34,2,FALSE)*E21</f>
        <v>337866054214546</v>
      </c>
    </row>
    <row r="22" spans="1:16">
      <c r="A22" s="107" t="s">
        <v>224</v>
      </c>
      <c r="B22" s="108">
        <v>2016</v>
      </c>
      <c r="C22" s="108" t="s">
        <v>225</v>
      </c>
      <c r="D22" s="108" t="s">
        <v>229</v>
      </c>
      <c r="E22" s="109" t="s">
        <v>267</v>
      </c>
      <c r="F22" s="75" t="str">
        <f>VLOOKUP(D22,'Coal Caculation'!J$22:K$39,2,FALSE)</f>
        <v>Coal</v>
      </c>
      <c r="G22" s="75">
        <f>-VLOOKUP(D22,'Heat Rate by Fuel'!E$3:F$34,2,FALSE)*E22</f>
        <v>3.55982523634872e+16</v>
      </c>
      <c r="J22" s="108" t="s">
        <v>226</v>
      </c>
      <c r="K22" s="75" t="s">
        <v>268</v>
      </c>
    </row>
    <row r="23" spans="1:16">
      <c r="A23" s="107" t="s">
        <v>224</v>
      </c>
      <c r="B23" s="108">
        <v>2016</v>
      </c>
      <c r="C23" s="108" t="s">
        <v>225</v>
      </c>
      <c r="D23" s="108" t="s">
        <v>231</v>
      </c>
      <c r="E23" s="109" t="s">
        <v>269</v>
      </c>
      <c r="F23" s="75" t="str">
        <f>VLOOKUP(D23,'Coal Caculation'!J$22:K$39,2,FALSE)</f>
        <v>Coal</v>
      </c>
      <c r="G23" s="75">
        <f>-VLOOKUP(D23,'Heat Rate by Fuel'!E$3:F$34,2,FALSE)*E23</f>
        <v>240183382278942</v>
      </c>
      <c r="J23" s="111" t="s">
        <v>229</v>
      </c>
      <c r="K23" s="117" t="s">
        <v>233</v>
      </c>
    </row>
    <row r="24" spans="1:16">
      <c r="A24" s="107" t="s">
        <v>224</v>
      </c>
      <c r="B24" s="108">
        <v>2016</v>
      </c>
      <c r="C24" s="108" t="s">
        <v>225</v>
      </c>
      <c r="D24" s="108" t="s">
        <v>234</v>
      </c>
      <c r="E24" s="109" t="s">
        <v>270</v>
      </c>
      <c r="F24" s="75" t="str">
        <f>VLOOKUP(D24,'Coal Caculation'!J$22:K$39,2,FALSE)</f>
        <v>Coal</v>
      </c>
      <c r="G24" s="75">
        <f>-VLOOKUP(D24,'Heat Rate by Fuel'!E$3:F$34,2,FALSE)*E24</f>
        <v>222524356145058</v>
      </c>
      <c r="J24" s="108" t="s">
        <v>231</v>
      </c>
      <c r="K24" s="75" t="s">
        <v>233</v>
      </c>
    </row>
    <row r="25" spans="1:16">
      <c r="A25" s="107" t="s">
        <v>224</v>
      </c>
      <c r="B25" s="108">
        <v>2016</v>
      </c>
      <c r="C25" s="108" t="s">
        <v>225</v>
      </c>
      <c r="D25" s="108" t="s">
        <v>236</v>
      </c>
      <c r="E25" s="109" t="s">
        <v>271</v>
      </c>
      <c r="F25" s="75" t="str">
        <f>VLOOKUP(D25,'Coal Caculation'!J$22:K$39,2,FALSE)</f>
        <v>Coal</v>
      </c>
      <c r="G25" s="75">
        <f>-VLOOKUP(D25,'Heat Rate by Fuel'!E$3:F$34,2,FALSE)*E25</f>
        <v>1379898338293.52</v>
      </c>
      <c r="J25" s="108" t="s">
        <v>234</v>
      </c>
      <c r="K25" s="75" t="s">
        <v>233</v>
      </c>
    </row>
    <row r="26" spans="1:16">
      <c r="A26" s="107" t="s">
        <v>224</v>
      </c>
      <c r="B26" s="108">
        <v>2016</v>
      </c>
      <c r="C26" s="108" t="s">
        <v>225</v>
      </c>
      <c r="D26" s="108" t="s">
        <v>239</v>
      </c>
      <c r="E26" s="109" t="s">
        <v>272</v>
      </c>
      <c r="F26" s="75" t="str">
        <f>VLOOKUP(D26,'Coal Caculation'!J$22:K$39,2,FALSE)</f>
        <v>Coal</v>
      </c>
      <c r="G26" s="75">
        <f>-VLOOKUP(D26,'Heat Rate by Fuel'!E$3:F$34,2,FALSE)*E26</f>
        <v>45913364086453.9</v>
      </c>
      <c r="J26" s="108" t="s">
        <v>236</v>
      </c>
      <c r="K26" s="75" t="s">
        <v>233</v>
      </c>
    </row>
    <row r="27" spans="1:16">
      <c r="A27" s="110" t="s">
        <v>224</v>
      </c>
      <c r="B27" s="111">
        <v>2016</v>
      </c>
      <c r="C27" s="111" t="s">
        <v>225</v>
      </c>
      <c r="D27" s="111" t="s">
        <v>242</v>
      </c>
      <c r="E27" s="112" t="s">
        <v>273</v>
      </c>
      <c r="F27" s="75" t="str">
        <f>VLOOKUP(D27,'Coal Caculation'!J$22:K$39,2,FALSE)</f>
        <v>Natural Gas</v>
      </c>
      <c r="G27" s="75">
        <f>-VLOOKUP(D27,'Heat Rate by Fuel'!E$3:F$34,2,FALSE)*E27</f>
        <v>317675121936143</v>
      </c>
      <c r="J27" s="111" t="s">
        <v>239</v>
      </c>
      <c r="K27" s="117" t="s">
        <v>233</v>
      </c>
    </row>
    <row r="28" spans="1:16">
      <c r="A28" s="110" t="s">
        <v>224</v>
      </c>
      <c r="B28" s="111">
        <v>2016</v>
      </c>
      <c r="C28" s="111" t="s">
        <v>225</v>
      </c>
      <c r="D28" s="111" t="s">
        <v>244</v>
      </c>
      <c r="E28" s="112" t="s">
        <v>274</v>
      </c>
      <c r="F28" s="75" t="str">
        <f>VLOOKUP(D28,'Coal Caculation'!J$22:K$39,2,FALSE)</f>
        <v>Natural Gas</v>
      </c>
      <c r="G28" s="75">
        <f>-VLOOKUP(D28,'Heat Rate by Fuel'!E$3:F$34,2,FALSE)*E28</f>
        <v>607432836676792</v>
      </c>
      <c r="J28" s="111" t="s">
        <v>253</v>
      </c>
      <c r="K28" s="117" t="s">
        <v>122</v>
      </c>
    </row>
    <row r="29" spans="1:16">
      <c r="A29" s="110" t="s">
        <v>224</v>
      </c>
      <c r="B29" s="111">
        <v>2016</v>
      </c>
      <c r="C29" s="111" t="s">
        <v>225</v>
      </c>
      <c r="D29" s="111" t="s">
        <v>247</v>
      </c>
      <c r="E29" s="112" t="s">
        <v>275</v>
      </c>
      <c r="F29" s="75" t="str">
        <f>VLOOKUP(D29,'Coal Caculation'!J$22:K$39,2,FALSE)</f>
        <v>Natural Gas</v>
      </c>
      <c r="G29" s="75">
        <f>-VLOOKUP(D29,'Heat Rate by Fuel'!E$3:F$34,2,FALSE)*E29</f>
        <v>112217957224915</v>
      </c>
      <c r="J29" s="111" t="s">
        <v>244</v>
      </c>
      <c r="K29" s="117" t="s">
        <v>122</v>
      </c>
    </row>
    <row r="30" spans="1:16">
      <c r="A30" s="110" t="s">
        <v>224</v>
      </c>
      <c r="B30" s="111">
        <v>2016</v>
      </c>
      <c r="C30" s="111" t="s">
        <v>225</v>
      </c>
      <c r="D30" s="111" t="s">
        <v>249</v>
      </c>
      <c r="E30" s="112" t="s">
        <v>276</v>
      </c>
      <c r="F30" s="75" t="str">
        <f>VLOOKUP(D30,'Coal Caculation'!J$22:K$39,2,FALSE)</f>
        <v>Natural Gas</v>
      </c>
      <c r="G30" s="75">
        <f>-VLOOKUP(D30,'Heat Rate by Fuel'!E$3:F$34,2,FALSE)*E30</f>
        <v>723317968668.942</v>
      </c>
      <c r="J30" s="111" t="s">
        <v>242</v>
      </c>
      <c r="K30" s="117" t="s">
        <v>122</v>
      </c>
    </row>
    <row r="31" spans="1:16">
      <c r="A31" s="110" t="s">
        <v>224</v>
      </c>
      <c r="B31" s="111">
        <v>2016</v>
      </c>
      <c r="C31" s="111" t="s">
        <v>225</v>
      </c>
      <c r="D31" s="111" t="s">
        <v>277</v>
      </c>
      <c r="E31" s="112" t="s">
        <v>278</v>
      </c>
      <c r="F31" s="75" t="str">
        <f>VLOOKUP(D31,'Coal Caculation'!J$22:K$39,2,FALSE)</f>
        <v>Natural Gas</v>
      </c>
      <c r="G31" s="75">
        <f>-VLOOKUP(D31,'Heat Rate by Fuel'!E$3:F$34,2,FALSE)*E31</f>
        <v>61828577191.1263</v>
      </c>
      <c r="J31" s="108" t="s">
        <v>247</v>
      </c>
      <c r="K31" s="75" t="s">
        <v>122</v>
      </c>
    </row>
    <row r="32" spans="1:16">
      <c r="A32" s="110" t="s">
        <v>224</v>
      </c>
      <c r="B32" s="111">
        <v>2016</v>
      </c>
      <c r="C32" s="111" t="s">
        <v>225</v>
      </c>
      <c r="D32" s="111" t="s">
        <v>251</v>
      </c>
      <c r="E32" s="112" t="s">
        <v>279</v>
      </c>
      <c r="F32" s="75" t="str">
        <f>VLOOKUP(D32,'Coal Caculation'!J$22:K$39,2,FALSE)</f>
        <v>Natural Gas</v>
      </c>
      <c r="G32" s="75">
        <f>-VLOOKUP(D32,'Heat Rate by Fuel'!E$3:F$34,2,FALSE)*E32</f>
        <v>24606500426457.3</v>
      </c>
      <c r="J32" s="111" t="s">
        <v>255</v>
      </c>
      <c r="K32" s="117" t="s">
        <v>122</v>
      </c>
    </row>
    <row r="33" spans="1:11">
      <c r="A33" s="110" t="s">
        <v>224</v>
      </c>
      <c r="B33" s="111">
        <v>2016</v>
      </c>
      <c r="C33" s="111" t="s">
        <v>225</v>
      </c>
      <c r="D33" s="111" t="s">
        <v>253</v>
      </c>
      <c r="E33" s="112" t="s">
        <v>280</v>
      </c>
      <c r="F33" s="75" t="str">
        <f>VLOOKUP(D33,'Coal Caculation'!J$22:K$39,2,FALSE)</f>
        <v>Natural Gas</v>
      </c>
      <c r="G33" s="75">
        <f>-VLOOKUP(D33,'Heat Rate by Fuel'!E$3:F$34,2,FALSE)*E33</f>
        <v>1121171142787680</v>
      </c>
      <c r="J33" s="111" t="s">
        <v>251</v>
      </c>
      <c r="K33" s="117" t="s">
        <v>122</v>
      </c>
    </row>
    <row r="34" spans="1:11">
      <c r="A34" s="110" t="s">
        <v>224</v>
      </c>
      <c r="B34" s="111">
        <v>2016</v>
      </c>
      <c r="C34" s="111" t="s">
        <v>225</v>
      </c>
      <c r="D34" s="111" t="s">
        <v>255</v>
      </c>
      <c r="E34" s="112" t="s">
        <v>281</v>
      </c>
      <c r="F34" s="75" t="str">
        <f>VLOOKUP(D34,'Coal Caculation'!J$22:K$39,2,FALSE)</f>
        <v>Natural Gas</v>
      </c>
      <c r="G34" s="75">
        <f>-VLOOKUP(D34,'Heat Rate by Fuel'!E$3:F$34,2,FALSE)*E34</f>
        <v>104037274049058</v>
      </c>
      <c r="J34" s="108" t="s">
        <v>249</v>
      </c>
      <c r="K34" s="75" t="s">
        <v>122</v>
      </c>
    </row>
    <row r="35" spans="1:11">
      <c r="A35" s="107" t="s">
        <v>224</v>
      </c>
      <c r="B35" s="108">
        <v>2016</v>
      </c>
      <c r="C35" s="108" t="s">
        <v>225</v>
      </c>
      <c r="D35" s="108" t="s">
        <v>257</v>
      </c>
      <c r="E35" s="109" t="s">
        <v>282</v>
      </c>
      <c r="F35" s="75" t="str">
        <f>VLOOKUP(D35,'Coal Caculation'!J$22:K$39,2,FALSE)</f>
        <v>Oil</v>
      </c>
      <c r="G35" s="75">
        <f>-VLOOKUP(D35,'Heat Rate by Fuel'!E$3:F$34,2,FALSE)*E35</f>
        <v>5180145671508.53</v>
      </c>
      <c r="J35" s="108" t="s">
        <v>277</v>
      </c>
      <c r="K35" s="75" t="s">
        <v>122</v>
      </c>
    </row>
    <row r="36" spans="1:11">
      <c r="A36" s="107" t="s">
        <v>224</v>
      </c>
      <c r="B36" s="108">
        <v>2016</v>
      </c>
      <c r="C36" s="108" t="s">
        <v>225</v>
      </c>
      <c r="D36" s="108" t="s">
        <v>259</v>
      </c>
      <c r="E36" s="109" t="s">
        <v>283</v>
      </c>
      <c r="F36" s="75" t="str">
        <f>VLOOKUP(D36,'Coal Caculation'!J$22:K$39,2,FALSE)</f>
        <v>Oil</v>
      </c>
      <c r="G36" s="75">
        <f>-VLOOKUP(D36,'Heat Rate by Fuel'!E$3:F$34,2,FALSE)*E36</f>
        <v>11800418061256</v>
      </c>
      <c r="J36" s="108" t="s">
        <v>262</v>
      </c>
      <c r="K36" s="75" t="s">
        <v>238</v>
      </c>
    </row>
    <row r="37" spans="1:11">
      <c r="A37" s="107" t="s">
        <v>224</v>
      </c>
      <c r="B37" s="108">
        <v>2016</v>
      </c>
      <c r="C37" s="108" t="s">
        <v>225</v>
      </c>
      <c r="D37" s="108" t="s">
        <v>262</v>
      </c>
      <c r="E37" s="109" t="s">
        <v>284</v>
      </c>
      <c r="F37" s="75" t="str">
        <f>VLOOKUP(D37,'Coal Caculation'!J$22:K$39,2,FALSE)</f>
        <v>Oil</v>
      </c>
      <c r="G37" s="75">
        <f>-VLOOKUP(D37,'Heat Rate by Fuel'!E$3:F$34,2,FALSE)*E37</f>
        <v>12338021021733.8</v>
      </c>
      <c r="J37" s="111" t="s">
        <v>259</v>
      </c>
      <c r="K37" s="117" t="s">
        <v>238</v>
      </c>
    </row>
    <row r="38" spans="1:11">
      <c r="A38" s="110" t="s">
        <v>224</v>
      </c>
      <c r="B38" s="111">
        <v>2016</v>
      </c>
      <c r="C38" s="111" t="s">
        <v>225</v>
      </c>
      <c r="D38" s="111" t="s">
        <v>264</v>
      </c>
      <c r="E38" s="112" t="s">
        <v>285</v>
      </c>
      <c r="F38" s="75" t="str">
        <f>VLOOKUP(D38,'Coal Caculation'!J$22:K$39,2,FALSE)</f>
        <v>Oil</v>
      </c>
      <c r="G38" s="75">
        <f>-VLOOKUP(D38,'Heat Rate by Fuel'!E$3:F$34,2,FALSE)*E38</f>
        <v>1141939728737.2</v>
      </c>
      <c r="J38" s="108" t="s">
        <v>257</v>
      </c>
      <c r="K38" s="75" t="s">
        <v>238</v>
      </c>
    </row>
    <row r="39" spans="1:11">
      <c r="A39" s="110"/>
      <c r="B39" s="111"/>
      <c r="C39" s="111"/>
      <c r="D39" s="111"/>
      <c r="E39" s="112"/>
      <c r="J39" s="111" t="s">
        <v>264</v>
      </c>
      <c r="K39" s="117" t="s">
        <v>238</v>
      </c>
    </row>
    <row r="40" spans="1:11">
      <c r="A40" s="110"/>
      <c r="B40" s="111"/>
      <c r="C40" s="111"/>
      <c r="D40" s="111"/>
      <c r="E40" s="112"/>
    </row>
    <row r="41" spans="1:11">
      <c r="A41" s="107" t="s">
        <v>224</v>
      </c>
      <c r="B41" s="108">
        <v>2017</v>
      </c>
      <c r="C41" s="108" t="s">
        <v>225</v>
      </c>
      <c r="D41" s="108" t="s">
        <v>226</v>
      </c>
      <c r="E41" s="109" t="s">
        <v>286</v>
      </c>
      <c r="F41" s="75" t="str">
        <f>VLOOKUP(D41,'Coal Caculation'!J$22:K$39,2,FALSE)</f>
        <v>Biomass</v>
      </c>
      <c r="G41" s="75">
        <f>-VLOOKUP(D41,'Heat Rate by Fuel'!E$3:F$34,2,FALSE)*E41</f>
        <v>390545437353481</v>
      </c>
    </row>
    <row r="42" spans="1:11">
      <c r="A42" s="110" t="s">
        <v>224</v>
      </c>
      <c r="B42" s="111">
        <v>2017</v>
      </c>
      <c r="C42" s="111" t="s">
        <v>225</v>
      </c>
      <c r="D42" s="111" t="s">
        <v>229</v>
      </c>
      <c r="E42" s="112" t="s">
        <v>287</v>
      </c>
      <c r="F42" s="75" t="str">
        <f>VLOOKUP(D42,'Coal Caculation'!J$22:K$39,2,FALSE)</f>
        <v>Coal</v>
      </c>
      <c r="G42" s="75">
        <f>-VLOOKUP(D42,'Heat Rate by Fuel'!E$3:F$34,2,FALSE)*E42</f>
        <v>3.77895629756538e+16</v>
      </c>
    </row>
    <row r="43" spans="1:11">
      <c r="A43" s="110" t="s">
        <v>224</v>
      </c>
      <c r="B43" s="111">
        <v>2017</v>
      </c>
      <c r="C43" s="111" t="s">
        <v>225</v>
      </c>
      <c r="D43" s="111" t="s">
        <v>231</v>
      </c>
      <c r="E43" s="112" t="s">
        <v>288</v>
      </c>
      <c r="F43" s="75" t="str">
        <f>VLOOKUP(D43,'Coal Caculation'!J$22:K$39,2,FALSE)</f>
        <v>Coal</v>
      </c>
      <c r="G43" s="75">
        <f>-VLOOKUP(D43,'Heat Rate by Fuel'!E$3:F$34,2,FALSE)*E43</f>
        <v>256134837296867</v>
      </c>
    </row>
    <row r="44" spans="1:11">
      <c r="A44" s="110" t="s">
        <v>224</v>
      </c>
      <c r="B44" s="111">
        <v>2017</v>
      </c>
      <c r="C44" s="111" t="s">
        <v>225</v>
      </c>
      <c r="D44" s="111" t="s">
        <v>234</v>
      </c>
      <c r="E44" s="112" t="s">
        <v>289</v>
      </c>
      <c r="F44" s="75" t="str">
        <f>VLOOKUP(D44,'Coal Caculation'!J$22:K$39,2,FALSE)</f>
        <v>Coal</v>
      </c>
      <c r="G44" s="75">
        <f>-VLOOKUP(D44,'Heat Rate by Fuel'!E$3:F$34,2,FALSE)*E44</f>
        <v>260986306453884</v>
      </c>
    </row>
    <row r="45" spans="1:11">
      <c r="A45" s="110" t="s">
        <v>224</v>
      </c>
      <c r="B45" s="111">
        <v>2017</v>
      </c>
      <c r="C45" s="111" t="s">
        <v>225</v>
      </c>
      <c r="D45" s="111" t="s">
        <v>239</v>
      </c>
      <c r="E45" s="112" t="s">
        <v>290</v>
      </c>
      <c r="F45" s="75" t="str">
        <f>VLOOKUP(D45,'Coal Caculation'!J$22:K$39,2,FALSE)</f>
        <v>Coal</v>
      </c>
      <c r="G45" s="75">
        <f>-VLOOKUP(D45,'Heat Rate by Fuel'!E$3:F$34,2,FALSE)*E45</f>
        <v>44166215693795.2</v>
      </c>
    </row>
    <row r="46" spans="1:11">
      <c r="A46" s="107" t="s">
        <v>224</v>
      </c>
      <c r="B46" s="108">
        <v>2017</v>
      </c>
      <c r="C46" s="108" t="s">
        <v>225</v>
      </c>
      <c r="D46" s="108" t="s">
        <v>242</v>
      </c>
      <c r="E46" s="109" t="s">
        <v>291</v>
      </c>
      <c r="F46" s="75" t="str">
        <f>VLOOKUP(D46,'Coal Caculation'!J$22:K$39,2,FALSE)</f>
        <v>Natural Gas</v>
      </c>
      <c r="G46" s="75">
        <f>-VLOOKUP(D46,'Heat Rate by Fuel'!E$3:F$34,2,FALSE)*E46</f>
        <v>320175205737235</v>
      </c>
    </row>
    <row r="47" spans="1:11">
      <c r="A47" s="107" t="s">
        <v>224</v>
      </c>
      <c r="B47" s="108">
        <v>2017</v>
      </c>
      <c r="C47" s="108" t="s">
        <v>225</v>
      </c>
      <c r="D47" s="108" t="s">
        <v>244</v>
      </c>
      <c r="E47" s="109" t="s">
        <v>292</v>
      </c>
      <c r="F47" s="75" t="str">
        <f>VLOOKUP(D47,'Coal Caculation'!J$22:K$39,2,FALSE)</f>
        <v>Natural Gas</v>
      </c>
      <c r="G47" s="75">
        <f>-VLOOKUP(D47,'Heat Rate by Fuel'!E$3:F$34,2,FALSE)*E47</f>
        <v>643330972436007</v>
      </c>
    </row>
    <row r="48" spans="1:11">
      <c r="A48" s="107" t="s">
        <v>224</v>
      </c>
      <c r="B48" s="108">
        <v>2017</v>
      </c>
      <c r="C48" s="108" t="s">
        <v>225</v>
      </c>
      <c r="D48" s="108" t="s">
        <v>247</v>
      </c>
      <c r="E48" s="109" t="s">
        <v>293</v>
      </c>
      <c r="F48" s="75" t="str">
        <f>VLOOKUP(D48,'Coal Caculation'!J$22:K$39,2,FALSE)</f>
        <v>Natural Gas</v>
      </c>
      <c r="G48" s="75">
        <f>-VLOOKUP(D48,'Heat Rate by Fuel'!E$3:F$34,2,FALSE)*E48</f>
        <v>131586135052218</v>
      </c>
    </row>
    <row r="49" spans="1:7">
      <c r="A49" s="107" t="s">
        <v>224</v>
      </c>
      <c r="B49" s="108">
        <v>2017</v>
      </c>
      <c r="C49" s="108" t="s">
        <v>225</v>
      </c>
      <c r="D49" s="108" t="s">
        <v>277</v>
      </c>
      <c r="E49" s="109" t="s">
        <v>294</v>
      </c>
      <c r="F49" s="75" t="str">
        <f>VLOOKUP(D49,'Coal Caculation'!J$22:K$39,2,FALSE)</f>
        <v>Natural Gas</v>
      </c>
      <c r="G49" s="75">
        <f>-VLOOKUP(D49,'Heat Rate by Fuel'!E$3:F$34,2,FALSE)*E49</f>
        <v>76096710389.0785</v>
      </c>
    </row>
    <row r="50" spans="1:7">
      <c r="A50" s="107" t="s">
        <v>224</v>
      </c>
      <c r="B50" s="108">
        <v>2017</v>
      </c>
      <c r="C50" s="108" t="s">
        <v>225</v>
      </c>
      <c r="D50" s="108" t="s">
        <v>251</v>
      </c>
      <c r="E50" s="109" t="s">
        <v>295</v>
      </c>
      <c r="F50" s="75" t="str">
        <f>VLOOKUP(D50,'Coal Caculation'!J$22:K$39,2,FALSE)</f>
        <v>Natural Gas</v>
      </c>
      <c r="G50" s="75">
        <f>-VLOOKUP(D50,'Heat Rate by Fuel'!E$3:F$34,2,FALSE)*E50</f>
        <v>29223489078409.6</v>
      </c>
    </row>
    <row r="51" spans="1:7">
      <c r="A51" s="107" t="s">
        <v>224</v>
      </c>
      <c r="B51" s="108">
        <v>2017</v>
      </c>
      <c r="C51" s="108" t="s">
        <v>225</v>
      </c>
      <c r="D51" s="108" t="s">
        <v>253</v>
      </c>
      <c r="E51" s="109" t="s">
        <v>296</v>
      </c>
      <c r="F51" s="75" t="str">
        <f>VLOOKUP(D51,'Coal Caculation'!J$22:K$39,2,FALSE)</f>
        <v>Natural Gas</v>
      </c>
      <c r="G51" s="75">
        <f>-VLOOKUP(D51,'Heat Rate by Fuel'!E$3:F$34,2,FALSE)*E51</f>
        <v>1180025713636740</v>
      </c>
    </row>
    <row r="52" spans="1:7">
      <c r="A52" s="107" t="s">
        <v>224</v>
      </c>
      <c r="B52" s="108">
        <v>2017</v>
      </c>
      <c r="C52" s="108" t="s">
        <v>225</v>
      </c>
      <c r="D52" s="108" t="s">
        <v>255</v>
      </c>
      <c r="E52" s="109" t="s">
        <v>297</v>
      </c>
      <c r="F52" s="75" t="str">
        <f>VLOOKUP(D52,'Coal Caculation'!J$22:K$39,2,FALSE)</f>
        <v>Natural Gas</v>
      </c>
      <c r="G52" s="75">
        <f>-VLOOKUP(D52,'Heat Rate by Fuel'!E$3:F$34,2,FALSE)*E52</f>
        <v>107644770548580</v>
      </c>
    </row>
    <row r="53" spans="1:7">
      <c r="A53" s="110" t="s">
        <v>224</v>
      </c>
      <c r="B53" s="111">
        <v>2017</v>
      </c>
      <c r="C53" s="111" t="s">
        <v>225</v>
      </c>
      <c r="D53" s="111" t="s">
        <v>257</v>
      </c>
      <c r="E53" s="112" t="s">
        <v>298</v>
      </c>
      <c r="F53" s="75" t="str">
        <f>VLOOKUP(D53,'Coal Caculation'!J$22:K$39,2,FALSE)</f>
        <v>Oil</v>
      </c>
      <c r="G53" s="75">
        <f>-VLOOKUP(D53,'Heat Rate by Fuel'!E$3:F$34,2,FALSE)*E53</f>
        <v>5624044918034.13</v>
      </c>
    </row>
    <row r="54" spans="1:7">
      <c r="A54" s="110" t="s">
        <v>224</v>
      </c>
      <c r="B54" s="111">
        <v>2017</v>
      </c>
      <c r="C54" s="111" t="s">
        <v>225</v>
      </c>
      <c r="D54" s="111" t="s">
        <v>259</v>
      </c>
      <c r="E54" s="112" t="s">
        <v>299</v>
      </c>
      <c r="F54" s="75" t="str">
        <f>VLOOKUP(D54,'Coal Caculation'!J$22:K$39,2,FALSE)</f>
        <v>Oil</v>
      </c>
      <c r="G54" s="75">
        <f>-VLOOKUP(D54,'Heat Rate by Fuel'!E$3:F$34,2,FALSE)*E54</f>
        <v>9653784970976.11</v>
      </c>
    </row>
    <row r="55" spans="1:7">
      <c r="A55" s="110" t="s">
        <v>224</v>
      </c>
      <c r="B55" s="111">
        <v>2017</v>
      </c>
      <c r="C55" s="111" t="s">
        <v>225</v>
      </c>
      <c r="D55" s="111" t="s">
        <v>262</v>
      </c>
      <c r="E55" s="112" t="s">
        <v>300</v>
      </c>
      <c r="F55" s="75" t="str">
        <f>VLOOKUP(D55,'Coal Caculation'!J$22:K$39,2,FALSE)</f>
        <v>Oil</v>
      </c>
      <c r="G55" s="75">
        <f>-VLOOKUP(D55,'Heat Rate by Fuel'!E$3:F$34,2,FALSE)*E55</f>
        <v>6587147747549.49</v>
      </c>
    </row>
    <row r="56" spans="1:7">
      <c r="A56" s="107" t="s">
        <v>224</v>
      </c>
      <c r="B56" s="108">
        <v>2017</v>
      </c>
      <c r="C56" s="108" t="s">
        <v>225</v>
      </c>
      <c r="D56" s="108" t="s">
        <v>264</v>
      </c>
      <c r="E56" s="109" t="s">
        <v>301</v>
      </c>
      <c r="F56" s="75" t="str">
        <f>VLOOKUP(D56,'Coal Caculation'!J$22:K$39,2,FALSE)</f>
        <v>Oil</v>
      </c>
      <c r="G56" s="75">
        <f>-VLOOKUP(D56,'Heat Rate by Fuel'!E$3:F$34,2,FALSE)*E56</f>
        <v>792366342389.078</v>
      </c>
    </row>
    <row r="57" spans="1:7">
      <c r="A57" s="107"/>
      <c r="B57" s="108"/>
      <c r="C57" s="108"/>
      <c r="D57" s="108"/>
      <c r="E57" s="109"/>
    </row>
    <row r="58" spans="1:7">
      <c r="A58" s="107"/>
      <c r="B58" s="108"/>
      <c r="C58" s="108"/>
      <c r="D58" s="108"/>
      <c r="E58" s="109"/>
    </row>
    <row r="59" spans="1:7">
      <c r="A59" s="110" t="s">
        <v>224</v>
      </c>
      <c r="B59" s="111">
        <v>2018</v>
      </c>
      <c r="C59" s="111" t="s">
        <v>225</v>
      </c>
      <c r="D59" s="111" t="s">
        <v>226</v>
      </c>
      <c r="E59" s="112" t="s">
        <v>302</v>
      </c>
      <c r="F59" s="75" t="str">
        <f>VLOOKUP(D59,'Coal Caculation'!J$22:K$39,2,FALSE)</f>
        <v>Biomass</v>
      </c>
      <c r="G59" s="75">
        <f>-VLOOKUP(D59,'Heat Rate by Fuel'!E$3:F$34,2,FALSE)*E59</f>
        <v>440295105483215</v>
      </c>
    </row>
    <row r="60" spans="1:7">
      <c r="A60" s="107" t="s">
        <v>224</v>
      </c>
      <c r="B60" s="108">
        <v>2018</v>
      </c>
      <c r="C60" s="108" t="s">
        <v>225</v>
      </c>
      <c r="D60" s="108" t="s">
        <v>229</v>
      </c>
      <c r="E60" s="109" t="s">
        <v>303</v>
      </c>
      <c r="F60" s="75" t="str">
        <f>VLOOKUP(D60,'Coal Caculation'!J$22:K$39,2,FALSE)</f>
        <v>Coal</v>
      </c>
      <c r="G60" s="75">
        <f>-VLOOKUP(D60,'Heat Rate by Fuel'!E$3:F$34,2,FALSE)*E60</f>
        <v>3.98630262646402e+16</v>
      </c>
    </row>
    <row r="61" spans="1:7">
      <c r="A61" s="107" t="s">
        <v>224</v>
      </c>
      <c r="B61" s="108">
        <v>2018</v>
      </c>
      <c r="C61" s="108" t="s">
        <v>225</v>
      </c>
      <c r="D61" s="108" t="s">
        <v>231</v>
      </c>
      <c r="E61" s="109" t="s">
        <v>304</v>
      </c>
      <c r="F61" s="75" t="str">
        <f>VLOOKUP(D61,'Coal Caculation'!J$22:K$39,2,FALSE)</f>
        <v>Coal</v>
      </c>
      <c r="G61" s="75">
        <f>-VLOOKUP(D61,'Heat Rate by Fuel'!E$3:F$34,2,FALSE)*E61</f>
        <v>320299731564706</v>
      </c>
    </row>
    <row r="62" spans="1:7">
      <c r="A62" s="107" t="s">
        <v>224</v>
      </c>
      <c r="B62" s="108">
        <v>2018</v>
      </c>
      <c r="C62" s="108" t="s">
        <v>225</v>
      </c>
      <c r="D62" s="108" t="s">
        <v>234</v>
      </c>
      <c r="E62" s="109" t="s">
        <v>305</v>
      </c>
      <c r="F62" s="75" t="str">
        <f>VLOOKUP(D62,'Coal Caculation'!J$22:K$39,2,FALSE)</f>
        <v>Coal</v>
      </c>
      <c r="G62" s="75">
        <f>-VLOOKUP(D62,'Heat Rate by Fuel'!E$3:F$34,2,FALSE)*E62</f>
        <v>246477454607058</v>
      </c>
    </row>
    <row r="63" spans="1:7">
      <c r="A63" s="110" t="s">
        <v>224</v>
      </c>
      <c r="B63" s="111">
        <v>2018</v>
      </c>
      <c r="C63" s="111" t="s">
        <v>225</v>
      </c>
      <c r="D63" s="111" t="s">
        <v>236</v>
      </c>
      <c r="E63" s="112" t="s">
        <v>306</v>
      </c>
      <c r="F63" s="75" t="str">
        <f>VLOOKUP(D63,'Coal Caculation'!J$22:K$39,2,FALSE)</f>
        <v>Coal</v>
      </c>
      <c r="G63" s="75">
        <f>-VLOOKUP(D63,'Heat Rate by Fuel'!E$3:F$34,2,FALSE)*E63</f>
        <v>1700616897389.08</v>
      </c>
    </row>
    <row r="64" spans="1:7">
      <c r="A64" s="107" t="s">
        <v>224</v>
      </c>
      <c r="B64" s="108">
        <v>2018</v>
      </c>
      <c r="C64" s="108" t="s">
        <v>225</v>
      </c>
      <c r="D64" s="108" t="s">
        <v>239</v>
      </c>
      <c r="E64" s="109" t="s">
        <v>307</v>
      </c>
      <c r="F64" s="75" t="str">
        <f>VLOOKUP(D64,'Coal Caculation'!J$22:K$39,2,FALSE)</f>
        <v>Coal</v>
      </c>
      <c r="G64" s="75">
        <f>-VLOOKUP(D64,'Heat Rate by Fuel'!E$3:F$34,2,FALSE)*E64</f>
        <v>55330403083279.9</v>
      </c>
    </row>
    <row r="65" spans="1:7">
      <c r="A65" s="110" t="s">
        <v>224</v>
      </c>
      <c r="B65" s="111">
        <v>2018</v>
      </c>
      <c r="C65" s="111" t="s">
        <v>225</v>
      </c>
      <c r="D65" s="111" t="s">
        <v>242</v>
      </c>
      <c r="E65" s="112" t="s">
        <v>308</v>
      </c>
      <c r="F65" s="75" t="str">
        <f>VLOOKUP(D65,'Coal Caculation'!J$22:K$39,2,FALSE)</f>
        <v>Natural Gas</v>
      </c>
      <c r="G65" s="75">
        <f>-VLOOKUP(D65,'Heat Rate by Fuel'!E$3:F$34,2,FALSE)*E65</f>
        <v>305108911251706</v>
      </c>
    </row>
    <row r="66" spans="1:7">
      <c r="A66" s="110" t="s">
        <v>224</v>
      </c>
      <c r="B66" s="111">
        <v>2018</v>
      </c>
      <c r="C66" s="111" t="s">
        <v>225</v>
      </c>
      <c r="D66" s="111" t="s">
        <v>244</v>
      </c>
      <c r="E66" s="112" t="s">
        <v>309</v>
      </c>
      <c r="F66" s="75" t="str">
        <f>VLOOKUP(D66,'Coal Caculation'!J$22:K$39,2,FALSE)</f>
        <v>Natural Gas</v>
      </c>
      <c r="G66" s="75">
        <f>-VLOOKUP(D66,'Heat Rate by Fuel'!E$3:F$34,2,FALSE)*E66</f>
        <v>820563974139624</v>
      </c>
    </row>
    <row r="67" spans="1:7">
      <c r="A67" s="110" t="s">
        <v>224</v>
      </c>
      <c r="B67" s="111">
        <v>2018</v>
      </c>
      <c r="C67" s="111" t="s">
        <v>225</v>
      </c>
      <c r="D67" s="111" t="s">
        <v>247</v>
      </c>
      <c r="E67" s="112" t="s">
        <v>310</v>
      </c>
      <c r="F67" s="75" t="str">
        <f>VLOOKUP(D67,'Coal Caculation'!J$22:K$39,2,FALSE)</f>
        <v>Natural Gas</v>
      </c>
      <c r="G67" s="75">
        <f>-VLOOKUP(D67,'Heat Rate by Fuel'!E$3:F$34,2,FALSE)*E67</f>
        <v>209104028735836</v>
      </c>
    </row>
    <row r="68" spans="1:7">
      <c r="A68" s="107" t="s">
        <v>224</v>
      </c>
      <c r="B68" s="108">
        <v>2018</v>
      </c>
      <c r="C68" s="108" t="s">
        <v>225</v>
      </c>
      <c r="D68" s="108" t="s">
        <v>249</v>
      </c>
      <c r="E68" s="109" t="s">
        <v>311</v>
      </c>
      <c r="F68" s="75" t="str">
        <f>VLOOKUP(D68,'Coal Caculation'!J$22:K$39,2,FALSE)</f>
        <v>Natural Gas</v>
      </c>
      <c r="G68" s="75">
        <f>-VLOOKUP(D68,'Heat Rate by Fuel'!E$3:F$34,2,FALSE)*E68</f>
        <v>609370617440.273</v>
      </c>
    </row>
    <row r="69" spans="1:7">
      <c r="A69" s="110" t="s">
        <v>224</v>
      </c>
      <c r="B69" s="111">
        <v>2018</v>
      </c>
      <c r="C69" s="111" t="s">
        <v>225</v>
      </c>
      <c r="D69" s="111" t="s">
        <v>277</v>
      </c>
      <c r="E69" s="112" t="s">
        <v>312</v>
      </c>
      <c r="F69" s="75" t="str">
        <f>VLOOKUP(D69,'Coal Caculation'!J$22:K$39,2,FALSE)</f>
        <v>Natural Gas</v>
      </c>
      <c r="G69" s="75">
        <f>-VLOOKUP(D69,'Heat Rate by Fuel'!E$3:F$34,2,FALSE)*E69</f>
        <v>95120887986.3481</v>
      </c>
    </row>
    <row r="70" spans="1:7">
      <c r="A70" s="110" t="s">
        <v>224</v>
      </c>
      <c r="B70" s="111">
        <v>2018</v>
      </c>
      <c r="C70" s="111" t="s">
        <v>225</v>
      </c>
      <c r="D70" s="111" t="s">
        <v>251</v>
      </c>
      <c r="E70" s="112" t="s">
        <v>313</v>
      </c>
      <c r="F70" s="75" t="str">
        <f>VLOOKUP(D70,'Coal Caculation'!J$22:K$39,2,FALSE)</f>
        <v>Natural Gas</v>
      </c>
      <c r="G70" s="75">
        <f>-VLOOKUP(D70,'Heat Rate by Fuel'!E$3:F$34,2,FALSE)*E70</f>
        <v>26359125013884</v>
      </c>
    </row>
    <row r="71" spans="1:7">
      <c r="A71" s="110" t="s">
        <v>224</v>
      </c>
      <c r="B71" s="111">
        <v>2018</v>
      </c>
      <c r="C71" s="111" t="s">
        <v>225</v>
      </c>
      <c r="D71" s="111" t="s">
        <v>253</v>
      </c>
      <c r="E71" s="112" t="s">
        <v>314</v>
      </c>
      <c r="F71" s="75" t="str">
        <f>VLOOKUP(D71,'Coal Caculation'!J$22:K$39,2,FALSE)</f>
        <v>Natural Gas</v>
      </c>
      <c r="G71" s="75">
        <f>-VLOOKUP(D71,'Heat Rate by Fuel'!E$3:F$34,2,FALSE)*E71</f>
        <v>1331057672526190</v>
      </c>
    </row>
    <row r="72" spans="1:7">
      <c r="A72" s="110" t="s">
        <v>224</v>
      </c>
      <c r="B72" s="111">
        <v>2018</v>
      </c>
      <c r="C72" s="111" t="s">
        <v>225</v>
      </c>
      <c r="D72" s="111" t="s">
        <v>255</v>
      </c>
      <c r="E72" s="112" t="s">
        <v>315</v>
      </c>
      <c r="F72" s="75" t="str">
        <f>VLOOKUP(D72,'Coal Caculation'!J$22:K$39,2,FALSE)</f>
        <v>Natural Gas</v>
      </c>
      <c r="G72" s="75">
        <f>-VLOOKUP(D72,'Heat Rate by Fuel'!E$3:F$34,2,FALSE)*E72</f>
        <v>89231913415208.2</v>
      </c>
    </row>
    <row r="73" spans="1:7">
      <c r="A73" s="107" t="s">
        <v>224</v>
      </c>
      <c r="B73" s="108">
        <v>2018</v>
      </c>
      <c r="C73" s="108" t="s">
        <v>225</v>
      </c>
      <c r="D73" s="108" t="s">
        <v>257</v>
      </c>
      <c r="E73" s="109" t="s">
        <v>316</v>
      </c>
      <c r="F73" s="75" t="str">
        <f>VLOOKUP(D73,'Coal Caculation'!J$22:K$39,2,FALSE)</f>
        <v>Oil</v>
      </c>
      <c r="G73" s="75">
        <f>-VLOOKUP(D73,'Heat Rate by Fuel'!E$3:F$34,2,FALSE)*E73</f>
        <v>6063980778430.03</v>
      </c>
    </row>
    <row r="74" spans="1:7">
      <c r="A74" s="107" t="s">
        <v>224</v>
      </c>
      <c r="B74" s="108">
        <v>2018</v>
      </c>
      <c r="C74" s="108" t="s">
        <v>225</v>
      </c>
      <c r="D74" s="108" t="s">
        <v>259</v>
      </c>
      <c r="E74" s="109" t="s">
        <v>317</v>
      </c>
      <c r="F74" s="75" t="str">
        <f>VLOOKUP(D74,'Coal Caculation'!J$22:K$39,2,FALSE)</f>
        <v>Oil</v>
      </c>
      <c r="G74" s="75">
        <f>-VLOOKUP(D74,'Heat Rate by Fuel'!E$3:F$34,2,FALSE)*E74</f>
        <v>10652312980955.6</v>
      </c>
    </row>
    <row r="75" spans="1:7">
      <c r="A75" s="107" t="s">
        <v>224</v>
      </c>
      <c r="B75" s="108">
        <v>2018</v>
      </c>
      <c r="C75" s="108" t="s">
        <v>225</v>
      </c>
      <c r="D75" s="108" t="s">
        <v>262</v>
      </c>
      <c r="E75" s="109" t="s">
        <v>318</v>
      </c>
      <c r="F75" s="75" t="str">
        <f>VLOOKUP(D75,'Coal Caculation'!J$22:K$39,2,FALSE)</f>
        <v>Oil</v>
      </c>
      <c r="G75" s="75">
        <f>-VLOOKUP(D75,'Heat Rate by Fuel'!E$3:F$34,2,FALSE)*E75</f>
        <v>6000566600354.95</v>
      </c>
    </row>
    <row r="76" spans="1:7">
      <c r="A76" s="110" t="s">
        <v>224</v>
      </c>
      <c r="B76" s="111">
        <v>2018</v>
      </c>
      <c r="C76" s="111" t="s">
        <v>225</v>
      </c>
      <c r="D76" s="111" t="s">
        <v>264</v>
      </c>
      <c r="E76" s="112" t="s">
        <v>319</v>
      </c>
      <c r="F76" s="75" t="str">
        <f>VLOOKUP(D76,'Coal Caculation'!J$22:K$39,2,FALSE)</f>
        <v>Oil</v>
      </c>
      <c r="G76" s="75">
        <f>-VLOOKUP(D76,'Heat Rate by Fuel'!E$3:F$34,2,FALSE)*E76</f>
        <v>1316726421911.26</v>
      </c>
    </row>
    <row r="77" spans="1:7">
      <c r="A77" s="110"/>
      <c r="B77" s="111"/>
      <c r="C77" s="111"/>
      <c r="D77" s="111"/>
      <c r="E77" s="112"/>
    </row>
    <row r="78" spans="1:7">
      <c r="A78" s="110"/>
      <c r="B78" s="111"/>
      <c r="C78" s="111"/>
      <c r="D78" s="111"/>
      <c r="E78" s="112"/>
    </row>
    <row r="79" spans="1:7">
      <c r="A79" s="107" t="s">
        <v>224</v>
      </c>
      <c r="B79" s="108">
        <v>2019</v>
      </c>
      <c r="C79" s="108" t="s">
        <v>225</v>
      </c>
      <c r="D79" s="108" t="s">
        <v>226</v>
      </c>
      <c r="E79" s="109" t="s">
        <v>320</v>
      </c>
      <c r="F79" s="75" t="str">
        <f>VLOOKUP(D79,'Coal Caculation'!J$22:K$39,2,FALSE)</f>
        <v>Biomass</v>
      </c>
      <c r="G79" s="75">
        <f>-VLOOKUP(D79,'Heat Rate by Fuel'!E$3:F$34,2,FALSE)*E79</f>
        <v>435009966191048</v>
      </c>
    </row>
    <row r="80" spans="1:7">
      <c r="A80" s="110" t="s">
        <v>224</v>
      </c>
      <c r="B80" s="111">
        <v>2019</v>
      </c>
      <c r="C80" s="111" t="s">
        <v>225</v>
      </c>
      <c r="D80" s="111" t="s">
        <v>229</v>
      </c>
      <c r="E80" s="112" t="s">
        <v>321</v>
      </c>
      <c r="F80" s="75" t="str">
        <f>VLOOKUP(D80,'Coal Caculation'!J$22:K$39,2,FALSE)</f>
        <v>Coal</v>
      </c>
      <c r="G80" s="75">
        <f>-VLOOKUP(D80,'Heat Rate by Fuel'!E$3:F$34,2,FALSE)*E80</f>
        <v>4.07272069397446e+16</v>
      </c>
    </row>
    <row r="81" spans="1:7">
      <c r="A81" s="110" t="s">
        <v>224</v>
      </c>
      <c r="B81" s="111">
        <v>2019</v>
      </c>
      <c r="C81" s="111" t="s">
        <v>225</v>
      </c>
      <c r="D81" s="111" t="s">
        <v>231</v>
      </c>
      <c r="E81" s="112" t="s">
        <v>322</v>
      </c>
      <c r="F81" s="75" t="str">
        <f>VLOOKUP(D81,'Coal Caculation'!J$22:K$39,2,FALSE)</f>
        <v>Coal</v>
      </c>
      <c r="G81" s="75">
        <f>-VLOOKUP(D81,'Heat Rate by Fuel'!E$3:F$34,2,FALSE)*E81</f>
        <v>367933737619526</v>
      </c>
    </row>
    <row r="82" spans="1:7">
      <c r="A82" s="110" t="s">
        <v>224</v>
      </c>
      <c r="B82" s="111">
        <v>2019</v>
      </c>
      <c r="C82" s="111" t="s">
        <v>225</v>
      </c>
      <c r="D82" s="111" t="s">
        <v>234</v>
      </c>
      <c r="E82" s="112" t="s">
        <v>323</v>
      </c>
      <c r="F82" s="75" t="str">
        <f>VLOOKUP(D82,'Coal Caculation'!J$22:K$39,2,FALSE)</f>
        <v>Coal</v>
      </c>
      <c r="G82" s="75">
        <f>-VLOOKUP(D82,'Heat Rate by Fuel'!E$3:F$34,2,FALSE)*E82</f>
        <v>195809972367133</v>
      </c>
    </row>
    <row r="83" spans="1:7">
      <c r="A83" s="107" t="s">
        <v>224</v>
      </c>
      <c r="B83" s="108">
        <v>2019</v>
      </c>
      <c r="C83" s="108" t="s">
        <v>225</v>
      </c>
      <c r="D83" s="108" t="s">
        <v>236</v>
      </c>
      <c r="E83" s="109" t="s">
        <v>324</v>
      </c>
      <c r="F83" s="75" t="str">
        <f>VLOOKUP(D83,'Coal Caculation'!J$22:K$39,2,FALSE)</f>
        <v>Coal</v>
      </c>
      <c r="G83" s="75">
        <f>-VLOOKUP(D83,'Heat Rate by Fuel'!E$3:F$34,2,FALSE)*E83</f>
        <v>6818638273208.19</v>
      </c>
    </row>
    <row r="84" spans="1:7">
      <c r="A84" s="110" t="s">
        <v>224</v>
      </c>
      <c r="B84" s="111">
        <v>2019</v>
      </c>
      <c r="C84" s="111" t="s">
        <v>225</v>
      </c>
      <c r="D84" s="111" t="s">
        <v>239</v>
      </c>
      <c r="E84" s="112" t="s">
        <v>325</v>
      </c>
      <c r="F84" s="75" t="str">
        <f>VLOOKUP(D84,'Coal Caculation'!J$22:K$39,2,FALSE)</f>
        <v>Coal</v>
      </c>
      <c r="G84" s="75">
        <f>-VLOOKUP(D84,'Heat Rate by Fuel'!E$3:F$34,2,FALSE)*E84</f>
        <v>54861065126846.4</v>
      </c>
    </row>
    <row r="85" spans="1:7">
      <c r="A85" s="107" t="s">
        <v>224</v>
      </c>
      <c r="B85" s="108">
        <v>2019</v>
      </c>
      <c r="C85" s="108" t="s">
        <v>225</v>
      </c>
      <c r="D85" s="108" t="s">
        <v>242</v>
      </c>
      <c r="E85" s="109" t="s">
        <v>326</v>
      </c>
      <c r="F85" s="75" t="str">
        <f>VLOOKUP(D85,'Coal Caculation'!J$22:K$39,2,FALSE)</f>
        <v>Natural Gas</v>
      </c>
      <c r="G85" s="75">
        <f>-VLOOKUP(D85,'Heat Rate by Fuel'!E$3:F$34,2,FALSE)*E85</f>
        <v>342133178595512</v>
      </c>
    </row>
    <row r="86" spans="1:7">
      <c r="A86" s="107" t="s">
        <v>224</v>
      </c>
      <c r="B86" s="108">
        <v>2019</v>
      </c>
      <c r="C86" s="108" t="s">
        <v>225</v>
      </c>
      <c r="D86" s="108" t="s">
        <v>244</v>
      </c>
      <c r="E86" s="109" t="s">
        <v>327</v>
      </c>
      <c r="F86" s="75" t="str">
        <f>VLOOKUP(D86,'Coal Caculation'!J$22:K$39,2,FALSE)</f>
        <v>Natural Gas</v>
      </c>
      <c r="G86" s="75">
        <f>-VLOOKUP(D86,'Heat Rate by Fuel'!E$3:F$34,2,FALSE)*E86</f>
        <v>874305962179351</v>
      </c>
    </row>
    <row r="87" spans="1:7">
      <c r="A87" s="107" t="s">
        <v>224</v>
      </c>
      <c r="B87" s="108">
        <v>2019</v>
      </c>
      <c r="C87" s="108" t="s">
        <v>225</v>
      </c>
      <c r="D87" s="108" t="s">
        <v>247</v>
      </c>
      <c r="E87" s="109" t="s">
        <v>328</v>
      </c>
      <c r="F87" s="75" t="str">
        <f>VLOOKUP(D87,'Coal Caculation'!J$22:K$39,2,FALSE)</f>
        <v>Natural Gas</v>
      </c>
      <c r="G87" s="75">
        <f>-VLOOKUP(D87,'Heat Rate by Fuel'!E$3:F$34,2,FALSE)*E87</f>
        <v>247772610828840</v>
      </c>
    </row>
    <row r="88" spans="1:7">
      <c r="A88" s="110" t="s">
        <v>224</v>
      </c>
      <c r="B88" s="111">
        <v>2019</v>
      </c>
      <c r="C88" s="111" t="s">
        <v>225</v>
      </c>
      <c r="D88" s="111" t="s">
        <v>249</v>
      </c>
      <c r="E88" s="112" t="s">
        <v>278</v>
      </c>
      <c r="F88" s="75" t="str">
        <f>VLOOKUP(D88,'Coal Caculation'!J$22:K$39,2,FALSE)</f>
        <v>Natural Gas</v>
      </c>
      <c r="G88" s="75">
        <f>-VLOOKUP(D88,'Heat Rate by Fuel'!E$3:F$34,2,FALSE)*E88</f>
        <v>64405024607.5085</v>
      </c>
    </row>
    <row r="89" spans="1:7">
      <c r="A89" s="107" t="s">
        <v>224</v>
      </c>
      <c r="B89" s="108">
        <v>2019</v>
      </c>
      <c r="C89" s="108" t="s">
        <v>225</v>
      </c>
      <c r="D89" s="108" t="s">
        <v>277</v>
      </c>
      <c r="E89" s="109" t="s">
        <v>329</v>
      </c>
      <c r="F89" s="75" t="str">
        <f>VLOOKUP(D89,'Coal Caculation'!J$22:K$39,2,FALSE)</f>
        <v>Natural Gas</v>
      </c>
      <c r="G89" s="75">
        <f>-VLOOKUP(D89,'Heat Rate by Fuel'!E$3:F$34,2,FALSE)*E89</f>
        <v>52316488392.4915</v>
      </c>
    </row>
    <row r="90" spans="1:7">
      <c r="A90" s="107" t="s">
        <v>224</v>
      </c>
      <c r="B90" s="108">
        <v>2019</v>
      </c>
      <c r="C90" s="108" t="s">
        <v>225</v>
      </c>
      <c r="D90" s="108" t="s">
        <v>251</v>
      </c>
      <c r="E90" s="109" t="s">
        <v>330</v>
      </c>
      <c r="F90" s="75" t="str">
        <f>VLOOKUP(D90,'Coal Caculation'!J$22:K$39,2,FALSE)</f>
        <v>Natural Gas</v>
      </c>
      <c r="G90" s="75">
        <f>-VLOOKUP(D90,'Heat Rate by Fuel'!E$3:F$34,2,FALSE)*E90</f>
        <v>22927991804170.6</v>
      </c>
    </row>
    <row r="91" spans="1:7">
      <c r="A91" s="107" t="s">
        <v>224</v>
      </c>
      <c r="B91" s="108">
        <v>2019</v>
      </c>
      <c r="C91" s="108" t="s">
        <v>225</v>
      </c>
      <c r="D91" s="108" t="s">
        <v>253</v>
      </c>
      <c r="E91" s="109" t="s">
        <v>331</v>
      </c>
      <c r="F91" s="75" t="str">
        <f>VLOOKUP(D91,'Coal Caculation'!J$22:K$39,2,FALSE)</f>
        <v>Natural Gas</v>
      </c>
      <c r="G91" s="75">
        <f>-VLOOKUP(D91,'Heat Rate by Fuel'!E$3:F$34,2,FALSE)*E91</f>
        <v>1321681414247660</v>
      </c>
    </row>
    <row r="92" spans="1:7">
      <c r="A92" s="107" t="s">
        <v>224</v>
      </c>
      <c r="B92" s="108">
        <v>2019</v>
      </c>
      <c r="C92" s="108" t="s">
        <v>225</v>
      </c>
      <c r="D92" s="108" t="s">
        <v>255</v>
      </c>
      <c r="E92" s="109" t="s">
        <v>332</v>
      </c>
      <c r="F92" s="75" t="str">
        <f>VLOOKUP(D92,'Coal Caculation'!J$22:K$39,2,FALSE)</f>
        <v>Natural Gas</v>
      </c>
      <c r="G92" s="75">
        <f>-VLOOKUP(D92,'Heat Rate by Fuel'!E$3:F$34,2,FALSE)*E92</f>
        <v>112748890595877</v>
      </c>
    </row>
    <row r="93" spans="1:7">
      <c r="A93" s="110" t="s">
        <v>224</v>
      </c>
      <c r="B93" s="111">
        <v>2019</v>
      </c>
      <c r="C93" s="111" t="s">
        <v>225</v>
      </c>
      <c r="D93" s="111" t="s">
        <v>257</v>
      </c>
      <c r="E93" s="112" t="s">
        <v>333</v>
      </c>
      <c r="F93" s="75" t="str">
        <f>VLOOKUP(D93,'Coal Caculation'!J$22:K$39,2,FALSE)</f>
        <v>Oil</v>
      </c>
      <c r="G93" s="75">
        <f>-VLOOKUP(D93,'Heat Rate by Fuel'!E$3:F$34,2,FALSE)*E93</f>
        <v>6345381193638.23</v>
      </c>
    </row>
    <row r="94" spans="1:7">
      <c r="A94" s="110" t="s">
        <v>224</v>
      </c>
      <c r="B94" s="111">
        <v>2019</v>
      </c>
      <c r="C94" s="111" t="s">
        <v>225</v>
      </c>
      <c r="D94" s="111" t="s">
        <v>259</v>
      </c>
      <c r="E94" s="112" t="s">
        <v>334</v>
      </c>
      <c r="F94" s="75" t="str">
        <f>VLOOKUP(D94,'Coal Caculation'!J$22:K$39,2,FALSE)</f>
        <v>Oil</v>
      </c>
      <c r="G94" s="75">
        <f>-VLOOKUP(D94,'Heat Rate by Fuel'!E$3:F$34,2,FALSE)*E94</f>
        <v>9775063676641.64</v>
      </c>
    </row>
    <row r="95" spans="1:7">
      <c r="A95" s="110" t="s">
        <v>224</v>
      </c>
      <c r="B95" s="111">
        <v>2019</v>
      </c>
      <c r="C95" s="111" t="s">
        <v>225</v>
      </c>
      <c r="D95" s="111" t="s">
        <v>262</v>
      </c>
      <c r="E95" s="112" t="s">
        <v>335</v>
      </c>
      <c r="F95" s="75" t="str">
        <f>VLOOKUP(D95,'Coal Caculation'!J$22:K$39,2,FALSE)</f>
        <v>Oil</v>
      </c>
      <c r="G95" s="75">
        <f>-VLOOKUP(D95,'Heat Rate by Fuel'!E$3:F$34,2,FALSE)*E95</f>
        <v>5524960264791.81</v>
      </c>
    </row>
    <row r="96" spans="1:7">
      <c r="A96" s="107" t="s">
        <v>224</v>
      </c>
      <c r="B96" s="108">
        <v>2019</v>
      </c>
      <c r="C96" s="108" t="s">
        <v>225</v>
      </c>
      <c r="D96" s="108" t="s">
        <v>264</v>
      </c>
      <c r="E96" s="109" t="s">
        <v>336</v>
      </c>
      <c r="F96" s="75" t="str">
        <f>VLOOKUP(D96,'Coal Caculation'!J$22:K$39,2,FALSE)</f>
        <v>Oil</v>
      </c>
      <c r="G96" s="75">
        <f>-VLOOKUP(D96,'Heat Rate by Fuel'!E$3:F$34,2,FALSE)*E96</f>
        <v>3204422708191.13</v>
      </c>
    </row>
    <row r="97" spans="1:17">
      <c r="A97" s="107"/>
      <c r="B97" s="108"/>
      <c r="C97" s="108"/>
      <c r="D97" s="108"/>
      <c r="E97" s="109"/>
      <c r="K97" s="107" t="s">
        <v>224</v>
      </c>
      <c r="L97" s="108">
        <v>2015</v>
      </c>
      <c r="M97" s="108" t="s">
        <v>225</v>
      </c>
      <c r="N97" s="108" t="s">
        <v>337</v>
      </c>
      <c r="O97" s="109" t="s">
        <v>338</v>
      </c>
      <c r="P97" s="75" t="e">
        <v>#N/A</v>
      </c>
      <c r="Q97" s="75">
        <v>563501361000000</v>
      </c>
    </row>
    <row r="98" spans="1:17">
      <c r="A98" s="107"/>
      <c r="B98" s="108"/>
      <c r="C98" s="108"/>
      <c r="D98" s="108"/>
      <c r="E98" s="109"/>
      <c r="K98" s="107" t="s">
        <v>224</v>
      </c>
      <c r="L98" s="108">
        <v>2015</v>
      </c>
      <c r="M98" s="108" t="s">
        <v>225</v>
      </c>
      <c r="N98" s="108" t="s">
        <v>339</v>
      </c>
      <c r="O98" s="109" t="s">
        <v>340</v>
      </c>
      <c r="P98" s="75" t="e">
        <v>#N/A</v>
      </c>
      <c r="Q98" s="75" t="e">
        <v>#N/A</v>
      </c>
    </row>
    <row r="99" spans="1:17">
      <c r="A99" s="110" t="s">
        <v>224</v>
      </c>
      <c r="B99" s="111">
        <v>2020</v>
      </c>
      <c r="C99" s="111" t="s">
        <v>225</v>
      </c>
      <c r="D99" s="111" t="s">
        <v>226</v>
      </c>
      <c r="E99" s="112" t="s">
        <v>341</v>
      </c>
      <c r="F99" s="75" t="str">
        <f>VLOOKUP(D99,'Coal Caculation'!J$22:K$39,2,FALSE)</f>
        <v>Biomass</v>
      </c>
      <c r="G99" s="75">
        <f>-VLOOKUP(D99,'Heat Rate by Fuel'!E$3:F$34,2,FALSE)*E99</f>
        <v>559819709674894</v>
      </c>
      <c r="K99" s="110" t="s">
        <v>224</v>
      </c>
      <c r="L99" s="111">
        <v>2016</v>
      </c>
      <c r="M99" s="111" t="s">
        <v>225</v>
      </c>
      <c r="N99" s="111" t="s">
        <v>337</v>
      </c>
      <c r="O99" s="112" t="s">
        <v>342</v>
      </c>
      <c r="P99" s="75" t="e">
        <v>#N/A</v>
      </c>
      <c r="Q99" s="75">
        <v>619706926771331</v>
      </c>
    </row>
    <row r="100" spans="1:17">
      <c r="A100" s="110" t="s">
        <v>224</v>
      </c>
      <c r="B100" s="111">
        <v>2020</v>
      </c>
      <c r="C100" s="111" t="s">
        <v>225</v>
      </c>
      <c r="D100" s="111" t="s">
        <v>231</v>
      </c>
      <c r="E100" s="112" t="s">
        <v>343</v>
      </c>
      <c r="F100" s="75" t="str">
        <f>VLOOKUP(D100,'Coal Caculation'!J$22:K$39,2,FALSE)</f>
        <v>Coal</v>
      </c>
      <c r="G100" s="75">
        <f>-VLOOKUP(D100,'Heat Rate by Fuel'!E$3:F$34,2,FALSE)*E100</f>
        <v>379611179247635</v>
      </c>
      <c r="K100" s="110" t="s">
        <v>224</v>
      </c>
      <c r="L100" s="111">
        <v>2016</v>
      </c>
      <c r="M100" s="111" t="s">
        <v>225</v>
      </c>
      <c r="N100" s="111" t="s">
        <v>339</v>
      </c>
      <c r="O100" s="112" t="s">
        <v>344</v>
      </c>
      <c r="P100" s="75" t="e">
        <v>#N/A</v>
      </c>
      <c r="Q100" s="75" t="e">
        <v>#N/A</v>
      </c>
    </row>
    <row r="101" spans="1:17">
      <c r="A101" s="107" t="s">
        <v>224</v>
      </c>
      <c r="B101" s="108">
        <v>2020</v>
      </c>
      <c r="C101" s="108" t="s">
        <v>225</v>
      </c>
      <c r="D101" s="108" t="s">
        <v>236</v>
      </c>
      <c r="E101" s="109" t="s">
        <v>345</v>
      </c>
      <c r="F101" s="75" t="str">
        <f>VLOOKUP(D101,'Coal Caculation'!J$22:K$39,2,FALSE)</f>
        <v>Coal</v>
      </c>
      <c r="G101" s="75">
        <f>-VLOOKUP(D101,'Heat Rate by Fuel'!E$3:F$34,2,FALSE)*E101</f>
        <v>67385933891314</v>
      </c>
      <c r="K101" s="107" t="s">
        <v>224</v>
      </c>
      <c r="L101" s="108">
        <v>2017</v>
      </c>
      <c r="M101" s="108" t="s">
        <v>225</v>
      </c>
      <c r="N101" s="108" t="s">
        <v>337</v>
      </c>
      <c r="O101" s="109" t="s">
        <v>346</v>
      </c>
      <c r="P101" s="75" t="e">
        <v>#N/A</v>
      </c>
      <c r="Q101" s="75">
        <v>675485501569966</v>
      </c>
    </row>
    <row r="102" spans="1:17">
      <c r="A102" s="110" t="s">
        <v>224</v>
      </c>
      <c r="B102" s="111">
        <v>2020</v>
      </c>
      <c r="C102" s="111" t="s">
        <v>225</v>
      </c>
      <c r="D102" s="111" t="s">
        <v>234</v>
      </c>
      <c r="E102" s="112" t="s">
        <v>347</v>
      </c>
      <c r="F102" s="75" t="str">
        <f>VLOOKUP(D102,'Coal Caculation'!J$22:K$39,2,FALSE)</f>
        <v>Coal</v>
      </c>
      <c r="G102" s="75">
        <f>-VLOOKUP(D102,'Heat Rate by Fuel'!E$3:F$34,2,FALSE)*E102</f>
        <v>165693786673700</v>
      </c>
      <c r="K102" s="107" t="s">
        <v>224</v>
      </c>
      <c r="L102" s="108">
        <v>2017</v>
      </c>
      <c r="M102" s="108" t="s">
        <v>225</v>
      </c>
      <c r="N102" s="108" t="s">
        <v>339</v>
      </c>
      <c r="O102" s="109" t="s">
        <v>348</v>
      </c>
      <c r="P102" s="75" t="e">
        <v>#N/A</v>
      </c>
      <c r="Q102" s="75" t="e">
        <v>#N/A</v>
      </c>
    </row>
    <row r="103" spans="1:17">
      <c r="A103" s="110" t="s">
        <v>224</v>
      </c>
      <c r="B103" s="111">
        <v>2020</v>
      </c>
      <c r="C103" s="111" t="s">
        <v>225</v>
      </c>
      <c r="D103" s="111" t="s">
        <v>229</v>
      </c>
      <c r="E103" s="112" t="s">
        <v>349</v>
      </c>
      <c r="F103" s="75" t="str">
        <f>VLOOKUP(D103,'Coal Caculation'!J$22:K$39,2,FALSE)</f>
        <v>Coal</v>
      </c>
      <c r="G103" s="75">
        <f>-VLOOKUP(D103,'Heat Rate by Fuel'!E$3:F$34,2,FALSE)*E103</f>
        <v>4.09904847718748e+16</v>
      </c>
      <c r="K103" s="110" t="s">
        <v>224</v>
      </c>
      <c r="L103" s="111">
        <v>2018</v>
      </c>
      <c r="M103" s="111" t="s">
        <v>225</v>
      </c>
      <c r="N103" s="111" t="s">
        <v>339</v>
      </c>
      <c r="O103" s="112" t="s">
        <v>350</v>
      </c>
      <c r="P103" s="75" t="e">
        <v>#N/A</v>
      </c>
      <c r="Q103" s="75" t="e">
        <v>#N/A</v>
      </c>
    </row>
    <row r="104" spans="1:17">
      <c r="A104" s="110" t="s">
        <v>224</v>
      </c>
      <c r="B104" s="111">
        <v>2020</v>
      </c>
      <c r="C104" s="111" t="s">
        <v>225</v>
      </c>
      <c r="D104" s="111" t="s">
        <v>239</v>
      </c>
      <c r="E104" s="112" t="s">
        <v>351</v>
      </c>
      <c r="F104" s="75" t="str">
        <f>VLOOKUP(D104,'Coal Caculation'!J$22:K$39,2,FALSE)</f>
        <v>Coal</v>
      </c>
      <c r="G104" s="75">
        <f>-VLOOKUP(D104,'Heat Rate by Fuel'!E$3:F$34,2,FALSE)*E104</f>
        <v>57495413656505.1</v>
      </c>
      <c r="K104" s="107" t="s">
        <v>224</v>
      </c>
      <c r="L104" s="108">
        <v>2019</v>
      </c>
      <c r="M104" s="108" t="s">
        <v>225</v>
      </c>
      <c r="N104" s="108" t="s">
        <v>226</v>
      </c>
      <c r="O104" s="109" t="s">
        <v>320</v>
      </c>
      <c r="P104" s="75" t="s">
        <v>268</v>
      </c>
      <c r="Q104" s="75">
        <v>435009966191048</v>
      </c>
    </row>
    <row r="105" spans="1:17">
      <c r="A105" s="107" t="s">
        <v>224</v>
      </c>
      <c r="B105" s="108">
        <v>2020</v>
      </c>
      <c r="C105" s="108" t="s">
        <v>225</v>
      </c>
      <c r="D105" s="108" t="s">
        <v>251</v>
      </c>
      <c r="E105" s="109" t="s">
        <v>352</v>
      </c>
      <c r="F105" s="75" t="str">
        <f>VLOOKUP(D105,'Coal Caculation'!J$22:K$39,2,FALSE)</f>
        <v>Natural Gas</v>
      </c>
      <c r="G105" s="75">
        <f>-VLOOKUP(D105,'Heat Rate by Fuel'!E$3:F$34,2,FALSE)*E105</f>
        <v>21881648766901</v>
      </c>
      <c r="K105" s="107" t="s">
        <v>224</v>
      </c>
      <c r="L105" s="108">
        <v>2019</v>
      </c>
      <c r="M105" s="108" t="s">
        <v>225</v>
      </c>
      <c r="N105" s="108" t="s">
        <v>337</v>
      </c>
      <c r="O105" s="109" t="s">
        <v>353</v>
      </c>
      <c r="P105" s="75" t="e">
        <v>#N/A</v>
      </c>
      <c r="Q105" s="75">
        <v>1058051594170650</v>
      </c>
    </row>
    <row r="106" spans="1:17">
      <c r="A106" s="110" t="s">
        <v>224</v>
      </c>
      <c r="B106" s="111">
        <v>2020</v>
      </c>
      <c r="C106" s="111" t="s">
        <v>225</v>
      </c>
      <c r="D106" s="111" t="s">
        <v>253</v>
      </c>
      <c r="E106" s="112" t="s">
        <v>354</v>
      </c>
      <c r="F106" s="75" t="str">
        <f>VLOOKUP(D106,'Coal Caculation'!J$22:K$39,2,FALSE)</f>
        <v>Natural Gas</v>
      </c>
      <c r="G106" s="75">
        <f>-VLOOKUP(D106,'Heat Rate by Fuel'!E$3:F$34,2,FALSE)*E106</f>
        <v>1387450132388450</v>
      </c>
      <c r="K106" s="107" t="s">
        <v>224</v>
      </c>
      <c r="L106" s="108">
        <v>2019</v>
      </c>
      <c r="M106" s="108" t="s">
        <v>225</v>
      </c>
      <c r="N106" s="108" t="s">
        <v>339</v>
      </c>
      <c r="O106" s="109" t="s">
        <v>355</v>
      </c>
      <c r="P106" s="75" t="e">
        <v>#N/A</v>
      </c>
      <c r="Q106" s="75" t="e">
        <v>#N/A</v>
      </c>
    </row>
    <row r="107" spans="1:17">
      <c r="A107" s="110" t="s">
        <v>224</v>
      </c>
      <c r="B107" s="111">
        <v>2020</v>
      </c>
      <c r="C107" s="111" t="s">
        <v>225</v>
      </c>
      <c r="D107" s="111" t="s">
        <v>247</v>
      </c>
      <c r="E107" s="112" t="s">
        <v>356</v>
      </c>
      <c r="F107" s="75" t="str">
        <f>VLOOKUP(D107,'Coal Caculation'!J$22:K$39,2,FALSE)</f>
        <v>Natural Gas</v>
      </c>
      <c r="G107" s="75">
        <f>-VLOOKUP(D107,'Heat Rate by Fuel'!E$3:F$34,2,FALSE)*E107</f>
        <v>271779512428157</v>
      </c>
      <c r="K107" s="107" t="s">
        <v>224</v>
      </c>
      <c r="L107" s="108">
        <v>2020</v>
      </c>
      <c r="M107" s="108" t="s">
        <v>225</v>
      </c>
      <c r="N107" s="108" t="s">
        <v>339</v>
      </c>
      <c r="O107" s="109" t="s">
        <v>357</v>
      </c>
      <c r="P107" s="75" t="e">
        <v>#N/A</v>
      </c>
      <c r="Q107" s="75" t="e">
        <v>#N/A</v>
      </c>
    </row>
    <row r="108" spans="1:17">
      <c r="A108" s="110" t="s">
        <v>224</v>
      </c>
      <c r="B108" s="111">
        <v>2020</v>
      </c>
      <c r="C108" s="111" t="s">
        <v>225</v>
      </c>
      <c r="D108" s="111" t="s">
        <v>255</v>
      </c>
      <c r="E108" s="112" t="s">
        <v>358</v>
      </c>
      <c r="F108" s="75" t="str">
        <f>VLOOKUP(D108,'Coal Caculation'!J$22:K$39,2,FALSE)</f>
        <v>Natural Gas</v>
      </c>
      <c r="G108" s="75">
        <f>-VLOOKUP(D108,'Heat Rate by Fuel'!E$3:F$34,2,FALSE)*E108</f>
        <v>171902083197502</v>
      </c>
      <c r="K108" s="110" t="s">
        <v>224</v>
      </c>
      <c r="L108" s="111">
        <v>2020</v>
      </c>
      <c r="M108" s="111" t="s">
        <v>225</v>
      </c>
      <c r="N108" s="111" t="s">
        <v>337</v>
      </c>
      <c r="O108" s="112" t="s">
        <v>359</v>
      </c>
      <c r="P108" s="75" t="e">
        <v>#N/A</v>
      </c>
      <c r="Q108" s="75">
        <v>1211629868467580</v>
      </c>
    </row>
    <row r="109" spans="1:17">
      <c r="A109" s="107" t="s">
        <v>224</v>
      </c>
      <c r="B109" s="108">
        <v>2020</v>
      </c>
      <c r="C109" s="108" t="s">
        <v>225</v>
      </c>
      <c r="D109" s="108" t="s">
        <v>249</v>
      </c>
      <c r="E109" s="109" t="s">
        <v>360</v>
      </c>
      <c r="F109" s="75" t="str">
        <f>VLOOKUP(D109,'Coal Caculation'!J$22:K$39,2,FALSE)</f>
        <v>Natural Gas</v>
      </c>
      <c r="G109" s="75">
        <f>-VLOOKUP(D109,'Heat Rate by Fuel'!E$3:F$34,2,FALSE)*E109</f>
        <v>1724072966416.38</v>
      </c>
    </row>
    <row r="110" spans="1:17">
      <c r="A110" s="107" t="s">
        <v>224</v>
      </c>
      <c r="B110" s="108">
        <v>2020</v>
      </c>
      <c r="C110" s="108" t="s">
        <v>225</v>
      </c>
      <c r="D110" s="108" t="s">
        <v>244</v>
      </c>
      <c r="E110" s="109" t="s">
        <v>361</v>
      </c>
      <c r="F110" s="75" t="str">
        <f>VLOOKUP(D110,'Coal Caculation'!J$22:K$39,2,FALSE)</f>
        <v>Natural Gas</v>
      </c>
      <c r="G110" s="75">
        <f>-VLOOKUP(D110,'Heat Rate by Fuel'!E$3:F$34,2,FALSE)*E110</f>
        <v>1045921520880410</v>
      </c>
    </row>
    <row r="111" spans="1:17">
      <c r="A111" s="110" t="s">
        <v>224</v>
      </c>
      <c r="B111" s="111">
        <v>2020</v>
      </c>
      <c r="C111" s="111" t="s">
        <v>225</v>
      </c>
      <c r="D111" s="111" t="s">
        <v>242</v>
      </c>
      <c r="E111" s="112" t="s">
        <v>362</v>
      </c>
      <c r="F111" s="75" t="str">
        <f>VLOOKUP(D111,'Coal Caculation'!J$22:K$39,2,FALSE)</f>
        <v>Natural Gas</v>
      </c>
      <c r="G111" s="75">
        <f>-VLOOKUP(D111,'Heat Rate by Fuel'!E$3:F$34,2,FALSE)*E111</f>
        <v>358317931623635</v>
      </c>
    </row>
    <row r="112" spans="1:17">
      <c r="A112" s="110" t="s">
        <v>224</v>
      </c>
      <c r="B112" s="111">
        <v>2020</v>
      </c>
      <c r="C112" s="111" t="s">
        <v>225</v>
      </c>
      <c r="D112" s="111" t="s">
        <v>277</v>
      </c>
      <c r="E112" s="112" t="s">
        <v>363</v>
      </c>
      <c r="F112" s="75" t="str">
        <f>VLOOKUP(D112,'Coal Caculation'!J$22:K$39,2,FALSE)</f>
        <v>Natural Gas</v>
      </c>
      <c r="G112" s="75">
        <f>-VLOOKUP(D112,'Heat Rate by Fuel'!E$3:F$34,2,FALSE)*E112</f>
        <v>66584621590.4437</v>
      </c>
    </row>
    <row r="113" spans="1:7">
      <c r="A113" s="107" t="s">
        <v>224</v>
      </c>
      <c r="B113" s="108">
        <v>2020</v>
      </c>
      <c r="C113" s="108" t="s">
        <v>225</v>
      </c>
      <c r="D113" s="108" t="s">
        <v>264</v>
      </c>
      <c r="E113" s="109" t="s">
        <v>364</v>
      </c>
      <c r="F113" s="75" t="str">
        <f>VLOOKUP(D113,'Coal Caculation'!J$22:K$39,2,FALSE)</f>
        <v>Oil</v>
      </c>
      <c r="G113" s="75">
        <f>-VLOOKUP(D113,'Heat Rate by Fuel'!E$3:F$34,2,FALSE)*E113</f>
        <v>3021867717542.66</v>
      </c>
    </row>
    <row r="114" spans="1:7">
      <c r="A114" s="107" t="s">
        <v>224</v>
      </c>
      <c r="B114" s="108">
        <v>2020</v>
      </c>
      <c r="C114" s="108" t="s">
        <v>225</v>
      </c>
      <c r="D114" s="108" t="s">
        <v>262</v>
      </c>
      <c r="E114" s="109" t="s">
        <v>365</v>
      </c>
      <c r="F114" s="75" t="str">
        <f>VLOOKUP(D114,'Coal Caculation'!J$22:K$39,2,FALSE)</f>
        <v>Oil</v>
      </c>
      <c r="G114" s="75">
        <f>-VLOOKUP(D114,'Heat Rate by Fuel'!E$3:F$34,2,FALSE)*E114</f>
        <v>11664245379686</v>
      </c>
    </row>
    <row r="115" spans="1:7">
      <c r="A115" s="107" t="s">
        <v>224</v>
      </c>
      <c r="B115" s="108">
        <v>2020</v>
      </c>
      <c r="C115" s="108" t="s">
        <v>225</v>
      </c>
      <c r="D115" s="108" t="s">
        <v>259</v>
      </c>
      <c r="E115" s="109" t="s">
        <v>366</v>
      </c>
      <c r="F115" s="75" t="str">
        <f>VLOOKUP(D115,'Coal Caculation'!J$22:K$39,2,FALSE)</f>
        <v>Oil</v>
      </c>
      <c r="G115" s="75">
        <f>-VLOOKUP(D115,'Heat Rate by Fuel'!E$3:F$34,2,FALSE)*E115</f>
        <v>11149555674184.3</v>
      </c>
    </row>
    <row r="116" spans="1:7">
      <c r="A116" s="110" t="s">
        <v>224</v>
      </c>
      <c r="B116" s="111">
        <v>2020</v>
      </c>
      <c r="C116" s="111" t="s">
        <v>225</v>
      </c>
      <c r="D116" s="111" t="s">
        <v>257</v>
      </c>
      <c r="E116" s="112" t="s">
        <v>367</v>
      </c>
      <c r="F116" s="75" t="str">
        <f>VLOOKUP(D116,'Coal Caculation'!J$22:K$39,2,FALSE)</f>
        <v>Oil</v>
      </c>
      <c r="G116" s="75">
        <f>-VLOOKUP(D116,'Heat Rate by Fuel'!E$3:F$34,2,FALSE)*E116</f>
        <v>6559404044641.64</v>
      </c>
    </row>
    <row r="117" spans="1:7">
      <c r="A117" s="107"/>
      <c r="B117" s="108"/>
      <c r="C117" s="108"/>
      <c r="D117" s="108"/>
      <c r="E117" s="109"/>
    </row>
    <row r="118" spans="1:7">
      <c r="A118" s="110"/>
      <c r="B118" s="111"/>
      <c r="C118" s="111"/>
      <c r="D118" s="111"/>
      <c r="E118" s="112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B2" sqref="B2:D17"/>
    </sheetView>
  </sheetViews>
  <sheetFormatPr defaultColWidth="9" defaultRowHeight="13.5" outlineLevelCol="5"/>
  <cols>
    <col min="1" max="1" width="13" style="75" customWidth="1"/>
    <col min="2" max="2" width="11" style="75" customWidth="1"/>
    <col min="3" max="3" width="9" style="75"/>
    <col min="4" max="4" width="12.7522123893805" style="75" customWidth="1"/>
    <col min="5" max="5" width="20.3716814159292" style="75" customWidth="1"/>
    <col min="6" max="6" width="13" style="75" customWidth="1"/>
    <col min="7" max="8" width="9" style="75"/>
    <col min="9" max="9" width="20.3716814159292" style="75" customWidth="1"/>
    <col min="10" max="10" width="11.1238938053097" style="75" customWidth="1"/>
    <col min="11" max="16384" width="9" style="75"/>
  </cols>
  <sheetData>
    <row r="1" ht="27" spans="1:6">
      <c r="A1" s="102" t="s">
        <v>368</v>
      </c>
      <c r="B1" s="102" t="s">
        <v>369</v>
      </c>
      <c r="C1" s="102" t="s">
        <v>370</v>
      </c>
      <c r="D1" s="102" t="s">
        <v>370</v>
      </c>
      <c r="E1" s="102"/>
      <c r="F1" s="102" t="s">
        <v>371</v>
      </c>
    </row>
    <row r="2" spans="1:6">
      <c r="C2" s="75" t="s">
        <v>372</v>
      </c>
      <c r="D2" s="75" t="s">
        <v>373</v>
      </c>
      <c r="F2" s="75" t="s">
        <v>374</v>
      </c>
    </row>
    <row r="3" spans="1:6">
      <c r="A3" s="75" t="s">
        <v>375</v>
      </c>
      <c r="C3" s="75">
        <v>0</v>
      </c>
      <c r="E3" s="75" t="str">
        <f t="shared" ref="E3:E34" si="0">A3&amp;"("&amp;B3&amp;")"</f>
        <v>煤合计()</v>
      </c>
    </row>
    <row r="4" spans="1:6">
      <c r="A4" s="75" t="s">
        <v>376</v>
      </c>
      <c r="B4" s="75" t="s">
        <v>377</v>
      </c>
      <c r="C4" s="75">
        <v>209.08</v>
      </c>
      <c r="D4" s="75">
        <f t="shared" ref="D4:D34" si="1">C4/293</f>
        <v>0.71358361774744</v>
      </c>
      <c r="E4" s="75" t="str">
        <f t="shared" si="0"/>
        <v>原煤(万吨)</v>
      </c>
      <c r="F4" s="75">
        <f t="shared" ref="F4:F34" si="2">D4*2.7771*10^11</f>
        <v>198169306484.642</v>
      </c>
    </row>
    <row r="5" spans="1:6">
      <c r="A5" s="75" t="s">
        <v>378</v>
      </c>
      <c r="B5" s="75" t="s">
        <v>377</v>
      </c>
      <c r="C5" s="75">
        <v>263.44</v>
      </c>
      <c r="D5" s="75">
        <f t="shared" si="1"/>
        <v>0.899112627986348</v>
      </c>
      <c r="E5" s="75" t="str">
        <f t="shared" si="0"/>
        <v>洗精煤(万吨)</v>
      </c>
      <c r="F5" s="75">
        <f t="shared" si="2"/>
        <v>249692567918.089</v>
      </c>
    </row>
    <row r="6" spans="1:6">
      <c r="A6" s="75" t="s">
        <v>379</v>
      </c>
      <c r="B6" s="75" t="s">
        <v>377</v>
      </c>
      <c r="C6" s="75">
        <v>83.63</v>
      </c>
      <c r="D6" s="75">
        <f t="shared" si="1"/>
        <v>0.28542662116041</v>
      </c>
      <c r="E6" s="75" t="str">
        <f t="shared" si="0"/>
        <v>其他洗煤(万吨)</v>
      </c>
      <c r="F6" s="75">
        <f t="shared" si="2"/>
        <v>79265826962.4573</v>
      </c>
    </row>
    <row r="7" spans="1:6">
      <c r="A7" s="75" t="s">
        <v>380</v>
      </c>
      <c r="B7" s="75" t="s">
        <v>377</v>
      </c>
      <c r="C7" s="75">
        <v>154.73</v>
      </c>
      <c r="D7" s="75">
        <f t="shared" si="1"/>
        <v>0.528088737201365</v>
      </c>
      <c r="E7" s="75" t="str">
        <f t="shared" si="0"/>
        <v>型煤(万吨)</v>
      </c>
      <c r="F7" s="75">
        <f t="shared" si="2"/>
        <v>146655523208.191</v>
      </c>
    </row>
    <row r="8" spans="1:6">
      <c r="A8" s="75" t="s">
        <v>381</v>
      </c>
      <c r="B8" s="75" t="s">
        <v>377</v>
      </c>
      <c r="C8" s="75">
        <v>83.74</v>
      </c>
      <c r="D8" s="75">
        <f t="shared" si="1"/>
        <v>0.28580204778157</v>
      </c>
      <c r="E8" s="75" t="str">
        <f t="shared" si="0"/>
        <v>煤矸石(万吨)</v>
      </c>
      <c r="F8" s="75">
        <f t="shared" si="2"/>
        <v>79370086689.4198</v>
      </c>
    </row>
    <row r="9" spans="1:6">
      <c r="A9" s="75" t="s">
        <v>382</v>
      </c>
      <c r="B9" s="75" t="s">
        <v>377</v>
      </c>
      <c r="C9" s="75">
        <v>284.35</v>
      </c>
      <c r="D9" s="75">
        <f t="shared" si="1"/>
        <v>0.970477815699659</v>
      </c>
      <c r="E9" s="75" t="str">
        <f t="shared" si="0"/>
        <v>焦炭(万吨)</v>
      </c>
      <c r="F9" s="75">
        <f t="shared" si="2"/>
        <v>269511394197.952</v>
      </c>
    </row>
    <row r="10" spans="1:6">
      <c r="A10" s="75" t="s">
        <v>383</v>
      </c>
      <c r="B10" s="75" t="s">
        <v>384</v>
      </c>
      <c r="C10" s="75">
        <v>1735.35</v>
      </c>
      <c r="D10" s="75">
        <f t="shared" si="1"/>
        <v>5.92269624573379</v>
      </c>
      <c r="E10" s="75" t="str">
        <f t="shared" si="0"/>
        <v>焦炉煤气(亿立方米)</v>
      </c>
      <c r="F10" s="75">
        <f t="shared" si="2"/>
        <v>1644791974402.73</v>
      </c>
    </row>
    <row r="11" spans="1:6">
      <c r="A11" s="75" t="s">
        <v>385</v>
      </c>
      <c r="B11" s="75" t="s">
        <v>384</v>
      </c>
      <c r="C11" s="75">
        <v>376.3</v>
      </c>
      <c r="D11" s="75">
        <f t="shared" si="1"/>
        <v>1.28430034129693</v>
      </c>
      <c r="E11" s="75" t="str">
        <f t="shared" si="0"/>
        <v>高炉煤气(亿立方米)</v>
      </c>
      <c r="F11" s="75">
        <f t="shared" si="2"/>
        <v>356663047781.57</v>
      </c>
    </row>
    <row r="12" spans="1:6">
      <c r="A12" s="75" t="s">
        <v>386</v>
      </c>
      <c r="B12" s="75" t="s">
        <v>384</v>
      </c>
      <c r="C12" s="75">
        <v>794.5</v>
      </c>
      <c r="D12" s="75">
        <f t="shared" si="1"/>
        <v>2.71160409556314</v>
      </c>
      <c r="E12" s="75" t="str">
        <f t="shared" si="0"/>
        <v>转炉煤气(亿立方米)</v>
      </c>
      <c r="F12" s="75">
        <f t="shared" si="2"/>
        <v>753039573378.84</v>
      </c>
    </row>
    <row r="13" spans="1:6">
      <c r="A13" s="75" t="s">
        <v>387</v>
      </c>
      <c r="B13" s="75" t="s">
        <v>384</v>
      </c>
      <c r="C13" s="75">
        <v>522.7</v>
      </c>
      <c r="D13" s="75">
        <f t="shared" si="1"/>
        <v>1.7839590443686</v>
      </c>
      <c r="E13" s="75" t="str">
        <f t="shared" si="0"/>
        <v>其他煤气(亿立方米)</v>
      </c>
      <c r="F13" s="75">
        <f t="shared" si="2"/>
        <v>495423266211.604</v>
      </c>
    </row>
    <row r="14" spans="1:6">
      <c r="A14" s="75" t="s">
        <v>388</v>
      </c>
      <c r="B14" s="75" t="s">
        <v>377</v>
      </c>
      <c r="C14" s="75">
        <v>334.53</v>
      </c>
      <c r="D14" s="75">
        <f t="shared" si="1"/>
        <v>1.14174061433447</v>
      </c>
      <c r="E14" s="75" t="str">
        <f t="shared" si="0"/>
        <v>其他焦化产品(万吨)</v>
      </c>
      <c r="F14" s="75">
        <f t="shared" si="2"/>
        <v>317072786006.826</v>
      </c>
    </row>
    <row r="15" spans="1:6">
      <c r="A15" s="75" t="s">
        <v>389</v>
      </c>
      <c r="C15" s="75">
        <v>0</v>
      </c>
      <c r="D15" s="75">
        <f t="shared" si="1"/>
        <v>0</v>
      </c>
      <c r="E15" s="75" t="str">
        <f t="shared" si="0"/>
        <v>油品合计()</v>
      </c>
      <c r="F15" s="75">
        <f t="shared" si="2"/>
        <v>0</v>
      </c>
    </row>
    <row r="16" spans="1:6">
      <c r="A16" s="75" t="s">
        <v>390</v>
      </c>
      <c r="B16" s="75" t="s">
        <v>377</v>
      </c>
      <c r="C16" s="75">
        <v>418.16</v>
      </c>
      <c r="D16" s="75">
        <f t="shared" si="1"/>
        <v>1.42716723549488</v>
      </c>
      <c r="E16" s="75" t="str">
        <f t="shared" si="0"/>
        <v>原油(万吨)</v>
      </c>
      <c r="F16" s="75">
        <f t="shared" si="2"/>
        <v>396338612969.283</v>
      </c>
    </row>
    <row r="17" spans="1:6">
      <c r="A17" s="75" t="s">
        <v>391</v>
      </c>
      <c r="B17" s="75" t="s">
        <v>377</v>
      </c>
      <c r="C17" s="75">
        <v>430.7</v>
      </c>
      <c r="D17" s="75">
        <f t="shared" si="1"/>
        <v>1.46996587030717</v>
      </c>
      <c r="E17" s="75" t="str">
        <f t="shared" si="0"/>
        <v>汽油(万吨)</v>
      </c>
      <c r="F17" s="75">
        <f t="shared" si="2"/>
        <v>408224221843.003</v>
      </c>
    </row>
    <row r="18" spans="1:6">
      <c r="A18" s="75" t="s">
        <v>392</v>
      </c>
      <c r="B18" s="75" t="s">
        <v>377</v>
      </c>
      <c r="C18" s="75">
        <v>430.7</v>
      </c>
      <c r="D18" s="75">
        <f t="shared" si="1"/>
        <v>1.46996587030717</v>
      </c>
      <c r="E18" s="75" t="str">
        <f t="shared" si="0"/>
        <v>煤油(万吨)</v>
      </c>
      <c r="F18" s="75">
        <f t="shared" si="2"/>
        <v>408224221843.003</v>
      </c>
    </row>
    <row r="19" spans="1:6">
      <c r="A19" s="75" t="s">
        <v>393</v>
      </c>
      <c r="B19" s="75" t="s">
        <v>377</v>
      </c>
      <c r="C19" s="75">
        <v>426.52</v>
      </c>
      <c r="D19" s="75">
        <f t="shared" si="1"/>
        <v>1.45569965870307</v>
      </c>
      <c r="E19" s="75" t="str">
        <f t="shared" si="0"/>
        <v>柴油(万吨)</v>
      </c>
      <c r="F19" s="75">
        <f t="shared" si="2"/>
        <v>404262352218.43</v>
      </c>
    </row>
    <row r="20" spans="1:6">
      <c r="A20" s="75" t="s">
        <v>394</v>
      </c>
      <c r="B20" s="75" t="s">
        <v>377</v>
      </c>
      <c r="C20" s="75">
        <v>418.16</v>
      </c>
      <c r="D20" s="75">
        <f t="shared" si="1"/>
        <v>1.42716723549488</v>
      </c>
      <c r="E20" s="75" t="str">
        <f t="shared" si="0"/>
        <v>燃料油(万吨)</v>
      </c>
      <c r="F20" s="75">
        <f t="shared" si="2"/>
        <v>396338612969.283</v>
      </c>
    </row>
    <row r="21" spans="1:6">
      <c r="A21" s="75" t="s">
        <v>395</v>
      </c>
      <c r="B21" s="75" t="s">
        <v>377</v>
      </c>
      <c r="C21" s="75">
        <v>439.07</v>
      </c>
      <c r="D21" s="75">
        <f t="shared" si="1"/>
        <v>1.49853242320819</v>
      </c>
      <c r="E21" s="75" t="str">
        <f t="shared" si="0"/>
        <v>石脑油(万吨)</v>
      </c>
      <c r="F21" s="75">
        <f t="shared" si="2"/>
        <v>416157439249.147</v>
      </c>
    </row>
    <row r="22" spans="1:6">
      <c r="A22" s="75" t="s">
        <v>396</v>
      </c>
      <c r="B22" s="75" t="s">
        <v>377</v>
      </c>
      <c r="C22" s="75">
        <v>413.98</v>
      </c>
      <c r="D22" s="75">
        <f t="shared" si="1"/>
        <v>1.41290102389079</v>
      </c>
      <c r="E22" s="75" t="str">
        <f t="shared" si="0"/>
        <v>润滑油(万吨)</v>
      </c>
      <c r="F22" s="75">
        <f t="shared" si="2"/>
        <v>392376743344.71</v>
      </c>
    </row>
    <row r="23" spans="1:6">
      <c r="A23" s="75" t="s">
        <v>397</v>
      </c>
      <c r="B23" s="75" t="s">
        <v>377</v>
      </c>
      <c r="C23" s="75">
        <v>399.25</v>
      </c>
      <c r="D23" s="75">
        <f t="shared" si="1"/>
        <v>1.36262798634812</v>
      </c>
      <c r="E23" s="75" t="str">
        <f t="shared" si="0"/>
        <v>石蜡(万吨)</v>
      </c>
      <c r="F23" s="75">
        <f t="shared" si="2"/>
        <v>378415418088.737</v>
      </c>
    </row>
    <row r="24" spans="1:6">
      <c r="A24" s="75" t="s">
        <v>398</v>
      </c>
      <c r="B24" s="75" t="s">
        <v>377</v>
      </c>
      <c r="C24" s="75">
        <v>429.45</v>
      </c>
      <c r="D24" s="75">
        <f t="shared" si="1"/>
        <v>1.46569965870307</v>
      </c>
      <c r="E24" s="75" t="str">
        <f t="shared" si="0"/>
        <v>溶剂油(万吨)</v>
      </c>
      <c r="F24" s="75">
        <f t="shared" si="2"/>
        <v>407039452218.43</v>
      </c>
    </row>
    <row r="25" spans="1:6">
      <c r="A25" s="75" t="s">
        <v>399</v>
      </c>
      <c r="B25" s="75" t="s">
        <v>377</v>
      </c>
      <c r="C25" s="75">
        <v>389.31</v>
      </c>
      <c r="D25" s="75">
        <f t="shared" si="1"/>
        <v>1.32870307167235</v>
      </c>
      <c r="E25" s="75" t="str">
        <f t="shared" si="0"/>
        <v>石油沥青(万吨)</v>
      </c>
      <c r="F25" s="75">
        <f t="shared" si="2"/>
        <v>368994130034.13</v>
      </c>
    </row>
    <row r="26" spans="1:6">
      <c r="A26" s="75" t="s">
        <v>400</v>
      </c>
      <c r="B26" s="75" t="s">
        <v>377</v>
      </c>
      <c r="C26" s="75">
        <v>319.47</v>
      </c>
      <c r="D26" s="75">
        <f t="shared" si="1"/>
        <v>1.09034129692833</v>
      </c>
      <c r="E26" s="75" t="str">
        <f t="shared" si="0"/>
        <v>石油焦(万吨)</v>
      </c>
      <c r="F26" s="75">
        <f t="shared" si="2"/>
        <v>302798681569.966</v>
      </c>
    </row>
    <row r="27" spans="1:6">
      <c r="A27" s="75" t="s">
        <v>401</v>
      </c>
      <c r="B27" s="75" t="s">
        <v>377</v>
      </c>
      <c r="C27" s="75">
        <v>501.79</v>
      </c>
      <c r="D27" s="75">
        <f t="shared" si="1"/>
        <v>1.71259385665529</v>
      </c>
      <c r="E27" s="75" t="str">
        <f t="shared" si="0"/>
        <v>液化石油气(万吨)</v>
      </c>
      <c r="F27" s="75">
        <f t="shared" si="2"/>
        <v>475604439931.741</v>
      </c>
    </row>
    <row r="28" spans="1:6">
      <c r="A28" s="75" t="s">
        <v>402</v>
      </c>
      <c r="B28" s="75" t="s">
        <v>377</v>
      </c>
      <c r="C28" s="75">
        <v>459.98</v>
      </c>
      <c r="D28" s="75">
        <f t="shared" si="1"/>
        <v>1.5698976109215</v>
      </c>
      <c r="E28" s="75" t="str">
        <f t="shared" si="0"/>
        <v>炼厂干气(万吨)</v>
      </c>
      <c r="F28" s="75">
        <f t="shared" si="2"/>
        <v>435976265529.01</v>
      </c>
    </row>
    <row r="29" spans="1:6">
      <c r="A29" s="75" t="s">
        <v>403</v>
      </c>
      <c r="B29" s="75" t="s">
        <v>377</v>
      </c>
      <c r="C29" s="75">
        <v>409.8</v>
      </c>
      <c r="D29" s="75">
        <f t="shared" si="1"/>
        <v>1.39863481228669</v>
      </c>
      <c r="E29" s="75" t="str">
        <f t="shared" si="0"/>
        <v>其他石油制品(万吨)</v>
      </c>
      <c r="F29" s="75">
        <f t="shared" si="2"/>
        <v>388414873720.136</v>
      </c>
    </row>
    <row r="30" spans="1:6">
      <c r="A30" s="75" t="s">
        <v>404</v>
      </c>
      <c r="B30" s="75" t="s">
        <v>384</v>
      </c>
      <c r="C30" s="75">
        <v>3558.45</v>
      </c>
      <c r="D30" s="75">
        <f t="shared" si="1"/>
        <v>12.1448805460751</v>
      </c>
      <c r="E30" s="75" t="str">
        <f t="shared" si="0"/>
        <v>天然气(亿立方米)</v>
      </c>
      <c r="F30" s="75">
        <f t="shared" si="2"/>
        <v>3372754776450.51</v>
      </c>
    </row>
    <row r="31" spans="1:6">
      <c r="A31" s="75" t="s">
        <v>405</v>
      </c>
      <c r="B31" s="75" t="s">
        <v>377</v>
      </c>
      <c r="C31" s="75">
        <v>514.34</v>
      </c>
      <c r="D31" s="75">
        <f t="shared" si="1"/>
        <v>1.75542662116041</v>
      </c>
      <c r="E31" s="75" t="str">
        <f t="shared" si="0"/>
        <v>液化天然气(万吨)</v>
      </c>
      <c r="F31" s="75">
        <f t="shared" si="2"/>
        <v>487499526962.457</v>
      </c>
    </row>
    <row r="32" spans="1:6">
      <c r="A32" s="75" t="s">
        <v>406</v>
      </c>
      <c r="B32" s="75" t="s">
        <v>407</v>
      </c>
      <c r="C32" s="75">
        <v>10</v>
      </c>
      <c r="D32" s="75">
        <f t="shared" si="1"/>
        <v>0.0341296928327645</v>
      </c>
      <c r="E32" s="75" t="str">
        <f t="shared" si="0"/>
        <v>热力(万百万千焦)</v>
      </c>
      <c r="F32" s="75">
        <f t="shared" si="2"/>
        <v>9478156996.58703</v>
      </c>
    </row>
    <row r="33" spans="1:6">
      <c r="A33" s="75" t="s">
        <v>408</v>
      </c>
      <c r="B33" s="75" t="s">
        <v>409</v>
      </c>
      <c r="C33" s="75">
        <v>360</v>
      </c>
      <c r="D33" s="75">
        <f t="shared" si="1"/>
        <v>1.22866894197952</v>
      </c>
      <c r="E33" s="75" t="str">
        <f t="shared" si="0"/>
        <v>电力(亿千瓦时)</v>
      </c>
      <c r="F33" s="75">
        <f t="shared" si="2"/>
        <v>341213651877.133</v>
      </c>
    </row>
    <row r="34" spans="1:6">
      <c r="A34" s="75" t="s">
        <v>410</v>
      </c>
      <c r="B34" s="75" t="s">
        <v>411</v>
      </c>
      <c r="C34" s="75">
        <v>292.71</v>
      </c>
      <c r="D34" s="75">
        <f t="shared" si="1"/>
        <v>0.99901023890785</v>
      </c>
      <c r="E34" s="75" t="str">
        <f t="shared" si="0"/>
        <v>其他能源(万吨标准煤)</v>
      </c>
      <c r="F34" s="75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B2" sqref="B2:D17"/>
    </sheetView>
  </sheetViews>
  <sheetFormatPr defaultColWidth="9" defaultRowHeight="13.5"/>
  <cols>
    <col min="1" max="16384" width="9" style="75"/>
  </cols>
  <sheetData>
    <row r="1" ht="14.25" customHeight="1" spans="1:60">
      <c r="A1" s="76" t="s">
        <v>412</v>
      </c>
      <c r="B1" s="77" t="s">
        <v>413</v>
      </c>
      <c r="C1" s="77"/>
      <c r="D1" s="77"/>
      <c r="E1" s="77"/>
      <c r="F1" s="77"/>
      <c r="G1" s="77" t="s">
        <v>413</v>
      </c>
      <c r="H1" s="77"/>
      <c r="I1" s="77"/>
      <c r="J1" s="77"/>
      <c r="L1" s="77" t="s">
        <v>413</v>
      </c>
      <c r="M1" s="77"/>
      <c r="N1" s="77"/>
      <c r="O1" s="77"/>
      <c r="P1" s="77"/>
      <c r="Q1" s="77" t="s">
        <v>413</v>
      </c>
      <c r="R1" s="77"/>
      <c r="S1" s="77"/>
      <c r="T1" s="77"/>
      <c r="V1" s="77" t="s">
        <v>413</v>
      </c>
      <c r="W1" s="77"/>
      <c r="X1" s="77"/>
      <c r="Y1" s="77"/>
      <c r="Z1" s="77"/>
      <c r="AA1" s="77" t="s">
        <v>413</v>
      </c>
      <c r="AB1" s="77"/>
      <c r="AC1" s="77"/>
      <c r="AD1" s="77"/>
      <c r="AF1" s="77" t="s">
        <v>413</v>
      </c>
      <c r="AG1" s="77"/>
      <c r="AH1" s="77"/>
      <c r="AI1" s="77"/>
      <c r="AJ1" s="77"/>
      <c r="AK1" s="77" t="s">
        <v>413</v>
      </c>
      <c r="AL1" s="77"/>
      <c r="AM1" s="77"/>
      <c r="AN1" s="77"/>
      <c r="AP1" s="77" t="s">
        <v>413</v>
      </c>
      <c r="AQ1" s="77"/>
      <c r="AR1" s="77"/>
      <c r="AS1" s="77"/>
      <c r="AT1" s="77"/>
      <c r="AU1" s="77" t="s">
        <v>413</v>
      </c>
      <c r="AV1" s="77"/>
      <c r="AW1" s="77"/>
      <c r="AX1" s="77"/>
      <c r="AZ1" s="77" t="s">
        <v>413</v>
      </c>
      <c r="BA1" s="77"/>
      <c r="BB1" s="77"/>
      <c r="BC1" s="77"/>
      <c r="BD1" s="77"/>
      <c r="BE1" s="78" t="s">
        <v>413</v>
      </c>
      <c r="BF1" s="79"/>
      <c r="BG1" s="79"/>
      <c r="BH1" s="80"/>
    </row>
    <row r="2" ht="39" spans="1:60">
      <c r="A2" s="76"/>
      <c r="B2" s="81" t="s">
        <v>414</v>
      </c>
      <c r="C2" s="81" t="s">
        <v>415</v>
      </c>
      <c r="D2" s="76" t="s">
        <v>416</v>
      </c>
      <c r="E2" s="76" t="s">
        <v>417</v>
      </c>
      <c r="F2" s="76" t="s">
        <v>418</v>
      </c>
      <c r="G2" s="81" t="s">
        <v>414</v>
      </c>
      <c r="H2" s="81" t="s">
        <v>419</v>
      </c>
      <c r="I2" s="81" t="s">
        <v>420</v>
      </c>
      <c r="J2" s="81" t="s">
        <v>421</v>
      </c>
      <c r="L2" s="81" t="s">
        <v>414</v>
      </c>
      <c r="M2" s="81" t="s">
        <v>415</v>
      </c>
      <c r="N2" s="76" t="s">
        <v>416</v>
      </c>
      <c r="O2" s="76" t="s">
        <v>417</v>
      </c>
      <c r="P2" s="76" t="s">
        <v>418</v>
      </c>
      <c r="Q2" s="81" t="s">
        <v>414</v>
      </c>
      <c r="R2" s="81" t="s">
        <v>419</v>
      </c>
      <c r="S2" s="81" t="s">
        <v>420</v>
      </c>
      <c r="T2" s="81" t="s">
        <v>421</v>
      </c>
      <c r="V2" s="81" t="s">
        <v>414</v>
      </c>
      <c r="W2" s="81" t="s">
        <v>415</v>
      </c>
      <c r="X2" s="76" t="s">
        <v>416</v>
      </c>
      <c r="Y2" s="76" t="s">
        <v>417</v>
      </c>
      <c r="Z2" s="76" t="s">
        <v>418</v>
      </c>
      <c r="AA2" s="81" t="s">
        <v>414</v>
      </c>
      <c r="AB2" s="81" t="s">
        <v>419</v>
      </c>
      <c r="AC2" s="81" t="s">
        <v>420</v>
      </c>
      <c r="AD2" s="81" t="s">
        <v>421</v>
      </c>
      <c r="AF2" s="81" t="s">
        <v>414</v>
      </c>
      <c r="AG2" s="81" t="s">
        <v>415</v>
      </c>
      <c r="AH2" s="76" t="s">
        <v>416</v>
      </c>
      <c r="AI2" s="76" t="s">
        <v>417</v>
      </c>
      <c r="AJ2" s="76" t="s">
        <v>418</v>
      </c>
      <c r="AK2" s="81" t="s">
        <v>414</v>
      </c>
      <c r="AL2" s="81" t="s">
        <v>419</v>
      </c>
      <c r="AM2" s="81" t="s">
        <v>420</v>
      </c>
      <c r="AN2" s="81" t="s">
        <v>421</v>
      </c>
      <c r="AP2" s="82" t="s">
        <v>414</v>
      </c>
      <c r="AQ2" s="82" t="s">
        <v>415</v>
      </c>
      <c r="AR2" s="83" t="s">
        <v>416</v>
      </c>
      <c r="AS2" s="83" t="s">
        <v>417</v>
      </c>
      <c r="AT2" s="83" t="s">
        <v>418</v>
      </c>
      <c r="AU2" s="81" t="s">
        <v>414</v>
      </c>
      <c r="AV2" s="81" t="s">
        <v>419</v>
      </c>
      <c r="AW2" s="81" t="s">
        <v>420</v>
      </c>
      <c r="AX2" s="81" t="s">
        <v>421</v>
      </c>
      <c r="AZ2" s="82" t="s">
        <v>414</v>
      </c>
      <c r="BA2" s="82" t="s">
        <v>415</v>
      </c>
      <c r="BB2" s="83" t="s">
        <v>416</v>
      </c>
      <c r="BC2" s="83" t="s">
        <v>417</v>
      </c>
      <c r="BD2" s="83" t="s">
        <v>418</v>
      </c>
      <c r="BE2" s="81" t="s">
        <v>414</v>
      </c>
      <c r="BF2" s="81" t="s">
        <v>419</v>
      </c>
      <c r="BG2" s="81" t="s">
        <v>420</v>
      </c>
      <c r="BH2" s="81" t="s">
        <v>421</v>
      </c>
    </row>
    <row r="3" spans="1:60">
      <c r="A3" s="84" t="s">
        <v>422</v>
      </c>
      <c r="B3" s="85">
        <v>51770</v>
      </c>
      <c r="C3" s="85">
        <v>46296</v>
      </c>
      <c r="D3" s="85">
        <v>2525</v>
      </c>
      <c r="E3" s="85">
        <v>12</v>
      </c>
      <c r="F3" s="85">
        <v>2936</v>
      </c>
      <c r="G3" s="85">
        <v>1355</v>
      </c>
      <c r="H3" s="85">
        <v>38</v>
      </c>
      <c r="I3" s="85">
        <v>785</v>
      </c>
      <c r="J3" s="85">
        <v>533</v>
      </c>
      <c r="L3" s="86">
        <v>50465</v>
      </c>
      <c r="M3" s="86">
        <v>45538</v>
      </c>
      <c r="N3" s="86">
        <v>2325</v>
      </c>
      <c r="O3" s="86">
        <v>13</v>
      </c>
      <c r="P3" s="86">
        <v>2589</v>
      </c>
      <c r="Q3" s="86">
        <v>1126</v>
      </c>
      <c r="R3" s="87">
        <v>30.3</v>
      </c>
      <c r="S3" s="86">
        <v>611</v>
      </c>
      <c r="T3" s="86">
        <v>485</v>
      </c>
      <c r="V3" s="85">
        <v>49249</v>
      </c>
      <c r="W3" s="85">
        <v>44829</v>
      </c>
      <c r="X3" s="85">
        <v>2155</v>
      </c>
      <c r="Y3" s="85">
        <v>15</v>
      </c>
      <c r="Z3" s="85">
        <v>2249</v>
      </c>
      <c r="AA3" s="85">
        <v>936</v>
      </c>
      <c r="AB3" s="85">
        <v>22</v>
      </c>
      <c r="AC3" s="85">
        <v>485</v>
      </c>
      <c r="AD3" s="85">
        <v>429</v>
      </c>
      <c r="AF3" s="85">
        <f t="shared" ref="AF3:AF34" si="0">SUM(AG3:AJ3)</f>
        <v>45558</v>
      </c>
      <c r="AG3" s="85">
        <v>41498</v>
      </c>
      <c r="AH3" s="85">
        <v>2028</v>
      </c>
      <c r="AI3" s="85">
        <v>27</v>
      </c>
      <c r="AJ3" s="85">
        <v>2005</v>
      </c>
      <c r="AK3" s="85">
        <v>813</v>
      </c>
      <c r="AL3" s="85">
        <v>18</v>
      </c>
      <c r="AM3" s="85">
        <v>380</v>
      </c>
      <c r="AN3" s="85">
        <v>415</v>
      </c>
      <c r="AP3" s="85">
        <f t="shared" ref="AP3:AP34" si="1">SUM(AQ3:AT3)</f>
        <v>43273</v>
      </c>
      <c r="AQ3" s="88">
        <v>39462</v>
      </c>
      <c r="AR3" s="88">
        <v>1883</v>
      </c>
      <c r="AS3" s="88">
        <v>28</v>
      </c>
      <c r="AT3" s="88">
        <v>1900</v>
      </c>
      <c r="AU3" s="89">
        <v>687</v>
      </c>
      <c r="AV3" s="89">
        <v>21</v>
      </c>
      <c r="AW3" s="89">
        <v>315</v>
      </c>
      <c r="AX3" s="89">
        <v>351</v>
      </c>
      <c r="AZ3" s="85">
        <f t="shared" ref="AZ3:AZ34" si="2">SUM(BA3:BD3)</f>
        <v>43273</v>
      </c>
      <c r="BA3" s="88">
        <v>39462</v>
      </c>
      <c r="BB3" s="88">
        <v>1883</v>
      </c>
      <c r="BC3" s="88">
        <v>28</v>
      </c>
      <c r="BD3" s="88">
        <v>1900</v>
      </c>
      <c r="BE3" s="89">
        <v>687</v>
      </c>
      <c r="BF3" s="89">
        <v>21</v>
      </c>
      <c r="BG3" s="89">
        <v>315</v>
      </c>
      <c r="BH3" s="89">
        <v>351</v>
      </c>
    </row>
    <row r="4" spans="1:60">
      <c r="A4" s="84" t="s">
        <v>423</v>
      </c>
      <c r="B4" s="85">
        <v>434</v>
      </c>
      <c r="C4" s="85">
        <v>10</v>
      </c>
      <c r="D4" s="85">
        <v>397</v>
      </c>
      <c r="E4" s="85">
        <v>4</v>
      </c>
      <c r="F4" s="85">
        <v>23</v>
      </c>
      <c r="G4" s="85">
        <v>24</v>
      </c>
      <c r="H4" s="85">
        <v>1</v>
      </c>
      <c r="I4" s="85">
        <v>23</v>
      </c>
      <c r="J4" s="86"/>
      <c r="L4" s="86">
        <v>443</v>
      </c>
      <c r="M4" s="86">
        <v>15</v>
      </c>
      <c r="N4" s="86">
        <v>404</v>
      </c>
      <c r="O4" s="86">
        <v>5</v>
      </c>
      <c r="P4" s="86">
        <v>20</v>
      </c>
      <c r="Q4" s="86">
        <v>19</v>
      </c>
      <c r="R4" s="87"/>
      <c r="S4" s="86">
        <v>19</v>
      </c>
      <c r="T4" s="86"/>
      <c r="V4" s="85">
        <v>433</v>
      </c>
      <c r="W4" s="85">
        <v>17</v>
      </c>
      <c r="X4" s="85">
        <v>395</v>
      </c>
      <c r="Y4" s="85">
        <v>5</v>
      </c>
      <c r="Z4" s="85">
        <v>15</v>
      </c>
      <c r="AA4" s="85">
        <v>15</v>
      </c>
      <c r="AB4" s="87"/>
      <c r="AC4" s="85">
        <v>15</v>
      </c>
      <c r="AD4" s="86"/>
      <c r="AF4" s="85">
        <f t="shared" si="0"/>
        <v>377</v>
      </c>
      <c r="AG4" s="85">
        <v>13</v>
      </c>
      <c r="AH4" s="85">
        <v>347</v>
      </c>
      <c r="AI4" s="85">
        <v>4</v>
      </c>
      <c r="AJ4" s="85">
        <v>13</v>
      </c>
      <c r="AK4" s="85">
        <v>13</v>
      </c>
      <c r="AL4" s="85">
        <v>1</v>
      </c>
      <c r="AM4" s="85">
        <v>12</v>
      </c>
      <c r="AN4" s="86"/>
      <c r="AP4" s="85">
        <f t="shared" si="1"/>
        <v>419</v>
      </c>
      <c r="AQ4" s="88">
        <v>34</v>
      </c>
      <c r="AR4" s="88">
        <v>371</v>
      </c>
      <c r="AS4" s="88">
        <v>6</v>
      </c>
      <c r="AT4" s="88">
        <v>8</v>
      </c>
      <c r="AU4" s="90">
        <v>8</v>
      </c>
      <c r="AV4" s="90">
        <v>1</v>
      </c>
      <c r="AW4" s="90">
        <v>7</v>
      </c>
      <c r="AX4" s="91"/>
      <c r="AZ4" s="85">
        <f t="shared" si="2"/>
        <v>419</v>
      </c>
      <c r="BA4" s="88">
        <v>34</v>
      </c>
      <c r="BB4" s="88">
        <v>371</v>
      </c>
      <c r="BC4" s="88">
        <v>6</v>
      </c>
      <c r="BD4" s="88">
        <v>8</v>
      </c>
      <c r="BE4" s="90">
        <v>8</v>
      </c>
      <c r="BF4" s="90">
        <v>1</v>
      </c>
      <c r="BG4" s="90">
        <v>7</v>
      </c>
      <c r="BH4" s="91"/>
    </row>
    <row r="5" spans="1:60">
      <c r="A5" s="84" t="s">
        <v>424</v>
      </c>
      <c r="B5" s="85">
        <v>668</v>
      </c>
      <c r="C5" s="85">
        <v>513</v>
      </c>
      <c r="D5" s="85">
        <v>134</v>
      </c>
      <c r="E5" s="92"/>
      <c r="F5" s="85">
        <v>21</v>
      </c>
      <c r="G5" s="85">
        <v>10</v>
      </c>
      <c r="H5" s="87"/>
      <c r="I5" s="85">
        <v>8</v>
      </c>
      <c r="J5" s="92">
        <v>3</v>
      </c>
      <c r="L5" s="86">
        <v>647</v>
      </c>
      <c r="M5" s="86">
        <v>518</v>
      </c>
      <c r="N5" s="86">
        <v>114</v>
      </c>
      <c r="O5" s="92"/>
      <c r="P5" s="86">
        <v>14</v>
      </c>
      <c r="Q5" s="86">
        <v>9</v>
      </c>
      <c r="R5" s="87"/>
      <c r="S5" s="86">
        <v>6</v>
      </c>
      <c r="T5" s="92">
        <v>3</v>
      </c>
      <c r="V5" s="85">
        <v>654</v>
      </c>
      <c r="W5" s="85">
        <v>531</v>
      </c>
      <c r="X5" s="85">
        <v>112</v>
      </c>
      <c r="Y5" s="92"/>
      <c r="Z5" s="85">
        <v>11</v>
      </c>
      <c r="AA5" s="85">
        <v>6</v>
      </c>
      <c r="AB5" s="87"/>
      <c r="AC5" s="85">
        <v>6</v>
      </c>
      <c r="AD5" s="92"/>
      <c r="AF5" s="85">
        <f t="shared" si="0"/>
        <v>584</v>
      </c>
      <c r="AG5" s="85">
        <v>467</v>
      </c>
      <c r="AH5" s="85">
        <v>106</v>
      </c>
      <c r="AI5" s="92"/>
      <c r="AJ5" s="85">
        <v>11</v>
      </c>
      <c r="AK5" s="85">
        <v>5</v>
      </c>
      <c r="AL5" s="87"/>
      <c r="AM5" s="85">
        <v>5</v>
      </c>
      <c r="AN5" s="92"/>
      <c r="AP5" s="85">
        <f t="shared" si="1"/>
        <v>591</v>
      </c>
      <c r="AQ5" s="88">
        <v>476</v>
      </c>
      <c r="AR5" s="88">
        <v>104</v>
      </c>
      <c r="AS5" s="93"/>
      <c r="AT5" s="88">
        <v>11</v>
      </c>
      <c r="AU5" s="91">
        <v>5</v>
      </c>
      <c r="AV5" s="91"/>
      <c r="AW5" s="91">
        <v>5</v>
      </c>
      <c r="AX5" s="91"/>
      <c r="AZ5" s="85">
        <f t="shared" si="2"/>
        <v>591</v>
      </c>
      <c r="BA5" s="88">
        <v>476</v>
      </c>
      <c r="BB5" s="88">
        <v>104</v>
      </c>
      <c r="BC5" s="93"/>
      <c r="BD5" s="88">
        <v>11</v>
      </c>
      <c r="BE5" s="91">
        <v>5</v>
      </c>
      <c r="BF5" s="91"/>
      <c r="BG5" s="91">
        <v>5</v>
      </c>
      <c r="BH5" s="91"/>
    </row>
    <row r="6" spans="1:60">
      <c r="A6" s="84" t="s">
        <v>425</v>
      </c>
      <c r="B6" s="85">
        <v>2352</v>
      </c>
      <c r="C6" s="85">
        <v>2224</v>
      </c>
      <c r="D6" s="85">
        <v>8</v>
      </c>
      <c r="E6" s="92"/>
      <c r="F6" s="85">
        <v>120</v>
      </c>
      <c r="G6" s="85">
        <v>51</v>
      </c>
      <c r="H6" s="87"/>
      <c r="I6" s="85">
        <v>22</v>
      </c>
      <c r="J6" s="92">
        <v>29</v>
      </c>
      <c r="L6" s="86">
        <v>2377</v>
      </c>
      <c r="M6" s="86">
        <v>2274</v>
      </c>
      <c r="N6" s="86">
        <v>1</v>
      </c>
      <c r="O6" s="92"/>
      <c r="P6" s="86">
        <v>102</v>
      </c>
      <c r="Q6" s="86">
        <v>43</v>
      </c>
      <c r="R6" s="87">
        <v>0.3</v>
      </c>
      <c r="S6" s="86">
        <v>15</v>
      </c>
      <c r="T6" s="92">
        <v>27</v>
      </c>
      <c r="V6" s="85">
        <v>2361</v>
      </c>
      <c r="W6" s="85">
        <v>2266</v>
      </c>
      <c r="X6" s="85">
        <v>0.6</v>
      </c>
      <c r="Y6" s="92"/>
      <c r="Z6" s="85">
        <v>94</v>
      </c>
      <c r="AA6" s="85">
        <v>38</v>
      </c>
      <c r="AB6" s="85">
        <v>0.3</v>
      </c>
      <c r="AC6" s="85">
        <v>12</v>
      </c>
      <c r="AD6" s="92">
        <v>26</v>
      </c>
      <c r="AF6" s="85">
        <f t="shared" si="0"/>
        <v>2295.4</v>
      </c>
      <c r="AG6" s="85">
        <v>2194</v>
      </c>
      <c r="AH6" s="85">
        <v>0.4</v>
      </c>
      <c r="AI6" s="92"/>
      <c r="AJ6" s="85">
        <v>101</v>
      </c>
      <c r="AK6" s="85">
        <v>34</v>
      </c>
      <c r="AL6" s="85">
        <v>0.2</v>
      </c>
      <c r="AM6" s="85">
        <v>10</v>
      </c>
      <c r="AN6" s="92">
        <v>23</v>
      </c>
      <c r="AP6" s="85">
        <f t="shared" si="1"/>
        <v>2195</v>
      </c>
      <c r="AQ6" s="88">
        <v>2092</v>
      </c>
      <c r="AR6" s="88">
        <v>0</v>
      </c>
      <c r="AS6" s="93"/>
      <c r="AT6" s="88">
        <v>103</v>
      </c>
      <c r="AU6" s="90">
        <v>26</v>
      </c>
      <c r="AV6" s="90">
        <v>0</v>
      </c>
      <c r="AW6" s="90">
        <v>7</v>
      </c>
      <c r="AX6" s="90">
        <v>19</v>
      </c>
      <c r="AZ6" s="85">
        <f t="shared" si="2"/>
        <v>2195</v>
      </c>
      <c r="BA6" s="88">
        <v>2092</v>
      </c>
      <c r="BB6" s="88">
        <v>0</v>
      </c>
      <c r="BC6" s="93"/>
      <c r="BD6" s="88">
        <v>103</v>
      </c>
      <c r="BE6" s="90">
        <v>26</v>
      </c>
      <c r="BF6" s="90">
        <v>0</v>
      </c>
      <c r="BG6" s="90">
        <v>7</v>
      </c>
      <c r="BH6" s="90">
        <v>19</v>
      </c>
    </row>
    <row r="7" spans="1:60">
      <c r="A7" s="84" t="s">
        <v>426</v>
      </c>
      <c r="B7" s="85">
        <v>2924</v>
      </c>
      <c r="C7" s="85">
        <v>2722</v>
      </c>
      <c r="D7" s="85">
        <v>108</v>
      </c>
      <c r="E7" s="92"/>
      <c r="F7" s="85">
        <v>95</v>
      </c>
      <c r="G7" s="85">
        <v>27</v>
      </c>
      <c r="H7" s="85">
        <v>0.2</v>
      </c>
      <c r="I7" s="85">
        <v>9</v>
      </c>
      <c r="J7" s="92">
        <v>18</v>
      </c>
      <c r="L7" s="86">
        <v>2852</v>
      </c>
      <c r="M7" s="86">
        <v>2666</v>
      </c>
      <c r="N7" s="86">
        <v>105</v>
      </c>
      <c r="O7" s="92"/>
      <c r="P7" s="86">
        <v>82</v>
      </c>
      <c r="Q7" s="86">
        <v>27</v>
      </c>
      <c r="R7" s="87">
        <v>3</v>
      </c>
      <c r="S7" s="86">
        <v>6</v>
      </c>
      <c r="T7" s="92">
        <v>19</v>
      </c>
      <c r="V7" s="85">
        <v>2739</v>
      </c>
      <c r="W7" s="85">
        <v>2574</v>
      </c>
      <c r="X7" s="85">
        <v>100</v>
      </c>
      <c r="Y7" s="92"/>
      <c r="Z7" s="85">
        <v>64</v>
      </c>
      <c r="AA7" s="85">
        <v>25</v>
      </c>
      <c r="AB7" s="85">
        <v>2</v>
      </c>
      <c r="AC7" s="85">
        <v>6</v>
      </c>
      <c r="AD7" s="92">
        <v>16</v>
      </c>
      <c r="AF7" s="85">
        <f t="shared" si="0"/>
        <v>2502</v>
      </c>
      <c r="AG7" s="85">
        <v>2335</v>
      </c>
      <c r="AH7" s="85">
        <v>110</v>
      </c>
      <c r="AI7" s="92"/>
      <c r="AJ7" s="85">
        <v>57</v>
      </c>
      <c r="AK7" s="85">
        <v>25</v>
      </c>
      <c r="AL7" s="85">
        <v>2</v>
      </c>
      <c r="AM7" s="85">
        <v>6</v>
      </c>
      <c r="AN7" s="92">
        <v>17</v>
      </c>
      <c r="AP7" s="85">
        <f t="shared" si="1"/>
        <v>2309</v>
      </c>
      <c r="AQ7" s="88">
        <v>2191</v>
      </c>
      <c r="AR7" s="88">
        <v>95</v>
      </c>
      <c r="AS7" s="93"/>
      <c r="AT7" s="88">
        <v>23</v>
      </c>
      <c r="AU7" s="90">
        <v>22</v>
      </c>
      <c r="AV7" s="90">
        <v>5</v>
      </c>
      <c r="AW7" s="90">
        <v>6</v>
      </c>
      <c r="AX7" s="90">
        <v>11</v>
      </c>
      <c r="AZ7" s="85">
        <f t="shared" si="2"/>
        <v>2309</v>
      </c>
      <c r="BA7" s="88">
        <v>2191</v>
      </c>
      <c r="BB7" s="88">
        <v>95</v>
      </c>
      <c r="BC7" s="93"/>
      <c r="BD7" s="88">
        <v>23</v>
      </c>
      <c r="BE7" s="90">
        <v>22</v>
      </c>
      <c r="BF7" s="90">
        <v>5</v>
      </c>
      <c r="BG7" s="90">
        <v>6</v>
      </c>
      <c r="BH7" s="90">
        <v>11</v>
      </c>
    </row>
    <row r="8" spans="1:60">
      <c r="A8" s="84" t="s">
        <v>427</v>
      </c>
      <c r="B8" s="85">
        <v>4731</v>
      </c>
      <c r="C8" s="85">
        <v>4677</v>
      </c>
      <c r="D8" s="85">
        <v>28.4</v>
      </c>
      <c r="E8" s="92"/>
      <c r="F8" s="85">
        <v>25</v>
      </c>
      <c r="G8" s="85">
        <v>10</v>
      </c>
      <c r="H8" s="94">
        <v>0.1</v>
      </c>
      <c r="I8" s="85">
        <v>2</v>
      </c>
      <c r="J8" s="92">
        <v>8</v>
      </c>
      <c r="L8" s="86">
        <v>4564</v>
      </c>
      <c r="M8" s="86">
        <v>4551</v>
      </c>
      <c r="N8" s="95">
        <v>0.3</v>
      </c>
      <c r="O8" s="92"/>
      <c r="P8" s="86">
        <v>12</v>
      </c>
      <c r="Q8" s="86">
        <v>8</v>
      </c>
      <c r="R8" s="94">
        <v>0.01</v>
      </c>
      <c r="S8" s="95">
        <v>2</v>
      </c>
      <c r="T8" s="92">
        <v>6</v>
      </c>
      <c r="V8" s="85">
        <v>4198</v>
      </c>
      <c r="W8" s="85">
        <v>4187</v>
      </c>
      <c r="X8" s="85">
        <v>0.4</v>
      </c>
      <c r="Y8" s="92"/>
      <c r="Z8" s="85">
        <v>11</v>
      </c>
      <c r="AA8" s="85">
        <v>8</v>
      </c>
      <c r="AB8" s="85">
        <v>0.03</v>
      </c>
      <c r="AC8" s="85">
        <v>2</v>
      </c>
      <c r="AD8" s="92">
        <v>6</v>
      </c>
      <c r="AF8" s="85">
        <f t="shared" si="0"/>
        <v>3736.5</v>
      </c>
      <c r="AG8" s="85">
        <v>3726</v>
      </c>
      <c r="AH8" s="85">
        <v>0.5</v>
      </c>
      <c r="AI8" s="92"/>
      <c r="AJ8" s="85">
        <v>10</v>
      </c>
      <c r="AK8" s="85">
        <v>7</v>
      </c>
      <c r="AL8" s="85">
        <v>0.05</v>
      </c>
      <c r="AM8" s="85">
        <v>1</v>
      </c>
      <c r="AN8" s="92">
        <v>7</v>
      </c>
      <c r="AP8" s="85">
        <f t="shared" si="1"/>
        <v>3375</v>
      </c>
      <c r="AQ8" s="88">
        <v>3364</v>
      </c>
      <c r="AR8" s="88">
        <v>0</v>
      </c>
      <c r="AS8" s="93"/>
      <c r="AT8" s="88">
        <v>11</v>
      </c>
      <c r="AU8" s="90">
        <v>7</v>
      </c>
      <c r="AV8" s="91"/>
      <c r="AW8" s="90">
        <v>1</v>
      </c>
      <c r="AX8" s="90">
        <v>7</v>
      </c>
      <c r="AZ8" s="85">
        <f t="shared" si="2"/>
        <v>3375</v>
      </c>
      <c r="BA8" s="88">
        <v>3364</v>
      </c>
      <c r="BB8" s="88">
        <v>0</v>
      </c>
      <c r="BC8" s="93"/>
      <c r="BD8" s="88">
        <v>11</v>
      </c>
      <c r="BE8" s="90">
        <v>7</v>
      </c>
      <c r="BF8" s="91"/>
      <c r="BG8" s="90">
        <v>1</v>
      </c>
      <c r="BH8" s="90">
        <v>7</v>
      </c>
    </row>
    <row r="9" spans="1:60">
      <c r="A9" s="84" t="s">
        <v>428</v>
      </c>
      <c r="B9" s="85">
        <v>1410</v>
      </c>
      <c r="C9" s="85">
        <v>1340</v>
      </c>
      <c r="D9" s="85">
        <v>3</v>
      </c>
      <c r="E9" s="85">
        <v>4</v>
      </c>
      <c r="F9" s="85">
        <v>63</v>
      </c>
      <c r="G9" s="85">
        <v>25</v>
      </c>
      <c r="H9" s="85">
        <v>1</v>
      </c>
      <c r="I9" s="85">
        <v>15</v>
      </c>
      <c r="J9" s="85">
        <v>9</v>
      </c>
      <c r="L9" s="86">
        <v>1395</v>
      </c>
      <c r="M9" s="86">
        <v>1343</v>
      </c>
      <c r="N9" s="86">
        <v>3</v>
      </c>
      <c r="O9" s="86">
        <v>4</v>
      </c>
      <c r="P9" s="86">
        <v>46</v>
      </c>
      <c r="Q9" s="86">
        <v>13</v>
      </c>
      <c r="R9" s="87"/>
      <c r="S9" s="86">
        <v>6</v>
      </c>
      <c r="T9" s="86">
        <v>6</v>
      </c>
      <c r="V9" s="85">
        <v>1381</v>
      </c>
      <c r="W9" s="85">
        <v>1335</v>
      </c>
      <c r="X9" s="85">
        <v>2</v>
      </c>
      <c r="Y9" s="85">
        <v>6</v>
      </c>
      <c r="Z9" s="85">
        <v>39</v>
      </c>
      <c r="AA9" s="85">
        <v>9</v>
      </c>
      <c r="AB9" s="87"/>
      <c r="AC9" s="85">
        <v>5</v>
      </c>
      <c r="AD9" s="85">
        <v>4</v>
      </c>
      <c r="AF9" s="85">
        <f t="shared" si="0"/>
        <v>1348</v>
      </c>
      <c r="AG9" s="85">
        <v>1306</v>
      </c>
      <c r="AH9" s="85">
        <v>1</v>
      </c>
      <c r="AI9" s="85">
        <v>5</v>
      </c>
      <c r="AJ9" s="85">
        <v>36</v>
      </c>
      <c r="AK9" s="85">
        <v>8</v>
      </c>
      <c r="AL9" s="87"/>
      <c r="AM9" s="85">
        <v>3</v>
      </c>
      <c r="AN9" s="85">
        <v>4</v>
      </c>
      <c r="AP9" s="85">
        <f t="shared" si="1"/>
        <v>1345</v>
      </c>
      <c r="AQ9" s="88">
        <v>1306</v>
      </c>
      <c r="AR9" s="88">
        <v>1</v>
      </c>
      <c r="AS9" s="88">
        <v>5</v>
      </c>
      <c r="AT9" s="88">
        <v>33</v>
      </c>
      <c r="AU9" s="90">
        <v>6</v>
      </c>
      <c r="AV9" s="91"/>
      <c r="AW9" s="90">
        <v>2</v>
      </c>
      <c r="AX9" s="90">
        <v>3</v>
      </c>
      <c r="AZ9" s="85">
        <f t="shared" si="2"/>
        <v>1345</v>
      </c>
      <c r="BA9" s="88">
        <v>1306</v>
      </c>
      <c r="BB9" s="88">
        <v>1</v>
      </c>
      <c r="BC9" s="88">
        <v>5</v>
      </c>
      <c r="BD9" s="88">
        <v>33</v>
      </c>
      <c r="BE9" s="90">
        <v>6</v>
      </c>
      <c r="BF9" s="91"/>
      <c r="BG9" s="90">
        <v>2</v>
      </c>
      <c r="BH9" s="90">
        <v>3</v>
      </c>
    </row>
    <row r="10" spans="1:60">
      <c r="A10" s="84" t="s">
        <v>429</v>
      </c>
      <c r="B10" s="85">
        <v>721</v>
      </c>
      <c r="C10" s="85">
        <v>677</v>
      </c>
      <c r="D10" s="76">
        <v>0.1</v>
      </c>
      <c r="E10" s="92"/>
      <c r="F10" s="85">
        <v>45</v>
      </c>
      <c r="G10" s="85">
        <v>33</v>
      </c>
      <c r="H10" s="85">
        <v>0.03</v>
      </c>
      <c r="I10" s="76">
        <v>9</v>
      </c>
      <c r="J10" s="92">
        <v>24</v>
      </c>
      <c r="L10" s="86">
        <v>705</v>
      </c>
      <c r="M10" s="86">
        <v>659</v>
      </c>
      <c r="N10" s="76">
        <v>0.1</v>
      </c>
      <c r="O10" s="92"/>
      <c r="P10" s="86">
        <v>46</v>
      </c>
      <c r="Q10" s="86">
        <v>35</v>
      </c>
      <c r="R10" s="87"/>
      <c r="S10" s="76">
        <v>9</v>
      </c>
      <c r="T10" s="92">
        <v>26</v>
      </c>
      <c r="V10" s="85">
        <v>664</v>
      </c>
      <c r="W10" s="85">
        <v>627</v>
      </c>
      <c r="X10" s="76" t="s">
        <v>430</v>
      </c>
      <c r="Y10" s="92"/>
      <c r="Z10" s="85">
        <v>37</v>
      </c>
      <c r="AA10" s="85">
        <v>27</v>
      </c>
      <c r="AB10" s="87"/>
      <c r="AC10" s="76">
        <v>6</v>
      </c>
      <c r="AD10" s="92">
        <v>21</v>
      </c>
      <c r="AF10" s="85">
        <f t="shared" si="0"/>
        <v>606</v>
      </c>
      <c r="AG10" s="85">
        <v>568</v>
      </c>
      <c r="AH10" s="76" t="s">
        <v>430</v>
      </c>
      <c r="AI10" s="92"/>
      <c r="AJ10" s="85">
        <v>38</v>
      </c>
      <c r="AK10" s="85">
        <v>28</v>
      </c>
      <c r="AL10" s="87" t="s">
        <v>431</v>
      </c>
      <c r="AM10" s="76">
        <v>5</v>
      </c>
      <c r="AN10" s="92">
        <v>23</v>
      </c>
      <c r="AP10" s="85">
        <f t="shared" si="1"/>
        <v>588</v>
      </c>
      <c r="AQ10" s="88">
        <v>550</v>
      </c>
      <c r="AR10" s="88">
        <v>0</v>
      </c>
      <c r="AS10" s="93"/>
      <c r="AT10" s="88">
        <v>38</v>
      </c>
      <c r="AU10" s="90">
        <v>28</v>
      </c>
      <c r="AV10" s="90">
        <v>0</v>
      </c>
      <c r="AW10" s="90">
        <v>4</v>
      </c>
      <c r="AX10" s="90">
        <v>23</v>
      </c>
      <c r="AZ10" s="85">
        <f t="shared" si="2"/>
        <v>588</v>
      </c>
      <c r="BA10" s="88">
        <v>550</v>
      </c>
      <c r="BB10" s="88">
        <v>0</v>
      </c>
      <c r="BC10" s="93"/>
      <c r="BD10" s="88">
        <v>38</v>
      </c>
      <c r="BE10" s="90">
        <v>28</v>
      </c>
      <c r="BF10" s="90">
        <v>0</v>
      </c>
      <c r="BG10" s="90">
        <v>4</v>
      </c>
      <c r="BH10" s="90">
        <v>23</v>
      </c>
    </row>
    <row r="11" spans="1:60">
      <c r="A11" s="84" t="s">
        <v>432</v>
      </c>
      <c r="B11" s="85">
        <v>895</v>
      </c>
      <c r="C11" s="85">
        <v>815</v>
      </c>
      <c r="D11" s="86">
        <v>3</v>
      </c>
      <c r="E11" s="92"/>
      <c r="F11" s="85">
        <v>76</v>
      </c>
      <c r="G11" s="85">
        <v>65</v>
      </c>
      <c r="H11" s="85">
        <v>0.3</v>
      </c>
      <c r="I11" s="85">
        <v>5</v>
      </c>
      <c r="J11" s="92">
        <v>59</v>
      </c>
      <c r="L11" s="86">
        <v>887</v>
      </c>
      <c r="M11" s="86">
        <v>818</v>
      </c>
      <c r="N11" s="86">
        <v>3</v>
      </c>
      <c r="O11" s="92"/>
      <c r="P11" s="86">
        <v>66</v>
      </c>
      <c r="Q11" s="86">
        <v>58</v>
      </c>
      <c r="R11" s="87">
        <v>0.1</v>
      </c>
      <c r="S11" s="86">
        <v>5</v>
      </c>
      <c r="T11" s="92">
        <v>54</v>
      </c>
      <c r="V11" s="85">
        <v>859</v>
      </c>
      <c r="W11" s="85">
        <v>801</v>
      </c>
      <c r="X11" s="85">
        <v>3</v>
      </c>
      <c r="Y11" s="92">
        <v>0.3</v>
      </c>
      <c r="Z11" s="85">
        <v>54</v>
      </c>
      <c r="AA11" s="85">
        <v>51</v>
      </c>
      <c r="AB11" s="87">
        <v>0.1</v>
      </c>
      <c r="AC11" s="85">
        <v>3</v>
      </c>
      <c r="AD11" s="92">
        <v>47</v>
      </c>
      <c r="AF11" s="85">
        <f t="shared" si="0"/>
        <v>815.3</v>
      </c>
      <c r="AG11" s="85">
        <v>762</v>
      </c>
      <c r="AH11" s="85">
        <v>2</v>
      </c>
      <c r="AI11" s="92">
        <v>0.3</v>
      </c>
      <c r="AJ11" s="85">
        <v>51</v>
      </c>
      <c r="AK11" s="85">
        <v>47</v>
      </c>
      <c r="AL11" s="85">
        <v>0.07</v>
      </c>
      <c r="AM11" s="85">
        <v>3</v>
      </c>
      <c r="AN11" s="92">
        <v>44</v>
      </c>
      <c r="AP11" s="85">
        <f t="shared" si="1"/>
        <v>807</v>
      </c>
      <c r="AQ11" s="88">
        <v>761</v>
      </c>
      <c r="AR11" s="88">
        <v>3</v>
      </c>
      <c r="AS11" s="88">
        <v>0</v>
      </c>
      <c r="AT11" s="88">
        <v>43</v>
      </c>
      <c r="AU11" s="90">
        <v>39</v>
      </c>
      <c r="AV11" s="90">
        <v>0</v>
      </c>
      <c r="AW11" s="90">
        <v>2</v>
      </c>
      <c r="AX11" s="90">
        <v>37</v>
      </c>
      <c r="AZ11" s="85">
        <f t="shared" si="2"/>
        <v>807</v>
      </c>
      <c r="BA11" s="88">
        <v>761</v>
      </c>
      <c r="BB11" s="88">
        <v>3</v>
      </c>
      <c r="BC11" s="88">
        <v>0</v>
      </c>
      <c r="BD11" s="88">
        <v>43</v>
      </c>
      <c r="BE11" s="90">
        <v>39</v>
      </c>
      <c r="BF11" s="90">
        <v>0</v>
      </c>
      <c r="BG11" s="90">
        <v>2</v>
      </c>
      <c r="BH11" s="90">
        <v>37</v>
      </c>
    </row>
    <row r="12" spans="1:60">
      <c r="A12" s="84" t="s">
        <v>433</v>
      </c>
      <c r="B12" s="85">
        <v>835</v>
      </c>
      <c r="C12" s="85">
        <v>619</v>
      </c>
      <c r="D12" s="85">
        <v>152</v>
      </c>
      <c r="E12" s="85">
        <v>1</v>
      </c>
      <c r="F12" s="85">
        <v>63</v>
      </c>
      <c r="G12" s="85">
        <v>33</v>
      </c>
      <c r="H12" s="85">
        <v>1</v>
      </c>
      <c r="I12" s="85">
        <v>32</v>
      </c>
      <c r="J12" s="86"/>
      <c r="L12" s="86">
        <v>812</v>
      </c>
      <c r="M12" s="86">
        <v>607</v>
      </c>
      <c r="N12" s="86">
        <v>149</v>
      </c>
      <c r="O12" s="86">
        <v>1</v>
      </c>
      <c r="P12" s="86">
        <v>55</v>
      </c>
      <c r="Q12" s="86">
        <v>26</v>
      </c>
      <c r="R12" s="87">
        <v>1.3</v>
      </c>
      <c r="S12" s="86">
        <v>24</v>
      </c>
      <c r="T12" s="86"/>
      <c r="V12" s="85">
        <v>833</v>
      </c>
      <c r="W12" s="85">
        <v>649</v>
      </c>
      <c r="X12" s="85">
        <v>128</v>
      </c>
      <c r="Y12" s="85">
        <v>1</v>
      </c>
      <c r="Z12" s="85">
        <v>55</v>
      </c>
      <c r="AA12" s="85">
        <v>20</v>
      </c>
      <c r="AB12" s="85">
        <v>1</v>
      </c>
      <c r="AC12" s="85">
        <v>19</v>
      </c>
      <c r="AD12" s="86"/>
      <c r="AF12" s="85">
        <f t="shared" si="0"/>
        <v>846</v>
      </c>
      <c r="AG12" s="85">
        <v>680</v>
      </c>
      <c r="AH12" s="85">
        <v>110</v>
      </c>
      <c r="AI12" s="85">
        <v>1</v>
      </c>
      <c r="AJ12" s="85">
        <v>55</v>
      </c>
      <c r="AK12" s="85">
        <v>19</v>
      </c>
      <c r="AL12" s="85">
        <v>1</v>
      </c>
      <c r="AM12" s="85">
        <v>18</v>
      </c>
      <c r="AN12" s="86"/>
      <c r="AP12" s="85">
        <f t="shared" si="1"/>
        <v>817</v>
      </c>
      <c r="AQ12" s="88">
        <v>663</v>
      </c>
      <c r="AR12" s="88">
        <v>102</v>
      </c>
      <c r="AS12" s="88">
        <v>1</v>
      </c>
      <c r="AT12" s="88">
        <v>51</v>
      </c>
      <c r="AU12" s="90">
        <v>15</v>
      </c>
      <c r="AV12" s="90">
        <v>1</v>
      </c>
      <c r="AW12" s="90">
        <v>14</v>
      </c>
      <c r="AX12" s="91"/>
      <c r="AZ12" s="85">
        <f t="shared" si="2"/>
        <v>817</v>
      </c>
      <c r="BA12" s="88">
        <v>663</v>
      </c>
      <c r="BB12" s="88">
        <v>102</v>
      </c>
      <c r="BC12" s="88">
        <v>1</v>
      </c>
      <c r="BD12" s="88">
        <v>51</v>
      </c>
      <c r="BE12" s="90">
        <v>15</v>
      </c>
      <c r="BF12" s="90">
        <v>1</v>
      </c>
      <c r="BG12" s="90">
        <v>14</v>
      </c>
      <c r="BH12" s="91"/>
    </row>
    <row r="13" spans="1:60">
      <c r="A13" s="84" t="s">
        <v>434</v>
      </c>
      <c r="B13" s="85">
        <v>4290</v>
      </c>
      <c r="C13" s="85">
        <v>3570</v>
      </c>
      <c r="D13" s="85">
        <v>477</v>
      </c>
      <c r="E13" s="92"/>
      <c r="F13" s="85">
        <v>243</v>
      </c>
      <c r="G13" s="85">
        <v>126</v>
      </c>
      <c r="H13" s="85">
        <v>2</v>
      </c>
      <c r="I13" s="85">
        <v>86</v>
      </c>
      <c r="J13" s="92">
        <v>37</v>
      </c>
      <c r="L13" s="86">
        <v>4364</v>
      </c>
      <c r="M13" s="86">
        <v>3604</v>
      </c>
      <c r="N13" s="86">
        <v>532</v>
      </c>
      <c r="O13" s="92"/>
      <c r="P13" s="86">
        <v>228</v>
      </c>
      <c r="Q13" s="86">
        <v>110</v>
      </c>
      <c r="R13" s="87">
        <v>2</v>
      </c>
      <c r="S13" s="86">
        <v>73</v>
      </c>
      <c r="T13" s="92">
        <v>35</v>
      </c>
      <c r="V13" s="85">
        <v>4462</v>
      </c>
      <c r="W13" s="85">
        <v>3711</v>
      </c>
      <c r="X13" s="85">
        <v>549</v>
      </c>
      <c r="Y13" s="92"/>
      <c r="Z13" s="85">
        <v>203</v>
      </c>
      <c r="AA13" s="85">
        <v>95</v>
      </c>
      <c r="AB13" s="85">
        <v>2</v>
      </c>
      <c r="AC13" s="85">
        <v>62</v>
      </c>
      <c r="AD13" s="92">
        <v>31</v>
      </c>
      <c r="AF13" s="85">
        <f t="shared" si="0"/>
        <v>4481</v>
      </c>
      <c r="AG13" s="85">
        <v>3823</v>
      </c>
      <c r="AH13" s="85">
        <v>449</v>
      </c>
      <c r="AI13" s="92"/>
      <c r="AJ13" s="85">
        <v>209</v>
      </c>
      <c r="AK13" s="85">
        <v>90</v>
      </c>
      <c r="AL13" s="85">
        <v>1</v>
      </c>
      <c r="AM13" s="85">
        <v>57</v>
      </c>
      <c r="AN13" s="92">
        <v>33</v>
      </c>
      <c r="AP13" s="85">
        <f t="shared" si="1"/>
        <v>4438</v>
      </c>
      <c r="AQ13" s="88">
        <v>3923</v>
      </c>
      <c r="AR13" s="88">
        <v>308</v>
      </c>
      <c r="AS13" s="93"/>
      <c r="AT13" s="88">
        <v>207</v>
      </c>
      <c r="AU13" s="90">
        <v>81</v>
      </c>
      <c r="AV13" s="90">
        <v>1</v>
      </c>
      <c r="AW13" s="90">
        <v>50</v>
      </c>
      <c r="AX13" s="90">
        <v>30</v>
      </c>
      <c r="AZ13" s="85">
        <f t="shared" si="2"/>
        <v>4438</v>
      </c>
      <c r="BA13" s="88">
        <v>3923</v>
      </c>
      <c r="BB13" s="88">
        <v>308</v>
      </c>
      <c r="BC13" s="93"/>
      <c r="BD13" s="88">
        <v>207</v>
      </c>
      <c r="BE13" s="90">
        <v>81</v>
      </c>
      <c r="BF13" s="90">
        <v>1</v>
      </c>
      <c r="BG13" s="90">
        <v>50</v>
      </c>
      <c r="BH13" s="90">
        <v>30</v>
      </c>
    </row>
    <row r="14" spans="1:60">
      <c r="A14" s="84" t="s">
        <v>435</v>
      </c>
      <c r="B14" s="85">
        <v>2432</v>
      </c>
      <c r="C14" s="85">
        <v>2102</v>
      </c>
      <c r="D14" s="85">
        <v>163</v>
      </c>
      <c r="E14" s="76">
        <v>0.03</v>
      </c>
      <c r="F14" s="85">
        <v>166</v>
      </c>
      <c r="G14" s="85">
        <v>111</v>
      </c>
      <c r="H14" s="85">
        <v>3</v>
      </c>
      <c r="I14" s="85">
        <v>96</v>
      </c>
      <c r="J14" s="76">
        <v>13</v>
      </c>
      <c r="L14" s="86">
        <v>2507</v>
      </c>
      <c r="M14" s="86">
        <v>2193</v>
      </c>
      <c r="N14" s="86">
        <v>150</v>
      </c>
      <c r="O14" s="76">
        <v>0.02</v>
      </c>
      <c r="P14" s="86">
        <v>164</v>
      </c>
      <c r="Q14" s="86">
        <v>107</v>
      </c>
      <c r="R14" s="87">
        <v>2.8</v>
      </c>
      <c r="S14" s="86">
        <v>92</v>
      </c>
      <c r="T14" s="76">
        <v>12</v>
      </c>
      <c r="V14" s="85">
        <v>2598</v>
      </c>
      <c r="W14" s="85">
        <v>2298</v>
      </c>
      <c r="X14" s="85">
        <v>157</v>
      </c>
      <c r="Y14" s="76">
        <v>0.01</v>
      </c>
      <c r="Z14" s="85">
        <v>143</v>
      </c>
      <c r="AA14" s="85">
        <v>92</v>
      </c>
      <c r="AB14" s="85">
        <v>3</v>
      </c>
      <c r="AC14" s="85">
        <v>78</v>
      </c>
      <c r="AD14" s="76">
        <v>12</v>
      </c>
      <c r="AF14" s="85">
        <f t="shared" si="0"/>
        <v>2543</v>
      </c>
      <c r="AG14" s="85">
        <v>2268</v>
      </c>
      <c r="AH14" s="85">
        <v>153</v>
      </c>
      <c r="AI14" s="76" t="s">
        <v>436</v>
      </c>
      <c r="AJ14" s="85">
        <v>122</v>
      </c>
      <c r="AK14" s="85">
        <v>82</v>
      </c>
      <c r="AL14" s="85">
        <v>2</v>
      </c>
      <c r="AM14" s="85">
        <v>69</v>
      </c>
      <c r="AN14" s="76">
        <v>12</v>
      </c>
      <c r="AP14" s="85">
        <f t="shared" si="1"/>
        <v>2366</v>
      </c>
      <c r="AQ14" s="88">
        <v>2098</v>
      </c>
      <c r="AR14" s="88">
        <v>156</v>
      </c>
      <c r="AS14" s="88">
        <v>0</v>
      </c>
      <c r="AT14" s="88">
        <v>112</v>
      </c>
      <c r="AU14" s="90">
        <v>71</v>
      </c>
      <c r="AV14" s="90">
        <v>1</v>
      </c>
      <c r="AW14" s="90">
        <v>61</v>
      </c>
      <c r="AX14" s="90">
        <v>9</v>
      </c>
      <c r="AZ14" s="85">
        <f t="shared" si="2"/>
        <v>2366</v>
      </c>
      <c r="BA14" s="88">
        <v>2098</v>
      </c>
      <c r="BB14" s="88">
        <v>156</v>
      </c>
      <c r="BC14" s="88">
        <v>0</v>
      </c>
      <c r="BD14" s="88">
        <v>112</v>
      </c>
      <c r="BE14" s="90">
        <v>71</v>
      </c>
      <c r="BF14" s="90">
        <v>1</v>
      </c>
      <c r="BG14" s="90">
        <v>61</v>
      </c>
      <c r="BH14" s="90">
        <v>9</v>
      </c>
    </row>
    <row r="15" spans="1:60">
      <c r="A15" s="84" t="s">
        <v>437</v>
      </c>
      <c r="B15" s="85">
        <v>2531</v>
      </c>
      <c r="C15" s="85">
        <v>2314</v>
      </c>
      <c r="D15" s="85">
        <v>3</v>
      </c>
      <c r="E15" s="92"/>
      <c r="F15" s="85">
        <v>214</v>
      </c>
      <c r="G15" s="85">
        <v>111</v>
      </c>
      <c r="H15" s="85">
        <v>0.4</v>
      </c>
      <c r="I15" s="85">
        <v>42</v>
      </c>
      <c r="J15" s="92">
        <v>69</v>
      </c>
      <c r="L15" s="86">
        <v>2657</v>
      </c>
      <c r="M15" s="86">
        <v>2463</v>
      </c>
      <c r="N15" s="86">
        <v>4</v>
      </c>
      <c r="O15" s="92"/>
      <c r="P15" s="86">
        <v>190</v>
      </c>
      <c r="Q15" s="86">
        <v>98</v>
      </c>
      <c r="R15" s="87">
        <v>0.5</v>
      </c>
      <c r="S15" s="86">
        <v>33</v>
      </c>
      <c r="T15" s="92">
        <v>64</v>
      </c>
      <c r="V15" s="85">
        <v>2519</v>
      </c>
      <c r="W15" s="85">
        <v>2353</v>
      </c>
      <c r="X15" s="85">
        <v>4</v>
      </c>
      <c r="Y15" s="92"/>
      <c r="Z15" s="85">
        <v>161</v>
      </c>
      <c r="AA15" s="85">
        <v>77</v>
      </c>
      <c r="AB15" s="85">
        <v>1</v>
      </c>
      <c r="AC15" s="85">
        <v>28</v>
      </c>
      <c r="AD15" s="92">
        <v>49</v>
      </c>
      <c r="AF15" s="85">
        <f t="shared" si="0"/>
        <v>2311</v>
      </c>
      <c r="AG15" s="85">
        <v>2151</v>
      </c>
      <c r="AH15" s="85">
        <v>5</v>
      </c>
      <c r="AI15" s="92"/>
      <c r="AJ15" s="85">
        <v>155</v>
      </c>
      <c r="AK15" s="85">
        <v>69</v>
      </c>
      <c r="AL15" s="85">
        <v>1</v>
      </c>
      <c r="AM15" s="85">
        <v>20</v>
      </c>
      <c r="AN15" s="92">
        <v>49</v>
      </c>
      <c r="AP15" s="85">
        <f t="shared" si="1"/>
        <v>2134</v>
      </c>
      <c r="AQ15" s="88">
        <v>1997</v>
      </c>
      <c r="AR15" s="88">
        <v>6</v>
      </c>
      <c r="AS15" s="93"/>
      <c r="AT15" s="88">
        <v>131</v>
      </c>
      <c r="AU15" s="90">
        <v>55</v>
      </c>
      <c r="AV15" s="90">
        <v>0</v>
      </c>
      <c r="AW15" s="90">
        <v>17</v>
      </c>
      <c r="AX15" s="90">
        <v>38</v>
      </c>
      <c r="AZ15" s="85">
        <f t="shared" si="2"/>
        <v>2134</v>
      </c>
      <c r="BA15" s="88">
        <v>1997</v>
      </c>
      <c r="BB15" s="88">
        <v>6</v>
      </c>
      <c r="BC15" s="93"/>
      <c r="BD15" s="88">
        <v>131</v>
      </c>
      <c r="BE15" s="90">
        <v>55</v>
      </c>
      <c r="BF15" s="90">
        <v>0</v>
      </c>
      <c r="BG15" s="90">
        <v>17</v>
      </c>
      <c r="BH15" s="90">
        <v>38</v>
      </c>
    </row>
    <row r="16" spans="1:60">
      <c r="A16" s="84" t="s">
        <v>438</v>
      </c>
      <c r="B16" s="85">
        <v>1551</v>
      </c>
      <c r="C16" s="85">
        <v>1380</v>
      </c>
      <c r="D16" s="85">
        <v>64</v>
      </c>
      <c r="E16" s="96"/>
      <c r="F16" s="85">
        <v>106</v>
      </c>
      <c r="G16" s="85">
        <v>39</v>
      </c>
      <c r="H16" s="85">
        <v>1</v>
      </c>
      <c r="I16" s="85">
        <v>35</v>
      </c>
      <c r="J16" s="85">
        <v>4</v>
      </c>
      <c r="L16" s="86">
        <v>1406</v>
      </c>
      <c r="M16" s="86">
        <v>1242</v>
      </c>
      <c r="N16" s="86">
        <v>67</v>
      </c>
      <c r="O16" s="96">
        <v>0.01</v>
      </c>
      <c r="P16" s="86">
        <v>98</v>
      </c>
      <c r="Q16" s="86">
        <v>31</v>
      </c>
      <c r="R16" s="87">
        <v>0.5</v>
      </c>
      <c r="S16" s="86">
        <v>27</v>
      </c>
      <c r="T16" s="96">
        <v>4</v>
      </c>
      <c r="V16" s="85">
        <v>1405</v>
      </c>
      <c r="W16" s="85">
        <v>1252</v>
      </c>
      <c r="X16" s="85">
        <v>64</v>
      </c>
      <c r="Y16" s="96"/>
      <c r="Z16" s="85">
        <v>89</v>
      </c>
      <c r="AA16" s="85">
        <v>28</v>
      </c>
      <c r="AB16" s="85">
        <v>0.2</v>
      </c>
      <c r="AC16" s="85">
        <v>25</v>
      </c>
      <c r="AD16" s="85">
        <v>3</v>
      </c>
      <c r="AF16" s="85">
        <f t="shared" si="0"/>
        <v>1139.04</v>
      </c>
      <c r="AG16" s="85">
        <v>1007</v>
      </c>
      <c r="AH16" s="85">
        <v>60</v>
      </c>
      <c r="AI16" s="85">
        <v>0.04</v>
      </c>
      <c r="AJ16" s="85">
        <v>72</v>
      </c>
      <c r="AK16" s="85">
        <v>24</v>
      </c>
      <c r="AL16" s="85">
        <v>0.2</v>
      </c>
      <c r="AM16" s="85">
        <v>21</v>
      </c>
      <c r="AN16" s="85">
        <v>3</v>
      </c>
      <c r="AP16" s="85">
        <f t="shared" si="1"/>
        <v>916</v>
      </c>
      <c r="AQ16" s="88">
        <v>781</v>
      </c>
      <c r="AR16" s="88">
        <v>67</v>
      </c>
      <c r="AS16" s="88">
        <v>1</v>
      </c>
      <c r="AT16" s="88">
        <v>67</v>
      </c>
      <c r="AU16" s="90">
        <v>22</v>
      </c>
      <c r="AV16" s="90">
        <v>0</v>
      </c>
      <c r="AW16" s="90">
        <v>19</v>
      </c>
      <c r="AX16" s="90">
        <v>3</v>
      </c>
      <c r="AZ16" s="85">
        <f t="shared" si="2"/>
        <v>916</v>
      </c>
      <c r="BA16" s="88">
        <v>781</v>
      </c>
      <c r="BB16" s="88">
        <v>67</v>
      </c>
      <c r="BC16" s="88">
        <v>1</v>
      </c>
      <c r="BD16" s="88">
        <v>67</v>
      </c>
      <c r="BE16" s="90">
        <v>22</v>
      </c>
      <c r="BF16" s="90">
        <v>0</v>
      </c>
      <c r="BG16" s="90">
        <v>19</v>
      </c>
      <c r="BH16" s="90">
        <v>3</v>
      </c>
    </row>
    <row r="17" spans="1:60">
      <c r="A17" s="84" t="s">
        <v>439</v>
      </c>
      <c r="B17" s="85">
        <v>1199</v>
      </c>
      <c r="C17" s="85">
        <v>1018</v>
      </c>
      <c r="D17" s="85">
        <v>4</v>
      </c>
      <c r="E17" s="92"/>
      <c r="F17" s="85">
        <v>177</v>
      </c>
      <c r="G17" s="85">
        <v>32</v>
      </c>
      <c r="H17" s="85">
        <v>2</v>
      </c>
      <c r="I17" s="85">
        <v>17</v>
      </c>
      <c r="J17" s="92">
        <v>13</v>
      </c>
      <c r="L17" s="86">
        <v>1128</v>
      </c>
      <c r="M17" s="86">
        <v>973</v>
      </c>
      <c r="N17" s="86">
        <v>6</v>
      </c>
      <c r="O17" s="92"/>
      <c r="P17" s="86">
        <v>149</v>
      </c>
      <c r="Q17" s="86">
        <v>20</v>
      </c>
      <c r="R17" s="87">
        <v>1.6</v>
      </c>
      <c r="S17" s="86">
        <v>9</v>
      </c>
      <c r="T17" s="92">
        <v>10</v>
      </c>
      <c r="V17" s="85">
        <v>1093</v>
      </c>
      <c r="W17" s="85">
        <v>956</v>
      </c>
      <c r="X17" s="85">
        <v>5</v>
      </c>
      <c r="Y17" s="92"/>
      <c r="Z17" s="85">
        <v>131</v>
      </c>
      <c r="AA17" s="85">
        <v>14</v>
      </c>
      <c r="AB17" s="85">
        <v>0.4</v>
      </c>
      <c r="AC17" s="85">
        <v>5</v>
      </c>
      <c r="AD17" s="92">
        <v>9</v>
      </c>
      <c r="AF17" s="85">
        <f t="shared" si="0"/>
        <v>967</v>
      </c>
      <c r="AG17" s="85">
        <v>842</v>
      </c>
      <c r="AH17" s="85">
        <v>5</v>
      </c>
      <c r="AI17" s="92"/>
      <c r="AJ17" s="85">
        <v>120</v>
      </c>
      <c r="AK17" s="85">
        <v>17</v>
      </c>
      <c r="AL17" s="85">
        <v>0.2</v>
      </c>
      <c r="AM17" s="85">
        <v>3</v>
      </c>
      <c r="AN17" s="92">
        <v>14</v>
      </c>
      <c r="AP17" s="85">
        <f t="shared" si="1"/>
        <v>856</v>
      </c>
      <c r="AQ17" s="88">
        <v>745</v>
      </c>
      <c r="AR17" s="88">
        <v>4</v>
      </c>
      <c r="AS17" s="93"/>
      <c r="AT17" s="88">
        <v>107</v>
      </c>
      <c r="AU17" s="90">
        <v>13</v>
      </c>
      <c r="AV17" s="90">
        <v>0</v>
      </c>
      <c r="AW17" s="90">
        <v>2</v>
      </c>
      <c r="AX17" s="90">
        <v>11</v>
      </c>
      <c r="AZ17" s="85">
        <f t="shared" si="2"/>
        <v>856</v>
      </c>
      <c r="BA17" s="88">
        <v>745</v>
      </c>
      <c r="BB17" s="88">
        <v>4</v>
      </c>
      <c r="BC17" s="93"/>
      <c r="BD17" s="88">
        <v>107</v>
      </c>
      <c r="BE17" s="90">
        <v>13</v>
      </c>
      <c r="BF17" s="90">
        <v>0</v>
      </c>
      <c r="BG17" s="90">
        <v>2</v>
      </c>
      <c r="BH17" s="90">
        <v>11</v>
      </c>
    </row>
    <row r="18" spans="1:60">
      <c r="A18" s="84" t="s">
        <v>440</v>
      </c>
      <c r="B18" s="85">
        <v>5116</v>
      </c>
      <c r="C18" s="85">
        <v>4752</v>
      </c>
      <c r="D18" s="85">
        <v>3</v>
      </c>
      <c r="E18" s="92"/>
      <c r="F18" s="85">
        <v>362</v>
      </c>
      <c r="G18" s="85">
        <v>159</v>
      </c>
      <c r="H18" s="85">
        <v>3</v>
      </c>
      <c r="I18" s="85">
        <v>81</v>
      </c>
      <c r="J18" s="92">
        <v>75</v>
      </c>
      <c r="L18" s="86">
        <v>4680</v>
      </c>
      <c r="M18" s="86">
        <v>4381</v>
      </c>
      <c r="N18" s="86">
        <v>2</v>
      </c>
      <c r="O18" s="92"/>
      <c r="P18" s="86">
        <v>297</v>
      </c>
      <c r="Q18" s="86">
        <v>141</v>
      </c>
      <c r="R18" s="87">
        <v>2.2</v>
      </c>
      <c r="S18" s="86">
        <v>64</v>
      </c>
      <c r="T18" s="92">
        <v>74</v>
      </c>
      <c r="V18" s="85">
        <v>4824</v>
      </c>
      <c r="W18" s="85">
        <v>4558</v>
      </c>
      <c r="X18" s="85">
        <v>2</v>
      </c>
      <c r="Y18" s="92"/>
      <c r="Z18" s="85">
        <v>264</v>
      </c>
      <c r="AA18" s="85">
        <v>135</v>
      </c>
      <c r="AB18" s="85">
        <v>2</v>
      </c>
      <c r="AC18" s="85">
        <v>51</v>
      </c>
      <c r="AD18" s="92">
        <v>81</v>
      </c>
      <c r="AF18" s="85">
        <f t="shared" si="0"/>
        <v>4614</v>
      </c>
      <c r="AG18" s="85">
        <v>4378</v>
      </c>
      <c r="AH18" s="85">
        <v>1</v>
      </c>
      <c r="AI18" s="92"/>
      <c r="AJ18" s="85">
        <v>235</v>
      </c>
      <c r="AK18" s="85">
        <v>107</v>
      </c>
      <c r="AL18" s="85">
        <v>1</v>
      </c>
      <c r="AM18" s="85">
        <v>35</v>
      </c>
      <c r="AN18" s="92">
        <v>71</v>
      </c>
      <c r="AP18" s="85">
        <f t="shared" si="1"/>
        <v>4671</v>
      </c>
      <c r="AQ18" s="97">
        <v>4455</v>
      </c>
      <c r="AR18" s="97">
        <v>3</v>
      </c>
      <c r="AS18" s="93"/>
      <c r="AT18" s="97">
        <v>213</v>
      </c>
      <c r="AU18" s="90">
        <v>89</v>
      </c>
      <c r="AV18" s="90">
        <v>3</v>
      </c>
      <c r="AW18" s="90">
        <v>27</v>
      </c>
      <c r="AX18" s="90">
        <v>59</v>
      </c>
      <c r="AZ18" s="85">
        <f t="shared" si="2"/>
        <v>4671</v>
      </c>
      <c r="BA18" s="97">
        <v>4455</v>
      </c>
      <c r="BB18" s="97">
        <v>3</v>
      </c>
      <c r="BC18" s="93"/>
      <c r="BD18" s="97">
        <v>213</v>
      </c>
      <c r="BE18" s="90">
        <v>89</v>
      </c>
      <c r="BF18" s="90">
        <v>3</v>
      </c>
      <c r="BG18" s="90">
        <v>27</v>
      </c>
      <c r="BH18" s="90">
        <v>59</v>
      </c>
    </row>
    <row r="19" spans="1:60">
      <c r="A19" s="84" t="s">
        <v>441</v>
      </c>
      <c r="B19" s="85">
        <v>2400</v>
      </c>
      <c r="C19" s="85">
        <v>2300</v>
      </c>
      <c r="D19" s="85">
        <v>29</v>
      </c>
      <c r="E19" s="92"/>
      <c r="F19" s="85">
        <v>71</v>
      </c>
      <c r="G19" s="85">
        <v>51</v>
      </c>
      <c r="H19" s="85">
        <v>2</v>
      </c>
      <c r="I19" s="85">
        <v>12</v>
      </c>
      <c r="J19" s="92">
        <v>37</v>
      </c>
      <c r="L19" s="86">
        <v>2481</v>
      </c>
      <c r="M19" s="86">
        <v>2400</v>
      </c>
      <c r="N19" s="86">
        <v>24</v>
      </c>
      <c r="O19" s="92"/>
      <c r="P19" s="86">
        <v>57</v>
      </c>
      <c r="Q19" s="86">
        <v>37</v>
      </c>
      <c r="R19" s="87"/>
      <c r="S19" s="86">
        <v>9</v>
      </c>
      <c r="T19" s="92">
        <v>28</v>
      </c>
      <c r="V19" s="85">
        <v>2689</v>
      </c>
      <c r="W19" s="85">
        <v>2601</v>
      </c>
      <c r="X19" s="85">
        <v>39</v>
      </c>
      <c r="Y19" s="92"/>
      <c r="Z19" s="85">
        <v>49</v>
      </c>
      <c r="AA19" s="85">
        <v>30</v>
      </c>
      <c r="AB19" s="87"/>
      <c r="AC19" s="85">
        <v>7</v>
      </c>
      <c r="AD19" s="92">
        <v>23</v>
      </c>
      <c r="AF19" s="85">
        <f t="shared" si="0"/>
        <v>2528</v>
      </c>
      <c r="AG19" s="85">
        <v>2457</v>
      </c>
      <c r="AH19" s="85">
        <v>31</v>
      </c>
      <c r="AI19" s="92"/>
      <c r="AJ19" s="85">
        <v>40</v>
      </c>
      <c r="AK19" s="85">
        <v>24</v>
      </c>
      <c r="AL19" s="85">
        <v>0.2</v>
      </c>
      <c r="AM19" s="85">
        <v>3</v>
      </c>
      <c r="AN19" s="92">
        <v>20</v>
      </c>
      <c r="AP19" s="85">
        <f t="shared" si="1"/>
        <v>2474</v>
      </c>
      <c r="AQ19" s="93">
        <v>2403</v>
      </c>
      <c r="AR19" s="93">
        <v>34</v>
      </c>
      <c r="AS19" s="93"/>
      <c r="AT19" s="93">
        <v>37</v>
      </c>
      <c r="AU19" s="90">
        <v>23</v>
      </c>
      <c r="AV19" s="91"/>
      <c r="AW19" s="90">
        <v>4</v>
      </c>
      <c r="AX19" s="90">
        <v>18</v>
      </c>
      <c r="AZ19" s="85">
        <f t="shared" si="2"/>
        <v>2474</v>
      </c>
      <c r="BA19" s="93">
        <v>2403</v>
      </c>
      <c r="BB19" s="93">
        <v>34</v>
      </c>
      <c r="BC19" s="93"/>
      <c r="BD19" s="93">
        <v>37</v>
      </c>
      <c r="BE19" s="90">
        <v>23</v>
      </c>
      <c r="BF19" s="91"/>
      <c r="BG19" s="90">
        <v>4</v>
      </c>
      <c r="BH19" s="90">
        <v>18</v>
      </c>
    </row>
    <row r="20" spans="1:60">
      <c r="A20" s="84" t="s">
        <v>442</v>
      </c>
      <c r="B20" s="85">
        <v>1243</v>
      </c>
      <c r="C20" s="85">
        <v>1102</v>
      </c>
      <c r="D20" s="85">
        <v>30</v>
      </c>
      <c r="E20" s="92"/>
      <c r="F20" s="85">
        <v>111</v>
      </c>
      <c r="G20" s="85">
        <v>37</v>
      </c>
      <c r="H20" s="85">
        <v>2</v>
      </c>
      <c r="I20" s="85">
        <v>19</v>
      </c>
      <c r="J20" s="92">
        <v>17</v>
      </c>
      <c r="L20" s="86">
        <v>1485</v>
      </c>
      <c r="M20" s="86">
        <v>1351</v>
      </c>
      <c r="N20" s="86">
        <v>33</v>
      </c>
      <c r="O20" s="92"/>
      <c r="P20" s="86">
        <v>102</v>
      </c>
      <c r="Q20" s="86">
        <v>30</v>
      </c>
      <c r="R20" s="87">
        <v>1.1</v>
      </c>
      <c r="S20" s="86">
        <v>15</v>
      </c>
      <c r="T20" s="92">
        <v>13</v>
      </c>
      <c r="V20" s="85">
        <v>1267</v>
      </c>
      <c r="W20" s="85">
        <v>1139</v>
      </c>
      <c r="X20" s="85">
        <v>31</v>
      </c>
      <c r="Y20" s="92"/>
      <c r="Z20" s="85">
        <v>97</v>
      </c>
      <c r="AA20" s="85">
        <v>25</v>
      </c>
      <c r="AB20" s="85">
        <v>0.6</v>
      </c>
      <c r="AC20" s="85">
        <v>14</v>
      </c>
      <c r="AD20" s="92">
        <v>11</v>
      </c>
      <c r="AF20" s="85">
        <f t="shared" si="0"/>
        <v>1075</v>
      </c>
      <c r="AG20" s="85">
        <v>945</v>
      </c>
      <c r="AH20" s="85">
        <v>28</v>
      </c>
      <c r="AI20" s="92"/>
      <c r="AJ20" s="85">
        <v>102</v>
      </c>
      <c r="AK20" s="85">
        <v>37</v>
      </c>
      <c r="AL20" s="85">
        <v>0.3</v>
      </c>
      <c r="AM20" s="85">
        <v>13</v>
      </c>
      <c r="AN20" s="92">
        <v>24</v>
      </c>
      <c r="AP20" s="85">
        <f t="shared" si="1"/>
        <v>1048</v>
      </c>
      <c r="AQ20" s="97">
        <v>928</v>
      </c>
      <c r="AR20" s="97">
        <v>28</v>
      </c>
      <c r="AS20" s="93"/>
      <c r="AT20" s="97">
        <v>92</v>
      </c>
      <c r="AU20" s="90">
        <v>34</v>
      </c>
      <c r="AV20" s="90">
        <v>0</v>
      </c>
      <c r="AW20" s="90">
        <v>12</v>
      </c>
      <c r="AX20" s="90">
        <v>22</v>
      </c>
      <c r="AZ20" s="85">
        <f t="shared" si="2"/>
        <v>1048</v>
      </c>
      <c r="BA20" s="97">
        <v>928</v>
      </c>
      <c r="BB20" s="97">
        <v>28</v>
      </c>
      <c r="BC20" s="93"/>
      <c r="BD20" s="97">
        <v>92</v>
      </c>
      <c r="BE20" s="90">
        <v>34</v>
      </c>
      <c r="BF20" s="90">
        <v>0</v>
      </c>
      <c r="BG20" s="90">
        <v>12</v>
      </c>
      <c r="BH20" s="90">
        <v>22</v>
      </c>
    </row>
    <row r="21" spans="1:60">
      <c r="A21" s="84" t="s">
        <v>443</v>
      </c>
      <c r="B21" s="85">
        <v>849</v>
      </c>
      <c r="C21" s="85">
        <v>710</v>
      </c>
      <c r="D21" s="85">
        <v>3</v>
      </c>
      <c r="E21" s="85">
        <v>3</v>
      </c>
      <c r="F21" s="85">
        <v>134</v>
      </c>
      <c r="G21" s="85">
        <v>39</v>
      </c>
      <c r="H21" s="85">
        <v>2</v>
      </c>
      <c r="I21" s="85">
        <v>25</v>
      </c>
      <c r="J21" s="85">
        <v>12</v>
      </c>
      <c r="L21" s="86">
        <v>906</v>
      </c>
      <c r="M21" s="86">
        <v>776</v>
      </c>
      <c r="N21" s="86">
        <v>2</v>
      </c>
      <c r="O21" s="86">
        <v>3</v>
      </c>
      <c r="P21" s="86">
        <v>124</v>
      </c>
      <c r="Q21" s="86">
        <v>32</v>
      </c>
      <c r="R21" s="87">
        <v>1.1</v>
      </c>
      <c r="S21" s="86">
        <v>19</v>
      </c>
      <c r="T21" s="86">
        <v>1</v>
      </c>
      <c r="V21" s="85">
        <v>919</v>
      </c>
      <c r="W21" s="85">
        <v>792</v>
      </c>
      <c r="X21" s="85">
        <v>2</v>
      </c>
      <c r="Y21" s="85">
        <v>3</v>
      </c>
      <c r="Z21" s="85">
        <v>122</v>
      </c>
      <c r="AA21" s="85">
        <v>30</v>
      </c>
      <c r="AB21" s="85">
        <v>1</v>
      </c>
      <c r="AC21" s="85">
        <v>16</v>
      </c>
      <c r="AD21" s="85">
        <v>13</v>
      </c>
      <c r="AF21" s="85">
        <f t="shared" si="0"/>
        <v>786</v>
      </c>
      <c r="AG21" s="85">
        <v>667</v>
      </c>
      <c r="AH21" s="85">
        <v>1</v>
      </c>
      <c r="AI21" s="85">
        <v>3</v>
      </c>
      <c r="AJ21" s="85">
        <v>115</v>
      </c>
      <c r="AK21" s="85">
        <v>22</v>
      </c>
      <c r="AL21" s="85">
        <v>1</v>
      </c>
      <c r="AM21" s="85">
        <v>5</v>
      </c>
      <c r="AN21" s="85">
        <v>16</v>
      </c>
      <c r="AP21" s="85">
        <f t="shared" si="1"/>
        <v>732</v>
      </c>
      <c r="AQ21" s="93">
        <v>614</v>
      </c>
      <c r="AR21" s="93">
        <v>6</v>
      </c>
      <c r="AS21" s="93">
        <v>3</v>
      </c>
      <c r="AT21" s="93">
        <v>109</v>
      </c>
      <c r="AU21" s="90">
        <v>19</v>
      </c>
      <c r="AV21" s="90">
        <v>6</v>
      </c>
      <c r="AW21" s="90">
        <v>4</v>
      </c>
      <c r="AX21" s="90">
        <v>9</v>
      </c>
      <c r="AZ21" s="85">
        <f t="shared" si="2"/>
        <v>732</v>
      </c>
      <c r="BA21" s="93">
        <v>614</v>
      </c>
      <c r="BB21" s="93">
        <v>6</v>
      </c>
      <c r="BC21" s="93">
        <v>3</v>
      </c>
      <c r="BD21" s="93">
        <v>109</v>
      </c>
      <c r="BE21" s="90">
        <v>19</v>
      </c>
      <c r="BF21" s="90">
        <v>6</v>
      </c>
      <c r="BG21" s="90">
        <v>4</v>
      </c>
      <c r="BH21" s="90">
        <v>9</v>
      </c>
    </row>
    <row r="22" spans="1:60">
      <c r="A22" s="84" t="s">
        <v>444</v>
      </c>
      <c r="B22" s="85">
        <v>3425</v>
      </c>
      <c r="C22" s="85">
        <v>2518</v>
      </c>
      <c r="D22" s="85">
        <v>751</v>
      </c>
      <c r="E22" s="92"/>
      <c r="F22" s="85">
        <v>156</v>
      </c>
      <c r="G22" s="85">
        <v>166</v>
      </c>
      <c r="H22" s="85">
        <v>10</v>
      </c>
      <c r="I22" s="85">
        <v>131</v>
      </c>
      <c r="J22" s="92">
        <v>25</v>
      </c>
      <c r="L22" s="86">
        <v>3222</v>
      </c>
      <c r="M22" s="86">
        <v>2508</v>
      </c>
      <c r="N22" s="86">
        <v>594</v>
      </c>
      <c r="O22" s="92"/>
      <c r="P22" s="86">
        <v>120</v>
      </c>
      <c r="Q22" s="86">
        <v>120</v>
      </c>
      <c r="R22" s="87">
        <v>8.2</v>
      </c>
      <c r="S22" s="86">
        <v>93</v>
      </c>
      <c r="T22" s="92">
        <v>19</v>
      </c>
      <c r="V22" s="85">
        <v>3283</v>
      </c>
      <c r="W22" s="85">
        <v>2766</v>
      </c>
      <c r="X22" s="85">
        <v>434</v>
      </c>
      <c r="Y22" s="92"/>
      <c r="Z22" s="85">
        <v>83</v>
      </c>
      <c r="AA22" s="85">
        <v>81</v>
      </c>
      <c r="AB22" s="85">
        <v>5</v>
      </c>
      <c r="AC22" s="85">
        <v>61</v>
      </c>
      <c r="AD22" s="92">
        <v>15</v>
      </c>
      <c r="AF22" s="85">
        <f t="shared" si="0"/>
        <v>3164</v>
      </c>
      <c r="AG22" s="85">
        <v>2578</v>
      </c>
      <c r="AH22" s="85">
        <v>515</v>
      </c>
      <c r="AI22" s="92">
        <v>13</v>
      </c>
      <c r="AJ22" s="85">
        <v>58</v>
      </c>
      <c r="AK22" s="85">
        <v>61</v>
      </c>
      <c r="AL22" s="85">
        <v>5</v>
      </c>
      <c r="AM22" s="85">
        <v>42</v>
      </c>
      <c r="AN22" s="92">
        <v>15</v>
      </c>
      <c r="AP22" s="85">
        <f t="shared" si="1"/>
        <v>2850</v>
      </c>
      <c r="AQ22" s="88">
        <v>2297</v>
      </c>
      <c r="AR22" s="88">
        <v>489</v>
      </c>
      <c r="AS22" s="88">
        <v>12</v>
      </c>
      <c r="AT22" s="88">
        <v>52</v>
      </c>
      <c r="AU22" s="90">
        <v>49</v>
      </c>
      <c r="AV22" s="90">
        <v>2</v>
      </c>
      <c r="AW22" s="90">
        <v>35</v>
      </c>
      <c r="AX22" s="90">
        <v>11</v>
      </c>
      <c r="AZ22" s="85">
        <f t="shared" si="2"/>
        <v>2850</v>
      </c>
      <c r="BA22" s="88">
        <v>2297</v>
      </c>
      <c r="BB22" s="88">
        <v>489</v>
      </c>
      <c r="BC22" s="88">
        <v>12</v>
      </c>
      <c r="BD22" s="88">
        <v>52</v>
      </c>
      <c r="BE22" s="90">
        <v>49</v>
      </c>
      <c r="BF22" s="90">
        <v>2</v>
      </c>
      <c r="BG22" s="90">
        <v>35</v>
      </c>
      <c r="BH22" s="90">
        <v>11</v>
      </c>
    </row>
    <row r="23" spans="1:60">
      <c r="A23" s="84" t="s">
        <v>445</v>
      </c>
      <c r="B23" s="85">
        <v>1032</v>
      </c>
      <c r="C23" s="85">
        <v>865</v>
      </c>
      <c r="D23" s="85">
        <v>9</v>
      </c>
      <c r="E23" s="92"/>
      <c r="F23" s="85">
        <v>157</v>
      </c>
      <c r="G23" s="85">
        <v>58</v>
      </c>
      <c r="H23" s="85">
        <v>1</v>
      </c>
      <c r="I23" s="85">
        <v>13</v>
      </c>
      <c r="J23" s="92">
        <v>43</v>
      </c>
      <c r="L23" s="86">
        <v>988</v>
      </c>
      <c r="M23" s="86">
        <v>833</v>
      </c>
      <c r="N23" s="86">
        <v>5</v>
      </c>
      <c r="O23" s="92"/>
      <c r="P23" s="86">
        <v>150</v>
      </c>
      <c r="Q23" s="86">
        <v>52</v>
      </c>
      <c r="R23" s="87">
        <v>1.1</v>
      </c>
      <c r="S23" s="86">
        <v>11</v>
      </c>
      <c r="T23" s="92">
        <v>40</v>
      </c>
      <c r="V23" s="85">
        <v>796</v>
      </c>
      <c r="W23" s="85">
        <v>649</v>
      </c>
      <c r="X23" s="85">
        <v>6</v>
      </c>
      <c r="Y23" s="92"/>
      <c r="Z23" s="85">
        <v>141</v>
      </c>
      <c r="AA23" s="85">
        <v>40</v>
      </c>
      <c r="AB23" s="85">
        <v>1</v>
      </c>
      <c r="AC23" s="85">
        <v>8</v>
      </c>
      <c r="AD23" s="92">
        <v>31</v>
      </c>
      <c r="AF23" s="85">
        <f t="shared" si="0"/>
        <v>575</v>
      </c>
      <c r="AG23" s="85">
        <v>444</v>
      </c>
      <c r="AH23" s="85">
        <v>2</v>
      </c>
      <c r="AI23" s="92"/>
      <c r="AJ23" s="85">
        <v>129</v>
      </c>
      <c r="AK23" s="85">
        <v>33</v>
      </c>
      <c r="AL23" s="85">
        <v>1</v>
      </c>
      <c r="AM23" s="85">
        <v>5</v>
      </c>
      <c r="AN23" s="92">
        <v>27</v>
      </c>
      <c r="AP23" s="85">
        <f t="shared" si="1"/>
        <v>558</v>
      </c>
      <c r="AQ23" s="93">
        <v>360</v>
      </c>
      <c r="AR23" s="93">
        <v>1</v>
      </c>
      <c r="AS23" s="93"/>
      <c r="AT23" s="93">
        <v>197</v>
      </c>
      <c r="AU23" s="90">
        <v>30</v>
      </c>
      <c r="AV23" s="91"/>
      <c r="AW23" s="90">
        <v>3</v>
      </c>
      <c r="AX23" s="90">
        <v>27</v>
      </c>
      <c r="AZ23" s="85">
        <f t="shared" si="2"/>
        <v>558</v>
      </c>
      <c r="BA23" s="93">
        <v>360</v>
      </c>
      <c r="BB23" s="93">
        <v>1</v>
      </c>
      <c r="BC23" s="93"/>
      <c r="BD23" s="93">
        <v>197</v>
      </c>
      <c r="BE23" s="90">
        <v>30</v>
      </c>
      <c r="BF23" s="91"/>
      <c r="BG23" s="90">
        <v>3</v>
      </c>
      <c r="BH23" s="90">
        <v>27</v>
      </c>
    </row>
    <row r="24" spans="1:60">
      <c r="A24" s="84" t="s">
        <v>446</v>
      </c>
      <c r="B24" s="85">
        <v>215</v>
      </c>
      <c r="C24" s="85">
        <v>160</v>
      </c>
      <c r="D24" s="85">
        <v>28</v>
      </c>
      <c r="E24" s="92"/>
      <c r="F24" s="85">
        <v>28</v>
      </c>
      <c r="G24" s="85">
        <v>22</v>
      </c>
      <c r="H24" s="85">
        <v>0.4</v>
      </c>
      <c r="I24" s="85">
        <v>7</v>
      </c>
      <c r="J24" s="92">
        <v>14</v>
      </c>
      <c r="L24" s="86">
        <v>212</v>
      </c>
      <c r="M24" s="86">
        <v>173</v>
      </c>
      <c r="N24" s="86">
        <v>14</v>
      </c>
      <c r="O24" s="92"/>
      <c r="P24" s="86">
        <v>25</v>
      </c>
      <c r="Q24" s="86">
        <v>20</v>
      </c>
      <c r="R24" s="87">
        <v>0.3</v>
      </c>
      <c r="S24" s="86">
        <v>5</v>
      </c>
      <c r="T24" s="92">
        <v>14</v>
      </c>
      <c r="V24" s="85">
        <v>211</v>
      </c>
      <c r="W24" s="85">
        <v>174</v>
      </c>
      <c r="X24" s="85">
        <v>12</v>
      </c>
      <c r="Y24" s="92"/>
      <c r="Z24" s="85">
        <v>26</v>
      </c>
      <c r="AA24" s="85">
        <v>20</v>
      </c>
      <c r="AB24" s="85">
        <v>0.2</v>
      </c>
      <c r="AC24" s="85">
        <v>5</v>
      </c>
      <c r="AD24" s="92">
        <v>14</v>
      </c>
      <c r="AF24" s="85">
        <f t="shared" si="0"/>
        <v>195</v>
      </c>
      <c r="AG24" s="85">
        <v>173</v>
      </c>
      <c r="AH24" s="85">
        <v>11</v>
      </c>
      <c r="AI24" s="92"/>
      <c r="AJ24" s="85">
        <v>11</v>
      </c>
      <c r="AK24" s="85">
        <v>5</v>
      </c>
      <c r="AL24" s="85">
        <v>0.2</v>
      </c>
      <c r="AM24" s="85">
        <v>5</v>
      </c>
      <c r="AN24" s="92"/>
      <c r="AP24" s="85">
        <f t="shared" si="1"/>
        <v>197</v>
      </c>
      <c r="AQ24" s="88">
        <v>176</v>
      </c>
      <c r="AR24" s="88">
        <v>10</v>
      </c>
      <c r="AS24" s="93"/>
      <c r="AT24" s="88">
        <v>11</v>
      </c>
      <c r="AU24" s="90">
        <v>5</v>
      </c>
      <c r="AV24" s="90">
        <v>0</v>
      </c>
      <c r="AW24" s="90">
        <v>5</v>
      </c>
      <c r="AX24" s="91"/>
      <c r="AZ24" s="85">
        <f t="shared" si="2"/>
        <v>197</v>
      </c>
      <c r="BA24" s="88">
        <v>176</v>
      </c>
      <c r="BB24" s="88">
        <v>10</v>
      </c>
      <c r="BC24" s="93"/>
      <c r="BD24" s="88">
        <v>11</v>
      </c>
      <c r="BE24" s="90">
        <v>5</v>
      </c>
      <c r="BF24" s="90">
        <v>0</v>
      </c>
      <c r="BG24" s="90">
        <v>5</v>
      </c>
      <c r="BH24" s="91"/>
    </row>
    <row r="25" spans="1:60">
      <c r="A25" s="84" t="s">
        <v>447</v>
      </c>
      <c r="B25" s="85">
        <v>538</v>
      </c>
      <c r="C25" s="85">
        <v>458</v>
      </c>
      <c r="D25" s="85">
        <v>42</v>
      </c>
      <c r="E25" s="92"/>
      <c r="F25" s="85">
        <v>38</v>
      </c>
      <c r="G25" s="85">
        <v>21</v>
      </c>
      <c r="H25" s="87">
        <v>0.1</v>
      </c>
      <c r="I25" s="85">
        <v>19</v>
      </c>
      <c r="J25" s="92">
        <v>2</v>
      </c>
      <c r="L25" s="86">
        <v>554</v>
      </c>
      <c r="M25" s="86">
        <v>467</v>
      </c>
      <c r="N25" s="86">
        <v>50</v>
      </c>
      <c r="O25" s="92"/>
      <c r="P25" s="86">
        <v>37</v>
      </c>
      <c r="Q25" s="86">
        <v>19</v>
      </c>
      <c r="R25" s="87">
        <v>0.1</v>
      </c>
      <c r="S25" s="86">
        <v>17</v>
      </c>
      <c r="T25" s="92">
        <v>2</v>
      </c>
      <c r="V25" s="85">
        <v>547</v>
      </c>
      <c r="W25" s="85">
        <v>469</v>
      </c>
      <c r="X25" s="85">
        <v>49</v>
      </c>
      <c r="Y25" s="92"/>
      <c r="Z25" s="85">
        <v>29</v>
      </c>
      <c r="AA25" s="85">
        <v>12</v>
      </c>
      <c r="AB25" s="85">
        <v>0.5</v>
      </c>
      <c r="AC25" s="85">
        <v>10</v>
      </c>
      <c r="AD25" s="92">
        <v>1</v>
      </c>
      <c r="AF25" s="85">
        <f t="shared" si="0"/>
        <v>467</v>
      </c>
      <c r="AG25" s="85">
        <v>405</v>
      </c>
      <c r="AH25" s="85">
        <v>37</v>
      </c>
      <c r="AI25" s="92"/>
      <c r="AJ25" s="85">
        <v>25</v>
      </c>
      <c r="AK25" s="85">
        <v>10</v>
      </c>
      <c r="AL25" s="85">
        <v>1</v>
      </c>
      <c r="AM25" s="85">
        <v>7</v>
      </c>
      <c r="AN25" s="92">
        <v>2</v>
      </c>
      <c r="AP25" s="85">
        <f t="shared" si="1"/>
        <v>431</v>
      </c>
      <c r="AQ25" s="93">
        <v>371</v>
      </c>
      <c r="AR25" s="93">
        <v>36</v>
      </c>
      <c r="AS25" s="93"/>
      <c r="AT25" s="93">
        <v>24</v>
      </c>
      <c r="AU25" s="90">
        <v>8</v>
      </c>
      <c r="AV25" s="90">
        <v>0</v>
      </c>
      <c r="AW25" s="90">
        <v>6</v>
      </c>
      <c r="AX25" s="90">
        <v>2</v>
      </c>
      <c r="AZ25" s="85">
        <f t="shared" si="2"/>
        <v>431</v>
      </c>
      <c r="BA25" s="93">
        <v>371</v>
      </c>
      <c r="BB25" s="93">
        <v>36</v>
      </c>
      <c r="BC25" s="93"/>
      <c r="BD25" s="93">
        <v>24</v>
      </c>
      <c r="BE25" s="90">
        <v>8</v>
      </c>
      <c r="BF25" s="90">
        <v>0</v>
      </c>
      <c r="BG25" s="90">
        <v>6</v>
      </c>
      <c r="BH25" s="90">
        <v>2</v>
      </c>
    </row>
    <row r="26" spans="1:60">
      <c r="A26" s="84" t="s">
        <v>448</v>
      </c>
      <c r="B26" s="85">
        <v>513</v>
      </c>
      <c r="C26" s="85">
        <v>361</v>
      </c>
      <c r="D26" s="85">
        <v>26</v>
      </c>
      <c r="E26" s="92"/>
      <c r="F26" s="85">
        <v>125</v>
      </c>
      <c r="G26" s="85">
        <v>50</v>
      </c>
      <c r="H26" s="85">
        <v>3</v>
      </c>
      <c r="I26" s="85">
        <v>35</v>
      </c>
      <c r="J26" s="92">
        <v>12</v>
      </c>
      <c r="L26" s="86">
        <v>488</v>
      </c>
      <c r="M26" s="86">
        <v>352</v>
      </c>
      <c r="N26" s="86">
        <v>26</v>
      </c>
      <c r="O26" s="92"/>
      <c r="P26" s="86">
        <v>110</v>
      </c>
      <c r="Q26" s="86">
        <v>40</v>
      </c>
      <c r="R26" s="87">
        <v>2.5</v>
      </c>
      <c r="S26" s="86">
        <v>28</v>
      </c>
      <c r="T26" s="92">
        <v>9</v>
      </c>
      <c r="V26" s="85">
        <v>435</v>
      </c>
      <c r="W26" s="85">
        <v>315</v>
      </c>
      <c r="X26" s="85">
        <v>22</v>
      </c>
      <c r="Y26" s="92"/>
      <c r="Z26" s="85">
        <v>97</v>
      </c>
      <c r="AA26" s="85">
        <v>29</v>
      </c>
      <c r="AB26" s="85">
        <v>2</v>
      </c>
      <c r="AC26" s="85">
        <v>22</v>
      </c>
      <c r="AD26" s="92">
        <v>6</v>
      </c>
      <c r="AF26" s="85">
        <f t="shared" si="0"/>
        <v>354</v>
      </c>
      <c r="AG26" s="85">
        <v>249</v>
      </c>
      <c r="AH26" s="85">
        <v>19</v>
      </c>
      <c r="AI26" s="92"/>
      <c r="AJ26" s="85">
        <v>86</v>
      </c>
      <c r="AK26" s="85">
        <v>21</v>
      </c>
      <c r="AL26" s="85">
        <v>1</v>
      </c>
      <c r="AM26" s="85">
        <v>18</v>
      </c>
      <c r="AN26" s="92">
        <v>2</v>
      </c>
      <c r="AP26" s="85">
        <f t="shared" si="1"/>
        <v>349</v>
      </c>
      <c r="AQ26" s="97">
        <v>273</v>
      </c>
      <c r="AR26" s="97">
        <v>22</v>
      </c>
      <c r="AS26" s="93"/>
      <c r="AT26" s="97">
        <v>54</v>
      </c>
      <c r="AU26" s="98">
        <v>14</v>
      </c>
      <c r="AV26" s="91"/>
      <c r="AW26" s="98">
        <v>12</v>
      </c>
      <c r="AX26" s="98">
        <v>2</v>
      </c>
      <c r="AZ26" s="85">
        <f t="shared" si="2"/>
        <v>349</v>
      </c>
      <c r="BA26" s="97">
        <v>273</v>
      </c>
      <c r="BB26" s="97">
        <v>22</v>
      </c>
      <c r="BC26" s="93"/>
      <c r="BD26" s="97">
        <v>54</v>
      </c>
      <c r="BE26" s="98">
        <v>14</v>
      </c>
      <c r="BF26" s="91"/>
      <c r="BG26" s="98">
        <v>12</v>
      </c>
      <c r="BH26" s="98">
        <v>2</v>
      </c>
    </row>
    <row r="27" spans="1:60">
      <c r="A27" s="84" t="s">
        <v>449</v>
      </c>
      <c r="B27" s="85">
        <v>1354</v>
      </c>
      <c r="C27" s="85">
        <v>1323</v>
      </c>
      <c r="D27" s="92">
        <v>19</v>
      </c>
      <c r="E27" s="92"/>
      <c r="F27" s="85">
        <v>12</v>
      </c>
      <c r="G27" s="85">
        <v>12</v>
      </c>
      <c r="H27" s="87"/>
      <c r="I27" s="92">
        <v>11</v>
      </c>
      <c r="J27" s="92">
        <v>1</v>
      </c>
      <c r="L27" s="86">
        <v>1390</v>
      </c>
      <c r="M27" s="86">
        <v>1381</v>
      </c>
      <c r="N27" s="92"/>
      <c r="O27" s="92"/>
      <c r="P27" s="86">
        <v>8</v>
      </c>
      <c r="Q27" s="86">
        <v>8</v>
      </c>
      <c r="R27" s="87"/>
      <c r="S27" s="92">
        <v>7</v>
      </c>
      <c r="T27" s="92">
        <v>1</v>
      </c>
      <c r="V27" s="85">
        <v>1263</v>
      </c>
      <c r="W27" s="85">
        <v>1254</v>
      </c>
      <c r="X27" s="92"/>
      <c r="Y27" s="92"/>
      <c r="Z27" s="85">
        <v>9</v>
      </c>
      <c r="AA27" s="85">
        <v>9</v>
      </c>
      <c r="AB27" s="87"/>
      <c r="AC27" s="92">
        <v>6</v>
      </c>
      <c r="AD27" s="92">
        <v>3</v>
      </c>
      <c r="AF27" s="85">
        <f t="shared" si="0"/>
        <v>1210</v>
      </c>
      <c r="AG27" s="85">
        <v>1201</v>
      </c>
      <c r="AH27" s="92"/>
      <c r="AI27" s="92"/>
      <c r="AJ27" s="85">
        <v>9</v>
      </c>
      <c r="AK27" s="85">
        <v>6</v>
      </c>
      <c r="AL27" s="87"/>
      <c r="AM27" s="92">
        <v>2</v>
      </c>
      <c r="AN27" s="92">
        <v>4</v>
      </c>
      <c r="AP27" s="85">
        <f t="shared" si="1"/>
        <v>1172</v>
      </c>
      <c r="AQ27" s="97">
        <v>1167</v>
      </c>
      <c r="AR27" s="93"/>
      <c r="AS27" s="93"/>
      <c r="AT27" s="97">
        <v>5</v>
      </c>
      <c r="AU27" s="90">
        <v>5</v>
      </c>
      <c r="AV27" s="91"/>
      <c r="AW27" s="90">
        <v>1</v>
      </c>
      <c r="AX27" s="90">
        <v>3</v>
      </c>
      <c r="AZ27" s="85">
        <f t="shared" si="2"/>
        <v>1172</v>
      </c>
      <c r="BA27" s="97">
        <v>1167</v>
      </c>
      <c r="BB27" s="93"/>
      <c r="BC27" s="93"/>
      <c r="BD27" s="97">
        <v>5</v>
      </c>
      <c r="BE27" s="90">
        <v>5</v>
      </c>
      <c r="BF27" s="91"/>
      <c r="BG27" s="90">
        <v>1</v>
      </c>
      <c r="BH27" s="90">
        <v>3</v>
      </c>
    </row>
    <row r="28" spans="1:60">
      <c r="A28" s="84" t="s">
        <v>450</v>
      </c>
      <c r="B28" s="85">
        <v>415</v>
      </c>
      <c r="C28" s="85">
        <v>318</v>
      </c>
      <c r="D28" s="85">
        <v>0.5</v>
      </c>
      <c r="E28" s="92"/>
      <c r="F28" s="85">
        <v>97</v>
      </c>
      <c r="G28" s="85">
        <v>14</v>
      </c>
      <c r="H28" s="87">
        <v>0.1</v>
      </c>
      <c r="I28" s="85">
        <v>7</v>
      </c>
      <c r="J28" s="92">
        <v>7</v>
      </c>
      <c r="L28" s="86">
        <v>318</v>
      </c>
      <c r="M28" s="86">
        <v>223</v>
      </c>
      <c r="N28" s="95">
        <v>0.5</v>
      </c>
      <c r="O28" s="92"/>
      <c r="P28" s="86">
        <v>95</v>
      </c>
      <c r="Q28" s="86">
        <v>9</v>
      </c>
      <c r="R28" s="87"/>
      <c r="S28" s="95">
        <v>6</v>
      </c>
      <c r="T28" s="92">
        <v>3</v>
      </c>
      <c r="V28" s="85">
        <v>290</v>
      </c>
      <c r="W28" s="85">
        <v>207</v>
      </c>
      <c r="X28" s="85">
        <v>0.5</v>
      </c>
      <c r="Y28" s="92"/>
      <c r="Z28" s="85">
        <v>82</v>
      </c>
      <c r="AA28" s="85">
        <v>9</v>
      </c>
      <c r="AB28" s="87"/>
      <c r="AC28" s="85">
        <v>7</v>
      </c>
      <c r="AD28" s="92">
        <v>3</v>
      </c>
      <c r="AF28" s="85">
        <f t="shared" si="0"/>
        <v>240</v>
      </c>
      <c r="AG28" s="85">
        <v>167</v>
      </c>
      <c r="AH28" s="85">
        <v>1</v>
      </c>
      <c r="AI28" s="92"/>
      <c r="AJ28" s="85">
        <v>72</v>
      </c>
      <c r="AK28" s="85">
        <v>8</v>
      </c>
      <c r="AL28" s="87"/>
      <c r="AM28" s="85">
        <v>6</v>
      </c>
      <c r="AN28" s="92">
        <v>2</v>
      </c>
      <c r="AP28" s="85">
        <f t="shared" si="1"/>
        <v>252</v>
      </c>
      <c r="AQ28" s="93">
        <v>170</v>
      </c>
      <c r="AR28" s="93">
        <v>0</v>
      </c>
      <c r="AS28" s="93"/>
      <c r="AT28" s="93">
        <v>82</v>
      </c>
      <c r="AU28" s="98">
        <v>7</v>
      </c>
      <c r="AV28" s="91"/>
      <c r="AW28" s="98">
        <v>5</v>
      </c>
      <c r="AX28" s="98">
        <v>2</v>
      </c>
      <c r="AZ28" s="85">
        <f t="shared" si="2"/>
        <v>252</v>
      </c>
      <c r="BA28" s="93">
        <v>170</v>
      </c>
      <c r="BB28" s="93">
        <v>0</v>
      </c>
      <c r="BC28" s="93"/>
      <c r="BD28" s="93">
        <v>82</v>
      </c>
      <c r="BE28" s="98">
        <v>7</v>
      </c>
      <c r="BF28" s="91"/>
      <c r="BG28" s="98">
        <v>5</v>
      </c>
      <c r="BH28" s="98">
        <v>2</v>
      </c>
    </row>
    <row r="29" spans="1:60">
      <c r="A29" s="84" t="s">
        <v>451</v>
      </c>
      <c r="B29" s="85">
        <v>1</v>
      </c>
      <c r="C29" s="92"/>
      <c r="D29" s="92"/>
      <c r="E29" s="95"/>
      <c r="F29" s="85">
        <v>1</v>
      </c>
      <c r="G29" s="85">
        <v>1</v>
      </c>
      <c r="H29" s="99"/>
      <c r="I29" s="92">
        <v>1</v>
      </c>
      <c r="J29" s="95"/>
      <c r="L29" s="86">
        <v>1</v>
      </c>
      <c r="M29" s="92"/>
      <c r="N29" s="92"/>
      <c r="O29" s="95">
        <v>0.4</v>
      </c>
      <c r="P29" s="86">
        <v>1</v>
      </c>
      <c r="Q29" s="86">
        <v>1</v>
      </c>
      <c r="R29" s="99"/>
      <c r="S29" s="92">
        <v>1</v>
      </c>
      <c r="T29" s="95"/>
      <c r="V29" s="85">
        <v>1.2</v>
      </c>
      <c r="W29" s="92"/>
      <c r="X29" s="92"/>
      <c r="Y29" s="85">
        <v>0.6</v>
      </c>
      <c r="Z29" s="85">
        <v>1</v>
      </c>
      <c r="AA29" s="85">
        <v>1</v>
      </c>
      <c r="AB29" s="99"/>
      <c r="AC29" s="92">
        <v>1</v>
      </c>
      <c r="AD29" s="95"/>
      <c r="AF29" s="85">
        <f t="shared" si="0"/>
        <v>0.4</v>
      </c>
      <c r="AG29" s="92"/>
      <c r="AH29" s="92"/>
      <c r="AI29" s="85">
        <v>0.4</v>
      </c>
      <c r="AJ29" s="85"/>
      <c r="AK29" s="85"/>
      <c r="AL29" s="99"/>
      <c r="AM29" s="92"/>
      <c r="AN29" s="95"/>
      <c r="AP29" s="85">
        <f t="shared" si="1"/>
        <v>0</v>
      </c>
      <c r="AQ29" s="93"/>
      <c r="AR29" s="93"/>
      <c r="AS29" s="97">
        <v>0</v>
      </c>
      <c r="AT29" s="93"/>
      <c r="AU29" s="91"/>
      <c r="AV29" s="91"/>
      <c r="AW29" s="91"/>
      <c r="AX29" s="91"/>
      <c r="AZ29" s="85">
        <f t="shared" si="2"/>
        <v>0</v>
      </c>
      <c r="BA29" s="93"/>
      <c r="BB29" s="93"/>
      <c r="BC29" s="97">
        <v>0</v>
      </c>
      <c r="BD29" s="93"/>
      <c r="BE29" s="91"/>
      <c r="BF29" s="91"/>
      <c r="BG29" s="91"/>
      <c r="BH29" s="91"/>
    </row>
    <row r="30" spans="1:60">
      <c r="A30" s="84" t="s">
        <v>452</v>
      </c>
      <c r="B30" s="85">
        <v>2084</v>
      </c>
      <c r="C30" s="85">
        <v>1974</v>
      </c>
      <c r="D30" s="85">
        <v>8</v>
      </c>
      <c r="E30" s="92"/>
      <c r="F30" s="85">
        <v>103</v>
      </c>
      <c r="G30" s="85">
        <v>16</v>
      </c>
      <c r="H30" s="85">
        <v>1</v>
      </c>
      <c r="I30" s="85">
        <v>13</v>
      </c>
      <c r="J30" s="92">
        <v>1</v>
      </c>
      <c r="L30" s="86">
        <v>1917</v>
      </c>
      <c r="M30" s="86">
        <v>1828</v>
      </c>
      <c r="N30" s="86">
        <v>5</v>
      </c>
      <c r="O30" s="92"/>
      <c r="P30" s="86">
        <v>84</v>
      </c>
      <c r="Q30" s="86">
        <v>3</v>
      </c>
      <c r="R30" s="87">
        <v>1.3</v>
      </c>
      <c r="S30" s="86">
        <v>1</v>
      </c>
      <c r="T30" s="92">
        <v>11</v>
      </c>
      <c r="V30" s="85">
        <v>1761</v>
      </c>
      <c r="W30" s="85">
        <v>1679</v>
      </c>
      <c r="X30" s="85">
        <v>5</v>
      </c>
      <c r="Y30" s="92"/>
      <c r="Z30" s="85">
        <v>78</v>
      </c>
      <c r="AA30" s="85">
        <v>2</v>
      </c>
      <c r="AB30" s="87"/>
      <c r="AC30" s="85">
        <v>2</v>
      </c>
      <c r="AD30" s="92"/>
      <c r="AF30" s="85">
        <f t="shared" si="0"/>
        <v>1427</v>
      </c>
      <c r="AG30" s="85">
        <v>1404</v>
      </c>
      <c r="AH30" s="85"/>
      <c r="AI30" s="92"/>
      <c r="AJ30" s="85">
        <v>23</v>
      </c>
      <c r="AK30" s="85">
        <v>2</v>
      </c>
      <c r="AL30" s="87"/>
      <c r="AM30" s="85">
        <v>1</v>
      </c>
      <c r="AN30" s="92">
        <v>1</v>
      </c>
      <c r="AP30" s="85">
        <f t="shared" si="1"/>
        <v>1346</v>
      </c>
      <c r="AQ30" s="93">
        <v>1331</v>
      </c>
      <c r="AR30" s="93"/>
      <c r="AS30" s="93"/>
      <c r="AT30" s="93">
        <v>15</v>
      </c>
      <c r="AU30" s="91">
        <v>1</v>
      </c>
      <c r="AV30" s="91"/>
      <c r="AW30" s="91">
        <v>1</v>
      </c>
      <c r="AX30" s="91"/>
      <c r="AZ30" s="85">
        <f t="shared" si="2"/>
        <v>1346</v>
      </c>
      <c r="BA30" s="93">
        <v>1331</v>
      </c>
      <c r="BB30" s="93"/>
      <c r="BC30" s="93"/>
      <c r="BD30" s="93">
        <v>15</v>
      </c>
      <c r="BE30" s="91">
        <v>1</v>
      </c>
      <c r="BF30" s="91"/>
      <c r="BG30" s="91">
        <v>1</v>
      </c>
      <c r="BH30" s="91"/>
    </row>
    <row r="31" spans="1:60">
      <c r="A31" s="84" t="s">
        <v>453</v>
      </c>
      <c r="B31" s="85">
        <v>901</v>
      </c>
      <c r="C31" s="85">
        <v>885</v>
      </c>
      <c r="D31" s="92"/>
      <c r="E31" s="92"/>
      <c r="F31" s="85">
        <v>16</v>
      </c>
      <c r="G31" s="85">
        <v>6</v>
      </c>
      <c r="H31" s="87"/>
      <c r="I31" s="92">
        <v>6</v>
      </c>
      <c r="J31" s="92">
        <v>0.1</v>
      </c>
      <c r="L31" s="86">
        <v>817</v>
      </c>
      <c r="M31" s="86">
        <v>803</v>
      </c>
      <c r="N31" s="92"/>
      <c r="O31" s="92"/>
      <c r="P31" s="86">
        <v>14</v>
      </c>
      <c r="Q31" s="86">
        <v>6</v>
      </c>
      <c r="R31" s="87"/>
      <c r="S31" s="92">
        <v>5</v>
      </c>
      <c r="T31" s="92">
        <v>1</v>
      </c>
      <c r="V31" s="85">
        <v>830</v>
      </c>
      <c r="W31" s="85">
        <v>821</v>
      </c>
      <c r="X31" s="92"/>
      <c r="Y31" s="92"/>
      <c r="Z31" s="85">
        <v>9</v>
      </c>
      <c r="AA31" s="85">
        <v>5</v>
      </c>
      <c r="AB31" s="87"/>
      <c r="AC31" s="92">
        <v>4</v>
      </c>
      <c r="AD31" s="92">
        <v>1</v>
      </c>
      <c r="AF31" s="85">
        <f t="shared" si="0"/>
        <v>707</v>
      </c>
      <c r="AG31" s="85">
        <v>696</v>
      </c>
      <c r="AH31" s="92" t="s">
        <v>430</v>
      </c>
      <c r="AI31" s="92"/>
      <c r="AJ31" s="85">
        <v>11</v>
      </c>
      <c r="AK31" s="85">
        <v>5</v>
      </c>
      <c r="AL31" s="87"/>
      <c r="AM31" s="92">
        <v>3</v>
      </c>
      <c r="AN31" s="92">
        <v>2</v>
      </c>
      <c r="AP31" s="85">
        <f t="shared" si="1"/>
        <v>699</v>
      </c>
      <c r="AQ31" s="93">
        <v>694</v>
      </c>
      <c r="AR31" s="93">
        <v>0</v>
      </c>
      <c r="AS31" s="93"/>
      <c r="AT31" s="93">
        <v>5</v>
      </c>
      <c r="AU31" s="90">
        <v>2</v>
      </c>
      <c r="AV31" s="91"/>
      <c r="AW31" s="90">
        <v>1</v>
      </c>
      <c r="AX31" s="90">
        <v>1</v>
      </c>
      <c r="AZ31" s="85">
        <f t="shared" si="2"/>
        <v>699</v>
      </c>
      <c r="BA31" s="93">
        <v>694</v>
      </c>
      <c r="BB31" s="93">
        <v>0</v>
      </c>
      <c r="BC31" s="93"/>
      <c r="BD31" s="93">
        <v>5</v>
      </c>
      <c r="BE31" s="90">
        <v>2</v>
      </c>
      <c r="BF31" s="91"/>
      <c r="BG31" s="90">
        <v>1</v>
      </c>
      <c r="BH31" s="90">
        <v>1</v>
      </c>
    </row>
    <row r="32" spans="1:60">
      <c r="A32" s="84" t="s">
        <v>454</v>
      </c>
      <c r="B32" s="85">
        <v>101</v>
      </c>
      <c r="C32" s="85">
        <v>100</v>
      </c>
      <c r="D32" s="76">
        <v>0.1</v>
      </c>
      <c r="E32" s="92"/>
      <c r="F32" s="85">
        <v>1</v>
      </c>
      <c r="G32" s="86">
        <v>0.1</v>
      </c>
      <c r="H32" s="87">
        <v>0.1</v>
      </c>
      <c r="I32" s="84"/>
      <c r="J32" s="84"/>
      <c r="L32" s="86">
        <v>104</v>
      </c>
      <c r="M32" s="86">
        <v>100</v>
      </c>
      <c r="N32" s="76">
        <v>0.1</v>
      </c>
      <c r="O32" s="92"/>
      <c r="P32" s="86">
        <v>4</v>
      </c>
      <c r="Q32" s="86">
        <v>0.1</v>
      </c>
      <c r="R32" s="87">
        <v>0.1</v>
      </c>
      <c r="S32" s="76"/>
      <c r="T32" s="92"/>
      <c r="V32" s="85">
        <v>120</v>
      </c>
      <c r="W32" s="85">
        <v>118</v>
      </c>
      <c r="X32" s="76">
        <v>0.2</v>
      </c>
      <c r="Y32" s="92"/>
      <c r="Z32" s="85">
        <v>1</v>
      </c>
      <c r="AA32" s="85">
        <v>0.2</v>
      </c>
      <c r="AB32" s="85">
        <v>0.2</v>
      </c>
      <c r="AC32" s="76"/>
      <c r="AD32" s="92"/>
      <c r="AF32" s="85">
        <f t="shared" si="0"/>
        <v>153</v>
      </c>
      <c r="AG32" s="85">
        <v>152</v>
      </c>
      <c r="AH32" s="76"/>
      <c r="AI32" s="92"/>
      <c r="AJ32" s="85">
        <v>1</v>
      </c>
      <c r="AK32" s="85">
        <v>0.2</v>
      </c>
      <c r="AL32" s="85"/>
      <c r="AM32" s="76">
        <v>0.2</v>
      </c>
      <c r="AN32" s="92"/>
      <c r="AP32" s="85">
        <f t="shared" si="1"/>
        <v>151</v>
      </c>
      <c r="AQ32" s="88">
        <v>150</v>
      </c>
      <c r="AR32" s="88">
        <v>1</v>
      </c>
      <c r="AS32" s="88">
        <v>0</v>
      </c>
      <c r="AT32" s="93"/>
      <c r="AU32" s="91"/>
      <c r="AV32" s="91"/>
      <c r="AW32" s="91"/>
      <c r="AX32" s="91"/>
      <c r="AZ32" s="85">
        <f t="shared" si="2"/>
        <v>151</v>
      </c>
      <c r="BA32" s="88">
        <v>150</v>
      </c>
      <c r="BB32" s="88">
        <v>1</v>
      </c>
      <c r="BC32" s="88">
        <v>0</v>
      </c>
      <c r="BD32" s="93"/>
      <c r="BE32" s="91"/>
      <c r="BF32" s="91"/>
      <c r="BG32" s="91"/>
      <c r="BH32" s="91"/>
    </row>
    <row r="33" spans="1:60">
      <c r="A33" s="84" t="s">
        <v>455</v>
      </c>
      <c r="B33" s="85">
        <v>1415</v>
      </c>
      <c r="C33" s="85">
        <v>1351</v>
      </c>
      <c r="D33" s="85">
        <v>12</v>
      </c>
      <c r="E33" s="92"/>
      <c r="F33" s="85">
        <v>52</v>
      </c>
      <c r="G33" s="85">
        <v>3</v>
      </c>
      <c r="H33" s="84"/>
      <c r="I33" s="76">
        <v>3</v>
      </c>
      <c r="J33" s="92">
        <v>0.1</v>
      </c>
      <c r="L33" s="86">
        <v>1381</v>
      </c>
      <c r="M33" s="86">
        <v>1310</v>
      </c>
      <c r="N33" s="86">
        <v>13</v>
      </c>
      <c r="O33" s="92"/>
      <c r="P33" s="86">
        <v>58</v>
      </c>
      <c r="Q33" s="86">
        <v>2</v>
      </c>
      <c r="R33" s="87"/>
      <c r="S33" s="86">
        <v>2</v>
      </c>
      <c r="T33" s="92">
        <v>0.02</v>
      </c>
      <c r="V33" s="85">
        <v>1310</v>
      </c>
      <c r="W33" s="85">
        <v>1240</v>
      </c>
      <c r="X33" s="85">
        <v>16</v>
      </c>
      <c r="Y33" s="92"/>
      <c r="Z33" s="85">
        <v>54</v>
      </c>
      <c r="AA33" s="85">
        <v>2</v>
      </c>
      <c r="AB33" s="87"/>
      <c r="AC33" s="85">
        <v>2</v>
      </c>
      <c r="AD33" s="92">
        <v>0.1</v>
      </c>
      <c r="AF33" s="85">
        <f t="shared" si="0"/>
        <v>1159</v>
      </c>
      <c r="AG33" s="85">
        <v>1113</v>
      </c>
      <c r="AH33" s="85">
        <v>11</v>
      </c>
      <c r="AI33" s="92"/>
      <c r="AJ33" s="85">
        <v>35</v>
      </c>
      <c r="AK33" s="85">
        <v>2</v>
      </c>
      <c r="AL33" s="87"/>
      <c r="AM33" s="85">
        <v>1</v>
      </c>
      <c r="AN33" s="92">
        <v>1</v>
      </c>
      <c r="AP33" s="85">
        <f t="shared" si="1"/>
        <v>989</v>
      </c>
      <c r="AQ33" s="93">
        <v>943</v>
      </c>
      <c r="AR33" s="93">
        <v>15</v>
      </c>
      <c r="AS33" s="93"/>
      <c r="AT33" s="93">
        <v>31</v>
      </c>
      <c r="AU33" s="90">
        <v>3</v>
      </c>
      <c r="AV33" s="91"/>
      <c r="AW33" s="90">
        <v>2</v>
      </c>
      <c r="AX33" s="90">
        <v>1</v>
      </c>
      <c r="AZ33" s="85">
        <f t="shared" si="2"/>
        <v>989</v>
      </c>
      <c r="BA33" s="93">
        <v>943</v>
      </c>
      <c r="BB33" s="93">
        <v>15</v>
      </c>
      <c r="BC33" s="93"/>
      <c r="BD33" s="93">
        <v>31</v>
      </c>
      <c r="BE33" s="90">
        <v>3</v>
      </c>
      <c r="BF33" s="91"/>
      <c r="BG33" s="90">
        <v>2</v>
      </c>
      <c r="BH33" s="90">
        <v>1</v>
      </c>
    </row>
    <row r="34" ht="14.25" spans="1:60">
      <c r="A34" s="84" t="s">
        <v>456</v>
      </c>
      <c r="B34" s="85">
        <v>3193</v>
      </c>
      <c r="C34" s="85">
        <v>3137</v>
      </c>
      <c r="D34" s="85">
        <v>18</v>
      </c>
      <c r="E34" s="77"/>
      <c r="F34" s="85">
        <v>38</v>
      </c>
      <c r="G34" s="85">
        <v>4</v>
      </c>
      <c r="H34" s="87">
        <v>0.1</v>
      </c>
      <c r="I34" s="85">
        <v>2</v>
      </c>
      <c r="J34" s="92">
        <v>2</v>
      </c>
      <c r="L34" s="86">
        <v>2777</v>
      </c>
      <c r="M34" s="86">
        <v>2726</v>
      </c>
      <c r="N34" s="86">
        <v>19</v>
      </c>
      <c r="O34" s="77"/>
      <c r="P34" s="86">
        <v>32</v>
      </c>
      <c r="Q34" s="86">
        <v>3</v>
      </c>
      <c r="R34" s="87">
        <v>0.1</v>
      </c>
      <c r="S34" s="86">
        <v>1</v>
      </c>
      <c r="T34" s="77">
        <v>2</v>
      </c>
      <c r="V34" s="85">
        <v>2506</v>
      </c>
      <c r="W34" s="85">
        <v>2488</v>
      </c>
      <c r="X34" s="85">
        <v>16</v>
      </c>
      <c r="Y34" s="77"/>
      <c r="Z34" s="85">
        <v>2</v>
      </c>
      <c r="AA34" s="85">
        <v>2</v>
      </c>
      <c r="AB34" s="87"/>
      <c r="AC34" s="86"/>
      <c r="AD34" s="77">
        <v>2</v>
      </c>
      <c r="AF34" s="85">
        <f t="shared" si="0"/>
        <v>2348</v>
      </c>
      <c r="AG34" s="85">
        <v>2326</v>
      </c>
      <c r="AH34" s="85">
        <v>20</v>
      </c>
      <c r="AI34" s="77"/>
      <c r="AJ34" s="85">
        <v>2</v>
      </c>
      <c r="AK34" s="85">
        <v>2</v>
      </c>
      <c r="AL34" s="85">
        <v>0</v>
      </c>
      <c r="AM34" s="86"/>
      <c r="AN34" s="77">
        <v>2</v>
      </c>
      <c r="AP34" s="85">
        <f t="shared" si="1"/>
        <v>2194</v>
      </c>
      <c r="AQ34" s="97">
        <v>2149</v>
      </c>
      <c r="AR34" s="97">
        <v>17</v>
      </c>
      <c r="AS34" s="93"/>
      <c r="AT34" s="97">
        <v>28</v>
      </c>
      <c r="AU34" s="100">
        <v>2</v>
      </c>
      <c r="AV34" s="101"/>
      <c r="AW34" s="101"/>
      <c r="AX34" s="100">
        <v>2</v>
      </c>
      <c r="AZ34" s="85">
        <f t="shared" si="2"/>
        <v>2194</v>
      </c>
      <c r="BA34" s="97">
        <v>2149</v>
      </c>
      <c r="BB34" s="97">
        <v>17</v>
      </c>
      <c r="BC34" s="93"/>
      <c r="BD34" s="97">
        <v>28</v>
      </c>
      <c r="BE34" s="100">
        <v>2</v>
      </c>
      <c r="BF34" s="101"/>
      <c r="BG34" s="101"/>
      <c r="BH34" s="100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B2" sqref="B2:D17"/>
    </sheetView>
  </sheetViews>
  <sheetFormatPr defaultColWidth="8.87610619469027" defaultRowHeight="13.5"/>
  <cols>
    <col min="1" max="1" width="7" style="6" customWidth="1"/>
    <col min="2" max="2" width="17.2566371681416" style="6" customWidth="1"/>
    <col min="3" max="3" width="5" style="6" customWidth="1"/>
    <col min="4" max="4" width="12.5044247787611" style="6" customWidth="1"/>
    <col min="5" max="5" width="20.3716814159292" style="6" customWidth="1"/>
    <col min="6" max="6" width="12.8761061946903" style="6" customWidth="1"/>
    <col min="7" max="7" width="11" style="7" customWidth="1"/>
    <col min="8" max="8" width="12.6283185840708" style="7" customWidth="1"/>
    <col min="9" max="10" width="8.87610619469027" style="6"/>
    <col min="11" max="11" width="19.7522123893805" style="7" customWidth="1"/>
    <col min="12" max="12" width="9.75221238938053" style="7" customWidth="1"/>
    <col min="13" max="14" width="8.50442477876106" style="7" customWidth="1"/>
    <col min="15" max="15" width="9.75221238938053" style="7" customWidth="1"/>
    <col min="16" max="17" width="7.3716814159292" style="7" customWidth="1"/>
    <col min="18" max="18" width="7.75221238938053" style="7" customWidth="1"/>
    <col min="19" max="20" width="7.3716814159292" style="7" customWidth="1"/>
    <col min="21" max="23" width="9.6283185840708" style="7" customWidth="1"/>
    <col min="24" max="26" width="8.50442477876106" style="7" customWidth="1"/>
    <col min="27" max="27" width="7.75221238938053" style="7" customWidth="1"/>
    <col min="28" max="29" width="6.25663716814159" style="7" customWidth="1"/>
    <col min="30" max="30" width="9.75221238938053" style="7" customWidth="1"/>
    <col min="31" max="32" width="7.3716814159292" style="7" customWidth="1"/>
    <col min="33" max="33" width="9.6283185840708" style="7" customWidth="1"/>
    <col min="34" max="34" width="7.6283185840708" style="7" customWidth="1"/>
    <col min="35" max="35" width="11" style="7" customWidth="1"/>
    <col min="36" max="37" width="12.6283185840708" style="7" customWidth="1"/>
    <col min="38" max="39" width="12.6283185840708" style="6" customWidth="1"/>
    <col min="40" max="40" width="7.50442477876106" style="6" customWidth="1"/>
    <col min="41" max="41" width="9.87610619469027" style="6" customWidth="1"/>
    <col min="42" max="42" width="8.3716814159292" style="6" customWidth="1"/>
    <col min="43" max="43" width="10.7522123893805" style="6" customWidth="1"/>
    <col min="44" max="44" width="12.6283185840708" style="6" customWidth="1"/>
    <col min="45" max="16384" width="8.87610619469027" style="6"/>
  </cols>
  <sheetData>
    <row r="1" spans="1:3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6" t="s">
        <v>221</v>
      </c>
      <c r="G1" s="7" t="s">
        <v>222</v>
      </c>
      <c r="H1" s="7" t="s">
        <v>459</v>
      </c>
      <c r="K1" t="s">
        <v>460</v>
      </c>
      <c r="L1" s="71" t="s">
        <v>461</v>
      </c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6"/>
      <c r="AI1" s="6"/>
      <c r="AJ1" s="6"/>
      <c r="AK1" s="6"/>
    </row>
    <row r="2" hidden="1" spans="1:37">
      <c r="A2" s="6">
        <v>50936</v>
      </c>
      <c r="B2" s="6" t="s">
        <v>462</v>
      </c>
      <c r="C2" s="6">
        <v>2019</v>
      </c>
      <c r="D2" s="6" t="s">
        <v>225</v>
      </c>
      <c r="E2" s="6" t="s">
        <v>259</v>
      </c>
      <c r="F2" s="6" t="str">
        <f>VLOOKUP(E2,'Fuel Heat Rate'!C:D,2,FALSE)</f>
        <v>燃油</v>
      </c>
      <c r="G2" s="7">
        <v>-0.38</v>
      </c>
      <c r="H2" s="7">
        <f>VLOOKUP($E2,'Fuel Heat Rate'!$C$3:$K$33,4,FALSE)*G2</f>
        <v>-0.553698</v>
      </c>
      <c r="K2"/>
      <c r="L2" s="71" t="s">
        <v>408</v>
      </c>
      <c r="M2" s="71"/>
      <c r="N2" s="71"/>
      <c r="O2" s="71" t="s">
        <v>381</v>
      </c>
      <c r="P2" s="71"/>
      <c r="Q2" s="71"/>
      <c r="R2" s="71" t="s">
        <v>463</v>
      </c>
      <c r="S2" s="71"/>
      <c r="T2" s="71"/>
      <c r="U2" s="71" t="s">
        <v>464</v>
      </c>
      <c r="V2" s="71"/>
      <c r="W2" s="71"/>
      <c r="X2" s="71" t="s">
        <v>465</v>
      </c>
      <c r="Y2" s="71"/>
      <c r="Z2" s="71"/>
      <c r="AA2" s="71" t="s">
        <v>466</v>
      </c>
      <c r="AB2" s="71"/>
      <c r="AC2" s="71"/>
      <c r="AD2" s="71" t="s">
        <v>467</v>
      </c>
      <c r="AE2" s="71"/>
      <c r="AF2" s="71"/>
      <c r="AG2" s="71" t="s">
        <v>468</v>
      </c>
      <c r="AH2" s="6"/>
      <c r="AI2" s="6"/>
      <c r="AJ2" s="6"/>
      <c r="AK2" s="6"/>
    </row>
    <row r="3" hidden="1" spans="1:37">
      <c r="A3" s="6">
        <v>50901</v>
      </c>
      <c r="B3" s="6" t="s">
        <v>462</v>
      </c>
      <c r="C3" s="6">
        <v>2020</v>
      </c>
      <c r="D3" s="6" t="s">
        <v>225</v>
      </c>
      <c r="E3" s="6" t="s">
        <v>259</v>
      </c>
      <c r="F3" s="6" t="str">
        <f>VLOOKUP(E3,'Fuel Heat Rate'!C:D,2,FALSE)</f>
        <v>燃油</v>
      </c>
      <c r="G3" s="7">
        <v>-0.39</v>
      </c>
      <c r="H3" s="7">
        <f>VLOOKUP($E3,'Fuel Heat Rate'!$C$3:$K$33,4,FALSE)*G3</f>
        <v>-0.568269</v>
      </c>
      <c r="K3" t="s">
        <v>469</v>
      </c>
      <c r="L3" s="71">
        <v>2019</v>
      </c>
      <c r="M3" s="71">
        <v>2020</v>
      </c>
      <c r="N3" s="71">
        <v>2021</v>
      </c>
      <c r="O3" s="71">
        <v>2019</v>
      </c>
      <c r="P3" s="71">
        <v>2020</v>
      </c>
      <c r="Q3" s="71">
        <v>2021</v>
      </c>
      <c r="R3" s="71">
        <v>2019</v>
      </c>
      <c r="S3" s="71">
        <v>2020</v>
      </c>
      <c r="T3" s="71">
        <v>2021</v>
      </c>
      <c r="U3" s="71">
        <v>2019</v>
      </c>
      <c r="V3" s="71">
        <v>2020</v>
      </c>
      <c r="W3" s="71">
        <v>2021</v>
      </c>
      <c r="X3" s="71">
        <v>2019</v>
      </c>
      <c r="Y3" s="71">
        <v>2020</v>
      </c>
      <c r="Z3" s="71">
        <v>2021</v>
      </c>
      <c r="AA3" s="71">
        <v>2019</v>
      </c>
      <c r="AB3" s="71">
        <v>2020</v>
      </c>
      <c r="AC3" s="71">
        <v>2021</v>
      </c>
      <c r="AD3" s="71">
        <v>2019</v>
      </c>
      <c r="AE3" s="71">
        <v>2020</v>
      </c>
      <c r="AF3" s="71">
        <v>2021</v>
      </c>
      <c r="AG3" s="71"/>
      <c r="AH3" s="6"/>
      <c r="AI3" s="6"/>
      <c r="AJ3" s="6"/>
      <c r="AK3" s="6"/>
    </row>
    <row r="4" hidden="1" spans="1:37">
      <c r="A4" s="6">
        <v>17686</v>
      </c>
      <c r="B4" s="6" t="s">
        <v>462</v>
      </c>
      <c r="C4" s="6">
        <v>2021</v>
      </c>
      <c r="D4" s="6" t="s">
        <v>225</v>
      </c>
      <c r="E4" s="6" t="s">
        <v>259</v>
      </c>
      <c r="F4" s="6" t="str">
        <f>VLOOKUP(E4,'Fuel Heat Rate'!C:D,2,FALSE)</f>
        <v>燃油</v>
      </c>
      <c r="G4" s="7">
        <v>-0.35</v>
      </c>
      <c r="H4" s="7">
        <f>VLOOKUP($E4,'Fuel Heat Rate'!$C$3:$K$33,4,FALSE)*G4</f>
        <v>-0.509985</v>
      </c>
      <c r="K4" s="72" t="s">
        <v>462</v>
      </c>
      <c r="L4" s="71">
        <v>3276.49197130167</v>
      </c>
      <c r="M4" s="71">
        <v>3143.49982917663</v>
      </c>
      <c r="N4" s="71">
        <v>3371.55312606765</v>
      </c>
      <c r="O4" s="71">
        <v>-60.7122152374445</v>
      </c>
      <c r="P4" s="71">
        <v>-62.9981141100102</v>
      </c>
      <c r="Q4" s="71">
        <v>-58.331905022207</v>
      </c>
      <c r="R4" s="71">
        <v>-287.915613255893</v>
      </c>
      <c r="S4" s="71">
        <v>-284.25691834643</v>
      </c>
      <c r="T4" s="71">
        <v>-295.091219678852</v>
      </c>
      <c r="U4" s="71">
        <v>-7337.66298176392</v>
      </c>
      <c r="V4" s="71">
        <v>-6860.15566867509</v>
      </c>
      <c r="W4" s="71">
        <v>-7389.850104</v>
      </c>
      <c r="X4" s="71">
        <v>-20.7765</v>
      </c>
      <c r="Y4" s="71">
        <v>-21.7485</v>
      </c>
      <c r="Z4" s="71">
        <v>-22.113</v>
      </c>
      <c r="AA4" s="71">
        <v>-0.553698</v>
      </c>
      <c r="AB4" s="71">
        <v>-0.568269</v>
      </c>
      <c r="AC4" s="71">
        <v>-1.122831</v>
      </c>
      <c r="AD4" s="71">
        <v>-307.370500854117</v>
      </c>
      <c r="AE4" s="71">
        <v>-404.203809019474</v>
      </c>
      <c r="AF4" s="71">
        <v>-428.774648445507</v>
      </c>
      <c r="AG4" s="71">
        <v>-14052.661569863</v>
      </c>
      <c r="AH4" s="6"/>
      <c r="AI4" s="6"/>
      <c r="AJ4" s="6"/>
      <c r="AK4" s="6"/>
    </row>
    <row r="5" hidden="1" spans="1:37">
      <c r="A5" s="6">
        <v>51496</v>
      </c>
      <c r="B5" s="6" t="s">
        <v>462</v>
      </c>
      <c r="C5" s="6">
        <v>2019</v>
      </c>
      <c r="D5" s="6" t="s">
        <v>225</v>
      </c>
      <c r="E5" s="6" t="s">
        <v>339</v>
      </c>
      <c r="F5" s="6" t="str">
        <f>VLOOKUP(E5,'Fuel Heat Rate'!C:D,2,FALSE)</f>
        <v>电力</v>
      </c>
      <c r="G5" s="7">
        <v>2663.97</v>
      </c>
      <c r="H5" s="7">
        <f>VLOOKUP($E5,'Fuel Heat Rate'!$C$3:$K$33,4,FALSE)*G5</f>
        <v>3276.49197130167</v>
      </c>
      <c r="K5" s="72" t="s">
        <v>470</v>
      </c>
      <c r="L5" s="71">
        <v>544.882815169115</v>
      </c>
      <c r="M5" s="71">
        <v>536.359412367612</v>
      </c>
      <c r="N5" s="71">
        <v>551.844209087803</v>
      </c>
      <c r="O5" s="71"/>
      <c r="P5" s="71"/>
      <c r="Q5" s="71"/>
      <c r="R5" s="71"/>
      <c r="S5" s="71">
        <v>-10.99624188589</v>
      </c>
      <c r="T5" s="71">
        <v>-11.2241202596515</v>
      </c>
      <c r="U5" s="71">
        <v>-25.636227</v>
      </c>
      <c r="V5" s="71">
        <v>-15.514596</v>
      </c>
      <c r="W5" s="71">
        <v>-21.771864</v>
      </c>
      <c r="X5" s="71">
        <v>-842.861144</v>
      </c>
      <c r="Y5" s="71">
        <v>-812.747786</v>
      </c>
      <c r="Z5" s="71">
        <v>-838.746217258285</v>
      </c>
      <c r="AA5" s="71">
        <v>-8.34593777792962</v>
      </c>
      <c r="AB5" s="71">
        <v>-7.53477832046464</v>
      </c>
      <c r="AC5" s="71">
        <v>-1.03515628185856</v>
      </c>
      <c r="AD5" s="71">
        <v>-119.434080286983</v>
      </c>
      <c r="AE5" s="71">
        <v>-135.96464502904</v>
      </c>
      <c r="AF5" s="71">
        <v>-140.28479262043</v>
      </c>
      <c r="AG5" s="71">
        <v>-1359.011150096</v>
      </c>
      <c r="AH5" s="6"/>
      <c r="AI5" s="6"/>
      <c r="AJ5" s="6"/>
      <c r="AK5" s="6"/>
    </row>
    <row r="6" hidden="1" spans="1:37">
      <c r="A6" s="6">
        <v>51461</v>
      </c>
      <c r="B6" s="6" t="s">
        <v>462</v>
      </c>
      <c r="C6" s="6">
        <v>2020</v>
      </c>
      <c r="D6" s="6" t="s">
        <v>225</v>
      </c>
      <c r="E6" s="6" t="s">
        <v>339</v>
      </c>
      <c r="F6" s="6" t="str">
        <f>VLOOKUP(E6,'Fuel Heat Rate'!C:D,2,FALSE)</f>
        <v>电力</v>
      </c>
      <c r="G6" s="7">
        <v>2555.84</v>
      </c>
      <c r="H6" s="7">
        <f>VLOOKUP($E6,'Fuel Heat Rate'!$C$3:$K$33,4,FALSE)*G6</f>
        <v>3143.49982917663</v>
      </c>
      <c r="K6" s="72" t="s">
        <v>471</v>
      </c>
      <c r="L6" s="71">
        <v>1729.4390160574</v>
      </c>
      <c r="M6" s="71">
        <v>1925.21899555859</v>
      </c>
      <c r="N6" s="71">
        <v>2118.45302357363</v>
      </c>
      <c r="O6" s="71"/>
      <c r="P6" s="71"/>
      <c r="Q6" s="71"/>
      <c r="R6" s="71">
        <v>-133.290058079945</v>
      </c>
      <c r="S6" s="71">
        <v>-152.793303723949</v>
      </c>
      <c r="T6" s="71">
        <v>-174.495729415784</v>
      </c>
      <c r="U6" s="71">
        <v>-3872.977458</v>
      </c>
      <c r="V6" s="71">
        <v>-4174.29777</v>
      </c>
      <c r="W6" s="71">
        <v>-4769.80968</v>
      </c>
      <c r="X6" s="71">
        <v>-155.277</v>
      </c>
      <c r="Y6" s="71">
        <v>-146.8935</v>
      </c>
      <c r="Z6" s="71">
        <v>-158.5575</v>
      </c>
      <c r="AA6" s="71">
        <v>-80.0251824711308</v>
      </c>
      <c r="AB6" s="71">
        <v>-58.1231210847284</v>
      </c>
      <c r="AC6" s="71">
        <v>-54.9184941800478</v>
      </c>
      <c r="AD6" s="71">
        <v>-156.905360437308</v>
      </c>
      <c r="AE6" s="71">
        <v>-230.007857874957</v>
      </c>
      <c r="AF6" s="71">
        <v>-250.128545268193</v>
      </c>
      <c r="AG6" s="71">
        <v>-8795.38952534643</v>
      </c>
      <c r="AH6" s="6"/>
      <c r="AI6" s="6"/>
      <c r="AJ6" s="6"/>
      <c r="AK6" s="6"/>
    </row>
    <row r="7" hidden="1" spans="1:37">
      <c r="A7" s="6">
        <v>32876</v>
      </c>
      <c r="B7" s="6" t="s">
        <v>462</v>
      </c>
      <c r="C7" s="6">
        <v>2021</v>
      </c>
      <c r="D7" s="6" t="s">
        <v>225</v>
      </c>
      <c r="E7" s="6" t="s">
        <v>339</v>
      </c>
      <c r="F7" s="6" t="str">
        <f>VLOOKUP(E7,'Fuel Heat Rate'!C:D,2,FALSE)</f>
        <v>电力</v>
      </c>
      <c r="G7" s="7">
        <v>2741.26</v>
      </c>
      <c r="H7" s="7">
        <f>VLOOKUP($E7,'Fuel Heat Rate'!$C$3:$K$33,4,FALSE)*G7</f>
        <v>3371.55312606765</v>
      </c>
      <c r="K7" s="72" t="s">
        <v>472</v>
      </c>
      <c r="L7" s="71">
        <v>1016.62179706184</v>
      </c>
      <c r="M7" s="71">
        <v>1121.60847283908</v>
      </c>
      <c r="N7" s="71">
        <v>1284.93064571233</v>
      </c>
      <c r="O7" s="71">
        <v>-11.0632927912538</v>
      </c>
      <c r="P7" s="71">
        <v>-6.72895387769047</v>
      </c>
      <c r="Q7" s="71">
        <v>-8.44552374444824</v>
      </c>
      <c r="R7" s="71">
        <v>-21.2695592757089</v>
      </c>
      <c r="S7" s="71">
        <v>-36.4728390843867</v>
      </c>
      <c r="T7" s="71">
        <v>-42.9952169456782</v>
      </c>
      <c r="U7" s="71">
        <v>-2599.651992</v>
      </c>
      <c r="V7" s="71">
        <v>-2845.55691</v>
      </c>
      <c r="W7" s="71">
        <v>-3380.92476</v>
      </c>
      <c r="X7" s="71">
        <v>-11.664</v>
      </c>
      <c r="Y7" s="71"/>
      <c r="Z7" s="71">
        <v>-3.888</v>
      </c>
      <c r="AA7" s="71">
        <v>-1.375116</v>
      </c>
      <c r="AB7" s="71">
        <v>-1.111977</v>
      </c>
      <c r="AC7" s="71">
        <v>-1.271118</v>
      </c>
      <c r="AD7" s="71">
        <v>-23.9608185855825</v>
      </c>
      <c r="AE7" s="71">
        <v>-31.7710854116843</v>
      </c>
      <c r="AF7" s="71">
        <v>-35.2912056713358</v>
      </c>
      <c r="AG7" s="71">
        <v>-5640.28145277451</v>
      </c>
      <c r="AH7" s="6"/>
      <c r="AI7" s="6"/>
      <c r="AJ7" s="6"/>
      <c r="AK7" s="6"/>
    </row>
    <row r="8" hidden="1" spans="1:37">
      <c r="A8" s="6">
        <v>52056</v>
      </c>
      <c r="B8" s="6" t="s">
        <v>462</v>
      </c>
      <c r="C8" s="6">
        <v>2019</v>
      </c>
      <c r="D8" s="6" t="s">
        <v>225</v>
      </c>
      <c r="E8" s="6" t="s">
        <v>244</v>
      </c>
      <c r="F8" s="6">
        <f>VLOOKUP(E8,'Fuel Heat Rate'!C:D,2,FALSE)</f>
        <v>0</v>
      </c>
      <c r="G8" s="7">
        <v>-118.87</v>
      </c>
      <c r="H8" s="7">
        <f>VLOOKUP($E8,'Fuel Heat Rate'!$C$3:$K$33,4,FALSE)*G8</f>
        <v>-152.821253843526</v>
      </c>
      <c r="K8" s="72" t="s">
        <v>473</v>
      </c>
      <c r="L8" s="71">
        <v>4223.43833276392</v>
      </c>
      <c r="M8" s="71">
        <v>4431.57909121968</v>
      </c>
      <c r="N8" s="71">
        <v>5705.10830201572</v>
      </c>
      <c r="O8" s="71">
        <v>-68.7943983600957</v>
      </c>
      <c r="P8" s="71">
        <v>-97.0062241202596</v>
      </c>
      <c r="Q8" s="71">
        <v>-87.1674178339597</v>
      </c>
      <c r="R8" s="71">
        <v>-117.760163990434</v>
      </c>
      <c r="S8" s="71">
        <v>-144.345746498121</v>
      </c>
      <c r="T8" s="71">
        <v>-183.329005807995</v>
      </c>
      <c r="U8" s="71">
        <v>-7958.60472742467</v>
      </c>
      <c r="V8" s="71">
        <v>-7780.66911564879</v>
      </c>
      <c r="W8" s="71">
        <v>-10644.211406327</v>
      </c>
      <c r="X8" s="71">
        <v>-1327.73364314998</v>
      </c>
      <c r="Y8" s="71">
        <v>-1721.10330184489</v>
      </c>
      <c r="Z8" s="71">
        <v>-2052.00687922788</v>
      </c>
      <c r="AA8" s="71">
        <v>-67.7115347492313</v>
      </c>
      <c r="AB8" s="71">
        <v>-77.620082600615</v>
      </c>
      <c r="AC8" s="71">
        <v>-67.046797182781</v>
      </c>
      <c r="AD8" s="71">
        <v>-524.807929279125</v>
      </c>
      <c r="AE8" s="71">
        <v>-813.85780423642</v>
      </c>
      <c r="AF8" s="71">
        <v>-917.601348479672</v>
      </c>
      <c r="AG8" s="71">
        <v>-20291.2518007626</v>
      </c>
      <c r="AH8" s="6"/>
      <c r="AI8" s="6"/>
      <c r="AJ8" s="6"/>
      <c r="AK8" s="6"/>
    </row>
    <row r="9" hidden="1" spans="1:37">
      <c r="A9" s="6">
        <v>52021</v>
      </c>
      <c r="B9" s="6" t="s">
        <v>462</v>
      </c>
      <c r="C9" s="6">
        <v>2020</v>
      </c>
      <c r="D9" s="6" t="s">
        <v>225</v>
      </c>
      <c r="E9" s="6" t="s">
        <v>244</v>
      </c>
      <c r="F9" s="6">
        <f>VLOOKUP(E9,'Fuel Heat Rate'!C:D,2,FALSE)</f>
        <v>0</v>
      </c>
      <c r="G9" s="7">
        <v>-156.9</v>
      </c>
      <c r="H9" s="7">
        <f>VLOOKUP($E9,'Fuel Heat Rate'!$C$3:$K$33,4,FALSE)*G9</f>
        <v>-201.713255893406</v>
      </c>
      <c r="K9" s="72" t="s">
        <v>474</v>
      </c>
      <c r="L9" s="71">
        <v>1237.93508711992</v>
      </c>
      <c r="M9" s="71">
        <v>1309.73829859925</v>
      </c>
      <c r="N9" s="71">
        <v>1469.29689101469</v>
      </c>
      <c r="O9" s="71"/>
      <c r="P9" s="71"/>
      <c r="Q9" s="71">
        <v>-62.4459508028698</v>
      </c>
      <c r="R9" s="71">
        <v>-189.638879398702</v>
      </c>
      <c r="S9" s="71">
        <v>-258.359754014349</v>
      </c>
      <c r="T9" s="71">
        <v>-247.450973693201</v>
      </c>
      <c r="U9" s="71">
        <v>-2938.680201</v>
      </c>
      <c r="V9" s="71">
        <v>-2909.515332</v>
      </c>
      <c r="W9" s="71">
        <v>-3039.530441</v>
      </c>
      <c r="X9" s="71">
        <v>-14.7015</v>
      </c>
      <c r="Y9" s="71">
        <v>-23.1427316364879</v>
      </c>
      <c r="Z9" s="71">
        <v>-22.8916916638196</v>
      </c>
      <c r="AA9" s="71">
        <v>-15.0265514000683</v>
      </c>
      <c r="AB9" s="71">
        <v>-29.0081936791937</v>
      </c>
      <c r="AC9" s="71">
        <v>-56.60769505808</v>
      </c>
      <c r="AD9" s="71">
        <v>-228.637811069354</v>
      </c>
      <c r="AE9" s="71">
        <v>-223.28762828835</v>
      </c>
      <c r="AF9" s="71">
        <v>-235.098031773147</v>
      </c>
      <c r="AG9" s="71">
        <v>-6477.05308974376</v>
      </c>
      <c r="AH9" s="6"/>
      <c r="AI9" s="6"/>
      <c r="AJ9" s="6"/>
      <c r="AK9" s="6"/>
    </row>
    <row r="10" hidden="1" spans="1:37">
      <c r="A10" s="6">
        <v>9006</v>
      </c>
      <c r="B10" s="6" t="s">
        <v>462</v>
      </c>
      <c r="C10" s="6">
        <v>2021</v>
      </c>
      <c r="D10" s="6" t="s">
        <v>225</v>
      </c>
      <c r="E10" s="6" t="s">
        <v>244</v>
      </c>
      <c r="F10" s="6">
        <f>VLOOKUP(E10,'Fuel Heat Rate'!C:D,2,FALSE)</f>
        <v>0</v>
      </c>
      <c r="G10" s="7">
        <v>-145.94</v>
      </c>
      <c r="H10" s="7">
        <f>VLOOKUP($E10,'Fuel Heat Rate'!$C$3:$K$33,4,FALSE)*G10</f>
        <v>-187.622897164332</v>
      </c>
      <c r="K10" s="72" t="s">
        <v>475</v>
      </c>
      <c r="L10" s="71">
        <v>1709.12060129826</v>
      </c>
      <c r="M10" s="71">
        <v>1638.39972668261</v>
      </c>
      <c r="N10" s="71">
        <v>1779.18961393919</v>
      </c>
      <c r="O10" s="71">
        <v>-29.716685343355</v>
      </c>
      <c r="P10" s="71">
        <v>-35.770455073454</v>
      </c>
      <c r="Q10" s="71">
        <v>-46.1442589682269</v>
      </c>
      <c r="R10" s="71">
        <v>-148.17423983601</v>
      </c>
      <c r="S10" s="71">
        <v>-153.648103860608</v>
      </c>
      <c r="T10" s="71">
        <v>-140.239836009566</v>
      </c>
      <c r="U10" s="71">
        <v>-3919.396151</v>
      </c>
      <c r="V10" s="71">
        <v>-3353.64639</v>
      </c>
      <c r="W10" s="71">
        <v>-4159.782684</v>
      </c>
      <c r="X10" s="71">
        <v>-42.4035</v>
      </c>
      <c r="Y10" s="71">
        <v>-62.208</v>
      </c>
      <c r="Z10" s="71">
        <v>-65.2455</v>
      </c>
      <c r="AA10" s="71">
        <v>-3.890457</v>
      </c>
      <c r="AB10" s="71">
        <v>-3.744747</v>
      </c>
      <c r="AC10" s="71">
        <v>-4.487868</v>
      </c>
      <c r="AD10" s="71">
        <v>-43.9515015374103</v>
      </c>
      <c r="AE10" s="71">
        <v>-68.4823395968569</v>
      </c>
      <c r="AF10" s="71">
        <v>-77.0226313631705</v>
      </c>
      <c r="AG10" s="71">
        <v>-7231.2454066686</v>
      </c>
      <c r="AH10" s="6"/>
      <c r="AI10" s="6"/>
      <c r="AJ10" s="6"/>
      <c r="AK10" s="6"/>
    </row>
    <row r="11" hidden="1" spans="1:37">
      <c r="A11" s="6">
        <v>52441</v>
      </c>
      <c r="B11" s="6" t="s">
        <v>462</v>
      </c>
      <c r="C11" s="6">
        <v>2019</v>
      </c>
      <c r="D11" s="6" t="s">
        <v>225</v>
      </c>
      <c r="E11" s="6" t="s">
        <v>242</v>
      </c>
      <c r="F11" s="6">
        <f>VLOOKUP(E11,'Fuel Heat Rate'!C:D,2,FALSE)</f>
        <v>0</v>
      </c>
      <c r="G11" s="7">
        <v>-6.61</v>
      </c>
      <c r="H11" s="7">
        <f>VLOOKUP($E11,'Fuel Heat Rate'!$C$3:$K$33,4,FALSE)*G11</f>
        <v>-39.187385</v>
      </c>
      <c r="K11" s="72" t="s">
        <v>476</v>
      </c>
      <c r="L11" s="71">
        <v>261.310556884182</v>
      </c>
      <c r="M11" s="71">
        <v>262.048513836693</v>
      </c>
      <c r="N11" s="71">
        <v>312.881448582166</v>
      </c>
      <c r="O11" s="71"/>
      <c r="P11" s="71"/>
      <c r="Q11" s="71"/>
      <c r="R11" s="71">
        <v>-38.9323539460198</v>
      </c>
      <c r="S11" s="71">
        <v>-36.9203963102152</v>
      </c>
      <c r="T11" s="71">
        <v>-46.5360437307824</v>
      </c>
      <c r="U11" s="71">
        <v>-597.004797</v>
      </c>
      <c r="V11" s="71">
        <v>-540.746529</v>
      </c>
      <c r="W11" s="71">
        <v>-603.240636</v>
      </c>
      <c r="X11" s="71">
        <v>-35.478</v>
      </c>
      <c r="Y11" s="71">
        <v>-72.657</v>
      </c>
      <c r="Z11" s="71">
        <v>-127.9395</v>
      </c>
      <c r="AA11" s="71">
        <v>-0.043713</v>
      </c>
      <c r="AB11" s="71">
        <v>-0.029142</v>
      </c>
      <c r="AC11" s="71">
        <v>-0.029142</v>
      </c>
      <c r="AD11" s="71">
        <v>-32.7211178681244</v>
      </c>
      <c r="AE11" s="71">
        <v>-26.6609108302016</v>
      </c>
      <c r="AF11" s="71">
        <v>-50.1117119918005</v>
      </c>
      <c r="AG11" s="71">
        <v>-1372.8104743741</v>
      </c>
      <c r="AH11" s="6"/>
      <c r="AI11" s="6"/>
      <c r="AJ11" s="6"/>
      <c r="AK11" s="6"/>
    </row>
    <row r="12" hidden="1" spans="1:37">
      <c r="A12" s="6">
        <v>52406</v>
      </c>
      <c r="B12" s="6" t="s">
        <v>462</v>
      </c>
      <c r="C12" s="6">
        <v>2020</v>
      </c>
      <c r="D12" s="6" t="s">
        <v>225</v>
      </c>
      <c r="E12" s="6" t="s">
        <v>242</v>
      </c>
      <c r="F12" s="6">
        <f>VLOOKUP(E12,'Fuel Heat Rate'!C:D,2,FALSE)</f>
        <v>0</v>
      </c>
      <c r="G12" s="7">
        <v>-6.53</v>
      </c>
      <c r="H12" s="7">
        <f>VLOOKUP($E12,'Fuel Heat Rate'!$C$3:$K$33,4,FALSE)*G12</f>
        <v>-38.713105</v>
      </c>
      <c r="K12" s="72" t="s">
        <v>477</v>
      </c>
      <c r="L12" s="71">
        <v>3493.57430816536</v>
      </c>
      <c r="M12" s="71">
        <v>3482.82473522378</v>
      </c>
      <c r="N12" s="71">
        <v>3319.25657669969</v>
      </c>
      <c r="O12" s="71">
        <v>-89.1386122309532</v>
      </c>
      <c r="P12" s="71">
        <v>-79.6145104202255</v>
      </c>
      <c r="Q12" s="71">
        <v>-66.1623245644004</v>
      </c>
      <c r="R12" s="71">
        <v>-417.559959002392</v>
      </c>
      <c r="S12" s="71">
        <v>-505.6791937137</v>
      </c>
      <c r="T12" s="71">
        <v>-559.48752989409</v>
      </c>
      <c r="U12" s="71">
        <v>-6731.643905</v>
      </c>
      <c r="V12" s="71">
        <v>-6634.039343</v>
      </c>
      <c r="W12" s="71">
        <v>-6613.88617739836</v>
      </c>
      <c r="X12" s="71">
        <v>-9.5985</v>
      </c>
      <c r="Y12" s="71">
        <v>-17.739</v>
      </c>
      <c r="Z12" s="71">
        <v>-20.5335</v>
      </c>
      <c r="AA12" s="71">
        <v>-4.8560110526136</v>
      </c>
      <c r="AB12" s="71">
        <v>-6.59164179808678</v>
      </c>
      <c r="AC12" s="71">
        <v>-6.70591464844551</v>
      </c>
      <c r="AD12" s="71">
        <v>-190.396504612231</v>
      </c>
      <c r="AE12" s="71">
        <v>-226.967754014349</v>
      </c>
      <c r="AF12" s="71">
        <v>-242.788294499488</v>
      </c>
      <c r="AG12" s="71">
        <v>-12127.7330557605</v>
      </c>
      <c r="AH12" s="6"/>
      <c r="AI12" s="6"/>
      <c r="AJ12" s="6"/>
      <c r="AK12" s="6"/>
    </row>
    <row r="13" hidden="1" spans="1:37">
      <c r="A13" s="6">
        <v>7921</v>
      </c>
      <c r="B13" s="6" t="s">
        <v>462</v>
      </c>
      <c r="C13" s="6">
        <v>2021</v>
      </c>
      <c r="D13" s="6" t="s">
        <v>225</v>
      </c>
      <c r="E13" s="6" t="s">
        <v>242</v>
      </c>
      <c r="F13" s="6">
        <f>VLOOKUP(E13,'Fuel Heat Rate'!C:D,2,FALSE)</f>
        <v>0</v>
      </c>
      <c r="G13" s="7">
        <v>-4.74</v>
      </c>
      <c r="H13" s="7">
        <f>VLOOKUP($E13,'Fuel Heat Rate'!$C$3:$K$33,4,FALSE)*G13</f>
        <v>-28.10109</v>
      </c>
      <c r="K13" s="72" t="s">
        <v>478</v>
      </c>
      <c r="L13" s="71">
        <v>3140.62179706184</v>
      </c>
      <c r="M13" s="71">
        <v>3093.4417492313</v>
      </c>
      <c r="N13" s="71">
        <v>3024.11069354288</v>
      </c>
      <c r="O13" s="71">
        <v>-59.0328377177998</v>
      </c>
      <c r="P13" s="71">
        <v>-38.6457096002733</v>
      </c>
      <c r="Q13" s="71">
        <v>-41.3693337888623</v>
      </c>
      <c r="R13" s="71">
        <v>-123.012982576016</v>
      </c>
      <c r="S13" s="71">
        <v>-143.546293132901</v>
      </c>
      <c r="T13" s="71">
        <v>-137.018107277076</v>
      </c>
      <c r="U13" s="71">
        <v>-7164.705026</v>
      </c>
      <c r="V13" s="71">
        <v>-6847.737198</v>
      </c>
      <c r="W13" s="71">
        <v>-6863.688661</v>
      </c>
      <c r="X13" s="71">
        <v>-48.2355</v>
      </c>
      <c r="Y13" s="71">
        <v>-47.385</v>
      </c>
      <c r="Z13" s="71">
        <v>-40.9455</v>
      </c>
      <c r="AA13" s="71">
        <v>-8.5948443874274</v>
      </c>
      <c r="AB13" s="71">
        <v>-10.5549839282542</v>
      </c>
      <c r="AC13" s="71">
        <v>-9.98089775025623</v>
      </c>
      <c r="AD13" s="71">
        <v>-326.051139050222</v>
      </c>
      <c r="AE13" s="71">
        <v>-353.432074478989</v>
      </c>
      <c r="AF13" s="71">
        <v>-348.86191834643</v>
      </c>
      <c r="AG13" s="71">
        <v>-13354.6237671985</v>
      </c>
      <c r="AH13" s="6"/>
      <c r="AI13" s="6"/>
      <c r="AJ13" s="6"/>
      <c r="AK13" s="6"/>
    </row>
    <row r="14" hidden="1" spans="1:37">
      <c r="A14" s="6">
        <v>27451</v>
      </c>
      <c r="B14" s="6" t="s">
        <v>462</v>
      </c>
      <c r="C14" s="6">
        <v>2021</v>
      </c>
      <c r="D14" s="6" t="s">
        <v>225</v>
      </c>
      <c r="E14" s="6" t="s">
        <v>251</v>
      </c>
      <c r="F14" s="6" t="str">
        <f>VLOOKUP(E14,'Fuel Heat Rate'!C:D,2,FALSE)</f>
        <v>燃油</v>
      </c>
      <c r="G14" s="7">
        <v>-0.39</v>
      </c>
      <c r="H14" s="7">
        <f>VLOOKUP($E14,'Fuel Heat Rate'!$C$3:$K$33,4,FALSE)*G14</f>
        <v>-0.612846</v>
      </c>
      <c r="K14" s="72" t="s">
        <v>479</v>
      </c>
      <c r="L14" s="71">
        <v>1119.51759480697</v>
      </c>
      <c r="M14" s="71">
        <v>1133.71096686027</v>
      </c>
      <c r="N14" s="71">
        <v>1166.78373761531</v>
      </c>
      <c r="O14" s="71">
        <v>-108.381360437308</v>
      </c>
      <c r="P14" s="71">
        <v>-108.089543559959</v>
      </c>
      <c r="Q14" s="71">
        <v>-94.6287748548001</v>
      </c>
      <c r="R14" s="71"/>
      <c r="S14" s="71">
        <v>-3.01742398360096</v>
      </c>
      <c r="T14" s="71">
        <v>-28.4113426716775</v>
      </c>
      <c r="U14" s="71">
        <v>-3165.470989</v>
      </c>
      <c r="V14" s="71">
        <v>-3001.577802</v>
      </c>
      <c r="W14" s="71">
        <v>-3267.093526</v>
      </c>
      <c r="X14" s="71">
        <v>-16.4025</v>
      </c>
      <c r="Y14" s="71">
        <v>-26.692716</v>
      </c>
      <c r="Z14" s="71">
        <v>-24.057</v>
      </c>
      <c r="AA14" s="71">
        <v>-8.907858</v>
      </c>
      <c r="AB14" s="71">
        <v>-10.232688</v>
      </c>
      <c r="AC14" s="71">
        <v>-7.415613</v>
      </c>
      <c r="AD14" s="71">
        <v>-614.771002733174</v>
      </c>
      <c r="AE14" s="71">
        <v>-333.431391185514</v>
      </c>
      <c r="AF14" s="71">
        <v>-325.161108643662</v>
      </c>
      <c r="AG14" s="71">
        <v>-7723.73034078716</v>
      </c>
      <c r="AH14" s="6"/>
      <c r="AI14" s="6"/>
      <c r="AJ14" s="6"/>
      <c r="AK14" s="6"/>
    </row>
    <row r="15" hidden="1" spans="1:37">
      <c r="A15" s="6">
        <v>54121</v>
      </c>
      <c r="B15" s="6" t="s">
        <v>462</v>
      </c>
      <c r="C15" s="6">
        <v>2019</v>
      </c>
      <c r="D15" s="6" t="s">
        <v>225</v>
      </c>
      <c r="E15" s="6" t="s">
        <v>234</v>
      </c>
      <c r="F15" s="6" t="str">
        <f>VLOOKUP(E15,'Fuel Heat Rate'!C:D,2,FALSE)</f>
        <v>煤矸石</v>
      </c>
      <c r="G15" s="7">
        <v>-212.21</v>
      </c>
      <c r="H15" s="7">
        <f>VLOOKUP($E15,'Fuel Heat Rate'!$C$3:$K$33,4,FALSE)*G15</f>
        <v>-60.7122152374445</v>
      </c>
      <c r="K15" s="72" t="s">
        <v>480</v>
      </c>
      <c r="L15" s="71">
        <v>1807.92073795695</v>
      </c>
      <c r="M15" s="71">
        <v>1503.25521011274</v>
      </c>
      <c r="N15" s="71">
        <v>1815.38640245986</v>
      </c>
      <c r="O15" s="71"/>
      <c r="P15" s="71"/>
      <c r="Q15" s="71">
        <v>-7.09801639904339</v>
      </c>
      <c r="R15" s="71">
        <v>-92.8964810386061</v>
      </c>
      <c r="S15" s="71">
        <v>-126.810044414076</v>
      </c>
      <c r="T15" s="71">
        <v>-126.810044414076</v>
      </c>
      <c r="U15" s="71">
        <v>-3825.740799</v>
      </c>
      <c r="V15" s="71">
        <v>-3032.367789</v>
      </c>
      <c r="W15" s="71">
        <v>-3647.537235</v>
      </c>
      <c r="X15" s="71">
        <v>-81.2835</v>
      </c>
      <c r="Y15" s="71">
        <v>-67.068</v>
      </c>
      <c r="Z15" s="71">
        <v>-86.022</v>
      </c>
      <c r="AA15" s="71">
        <v>-3.3221903450632</v>
      </c>
      <c r="AB15" s="71">
        <v>-7.98190161872224</v>
      </c>
      <c r="AC15" s="71">
        <v>-20.8944630215237</v>
      </c>
      <c r="AD15" s="71">
        <v>-140.544801503246</v>
      </c>
      <c r="AE15" s="71">
        <v>-130.074443799112</v>
      </c>
      <c r="AF15" s="71">
        <v>-149.015090878032</v>
      </c>
      <c r="AG15" s="71">
        <v>-6418.90444990195</v>
      </c>
      <c r="AH15" s="6"/>
      <c r="AI15" s="6"/>
      <c r="AJ15" s="6"/>
      <c r="AK15" s="6"/>
    </row>
    <row r="16" hidden="1" spans="1:37">
      <c r="A16" s="6">
        <v>54086</v>
      </c>
      <c r="B16" s="6" t="s">
        <v>462</v>
      </c>
      <c r="C16" s="6">
        <v>2020</v>
      </c>
      <c r="D16" s="6" t="s">
        <v>225</v>
      </c>
      <c r="E16" s="6" t="s">
        <v>234</v>
      </c>
      <c r="F16" s="6" t="str">
        <f>VLOOKUP(E16,'Fuel Heat Rate'!C:D,2,FALSE)</f>
        <v>煤矸石</v>
      </c>
      <c r="G16" s="7">
        <v>-220.2</v>
      </c>
      <c r="H16" s="7">
        <f>VLOOKUP($E16,'Fuel Heat Rate'!$C$3:$K$33,4,FALSE)*G16</f>
        <v>-62.9981141100102</v>
      </c>
      <c r="K16" s="72" t="s">
        <v>481</v>
      </c>
      <c r="L16" s="71">
        <v>1124.89238127776</v>
      </c>
      <c r="M16" s="71">
        <v>1047.73898189272</v>
      </c>
      <c r="N16" s="71">
        <v>1250.46805603007</v>
      </c>
      <c r="O16" s="71">
        <v>-34.065329005808</v>
      </c>
      <c r="P16" s="71">
        <v>-28.0945268192689</v>
      </c>
      <c r="Q16" s="71">
        <v>-18.1040901947386</v>
      </c>
      <c r="R16" s="71"/>
      <c r="S16" s="71">
        <v>-8.31636487871541</v>
      </c>
      <c r="T16" s="71">
        <v>-74.5476597198497</v>
      </c>
      <c r="U16" s="71">
        <v>-2371.804578</v>
      </c>
      <c r="V16" s="71">
        <v>-2116.54233</v>
      </c>
      <c r="W16" s="71">
        <v>-2611.230795</v>
      </c>
      <c r="X16" s="71">
        <v>-0.3645</v>
      </c>
      <c r="Y16" s="71">
        <v>-1.701</v>
      </c>
      <c r="Z16" s="71">
        <v>-1.8225</v>
      </c>
      <c r="AA16" s="71">
        <v>-16.4879294021182</v>
      </c>
      <c r="AB16" s="71">
        <v>-17.9559931154766</v>
      </c>
      <c r="AC16" s="71">
        <v>-17.8627091072771</v>
      </c>
      <c r="AD16" s="71">
        <v>-185.876350187906</v>
      </c>
      <c r="AE16" s="71">
        <v>-244.98836966177</v>
      </c>
      <c r="AF16" s="71">
        <v>-192.886589682269</v>
      </c>
      <c r="AG16" s="71">
        <v>-4519.55219557465</v>
      </c>
      <c r="AH16" s="6"/>
      <c r="AI16" s="6"/>
      <c r="AJ16" s="6"/>
      <c r="AK16" s="6"/>
    </row>
    <row r="17" hidden="1" spans="1:37">
      <c r="A17" s="6">
        <v>5751</v>
      </c>
      <c r="B17" s="6" t="s">
        <v>462</v>
      </c>
      <c r="C17" s="6">
        <v>2021</v>
      </c>
      <c r="D17" s="6" t="s">
        <v>225</v>
      </c>
      <c r="E17" s="6" t="s">
        <v>234</v>
      </c>
      <c r="F17" s="6" t="str">
        <f>VLOOKUP(E17,'Fuel Heat Rate'!C:D,2,FALSE)</f>
        <v>煤矸石</v>
      </c>
      <c r="G17" s="7">
        <v>-203.89</v>
      </c>
      <c r="H17" s="7">
        <f>VLOOKUP($E17,'Fuel Heat Rate'!$C$3:$K$33,4,FALSE)*G17</f>
        <v>-58.331905022207</v>
      </c>
      <c r="K17" s="72" t="s">
        <v>482</v>
      </c>
      <c r="L17" s="71">
        <v>867.148616330714</v>
      </c>
      <c r="M17" s="71">
        <v>922.704475572258</v>
      </c>
      <c r="N17" s="71">
        <v>898.696276050564</v>
      </c>
      <c r="O17" s="71"/>
      <c r="P17" s="71"/>
      <c r="Q17" s="71"/>
      <c r="R17" s="71">
        <v>-30.8978476255552</v>
      </c>
      <c r="S17" s="71">
        <v>-26.584215920738</v>
      </c>
      <c r="T17" s="71">
        <v>-25.7218995558592</v>
      </c>
      <c r="U17" s="71">
        <v>-2875.636083</v>
      </c>
      <c r="V17" s="71">
        <v>-2822.870742</v>
      </c>
      <c r="W17" s="71">
        <v>-2801.956038</v>
      </c>
      <c r="X17" s="71">
        <v>-0.243</v>
      </c>
      <c r="Y17" s="71">
        <v>-0.243</v>
      </c>
      <c r="Z17" s="71"/>
      <c r="AA17" s="71">
        <v>-3.883476</v>
      </c>
      <c r="AB17" s="71">
        <v>-3.596046</v>
      </c>
      <c r="AC17" s="71">
        <v>-0.772869</v>
      </c>
      <c r="AD17" s="71">
        <v>-127.974372053297</v>
      </c>
      <c r="AE17" s="71">
        <v>-183.556270925863</v>
      </c>
      <c r="AF17" s="71">
        <v>-191.666548001367</v>
      </c>
      <c r="AG17" s="71">
        <v>-6407.05304012914</v>
      </c>
      <c r="AH17" s="6"/>
      <c r="AI17" s="6"/>
      <c r="AJ17" s="6"/>
      <c r="AK17" s="6"/>
    </row>
    <row r="18" hidden="1" spans="1:37">
      <c r="A18" s="6">
        <v>56746</v>
      </c>
      <c r="B18" s="6" t="s">
        <v>462</v>
      </c>
      <c r="C18" s="6">
        <v>2019</v>
      </c>
      <c r="D18" s="6" t="s">
        <v>225</v>
      </c>
      <c r="E18" s="6" t="s">
        <v>226</v>
      </c>
      <c r="F18" s="6" t="str">
        <f>VLOOKUP(E18,'Fuel Heat Rate'!C:D,2,FALSE)</f>
        <v>生物质</v>
      </c>
      <c r="G18" s="7">
        <v>-307.36</v>
      </c>
      <c r="H18" s="7">
        <f>VLOOKUP($E18,'Fuel Heat Rate'!$C$3:$K$33,4,FALSE)*G18</f>
        <v>-307.370500854117</v>
      </c>
      <c r="K18" s="72" t="s">
        <v>483</v>
      </c>
      <c r="L18" s="71">
        <v>5496.31568158524</v>
      </c>
      <c r="M18" s="71">
        <v>5453.40348479672</v>
      </c>
      <c r="N18" s="71">
        <v>5954.46395626922</v>
      </c>
      <c r="O18" s="71"/>
      <c r="P18" s="71"/>
      <c r="Q18" s="71"/>
      <c r="R18" s="71">
        <v>-205.723607789546</v>
      </c>
      <c r="S18" s="71">
        <v>-203.318073112402</v>
      </c>
      <c r="T18" s="71">
        <v>-205.254526819269</v>
      </c>
      <c r="U18" s="71">
        <v>-10844.931673</v>
      </c>
      <c r="V18" s="71">
        <v>-10522.808016</v>
      </c>
      <c r="W18" s="71">
        <v>-12127.473713</v>
      </c>
      <c r="X18" s="71">
        <v>-1355.41182388111</v>
      </c>
      <c r="Y18" s="71">
        <v>-992.326625896823</v>
      </c>
      <c r="Z18" s="71">
        <v>-984.951789716433</v>
      </c>
      <c r="AA18" s="71">
        <v>-8.4953577119918</v>
      </c>
      <c r="AB18" s="71">
        <v>-7.12033323915272</v>
      </c>
      <c r="AC18" s="71">
        <v>-8.70770858968227</v>
      </c>
      <c r="AD18" s="71">
        <v>-290.359919713017</v>
      </c>
      <c r="AE18" s="71">
        <v>-339.691605056372</v>
      </c>
      <c r="AF18" s="71">
        <v>-373.452758455757</v>
      </c>
      <c r="AG18" s="71">
        <v>-21565.8444093304</v>
      </c>
      <c r="AH18" s="6"/>
      <c r="AI18" s="6"/>
      <c r="AJ18" s="6"/>
      <c r="AK18" s="6"/>
    </row>
    <row r="19" hidden="1" spans="1:37">
      <c r="A19" s="6">
        <v>56711</v>
      </c>
      <c r="B19" s="6" t="s">
        <v>462</v>
      </c>
      <c r="C19" s="6">
        <v>2020</v>
      </c>
      <c r="D19" s="6" t="s">
        <v>225</v>
      </c>
      <c r="E19" s="6" t="s">
        <v>226</v>
      </c>
      <c r="F19" s="6" t="str">
        <f>VLOOKUP(E19,'Fuel Heat Rate'!C:D,2,FALSE)</f>
        <v>生物质</v>
      </c>
      <c r="G19" s="7">
        <v>-404.19</v>
      </c>
      <c r="H19" s="7">
        <f>VLOOKUP($E19,'Fuel Heat Rate'!$C$3:$K$33,4,FALSE)*G19</f>
        <v>-404.203809019474</v>
      </c>
      <c r="K19" s="72" t="s">
        <v>484</v>
      </c>
      <c r="L19" s="71">
        <v>1354.10181072771</v>
      </c>
      <c r="M19" s="71">
        <v>1435.80594465323</v>
      </c>
      <c r="N19" s="71">
        <v>1529.8093611206</v>
      </c>
      <c r="O19" s="71">
        <v>-16.2358899897506</v>
      </c>
      <c r="P19" s="71">
        <v>-10.7171178681244</v>
      </c>
      <c r="Q19" s="71">
        <v>-6.80619952169457</v>
      </c>
      <c r="R19" s="71">
        <v>-141.559959002392</v>
      </c>
      <c r="S19" s="71">
        <v>-172.447215579091</v>
      </c>
      <c r="T19" s="71">
        <v>-164.859583190981</v>
      </c>
      <c r="U19" s="71">
        <v>-2929.13001</v>
      </c>
      <c r="V19" s="71">
        <v>-2963.502126</v>
      </c>
      <c r="W19" s="71">
        <v>-3114.183711</v>
      </c>
      <c r="X19" s="71">
        <v>-11.2995</v>
      </c>
      <c r="Y19" s="71">
        <v>-7.047</v>
      </c>
      <c r="Z19" s="71">
        <v>-13.2435</v>
      </c>
      <c r="AA19" s="71">
        <v>-1.31167341851725</v>
      </c>
      <c r="AB19" s="71">
        <v>-4.5623250789204</v>
      </c>
      <c r="AC19" s="71">
        <v>-2.97741206525453</v>
      </c>
      <c r="AD19" s="71">
        <v>-101.673473522378</v>
      </c>
      <c r="AE19" s="71">
        <v>-160.775492654595</v>
      </c>
      <c r="AF19" s="71">
        <v>-231.237899897506</v>
      </c>
      <c r="AG19" s="71">
        <v>-5733.85297228767</v>
      </c>
      <c r="AH19" s="6"/>
      <c r="AI19" s="6"/>
      <c r="AJ19" s="6"/>
      <c r="AK19" s="6"/>
    </row>
    <row r="20" hidden="1" spans="1:37">
      <c r="A20" s="6">
        <v>33961</v>
      </c>
      <c r="B20" s="6" t="s">
        <v>462</v>
      </c>
      <c r="C20" s="6">
        <v>2021</v>
      </c>
      <c r="D20" s="6" t="s">
        <v>225</v>
      </c>
      <c r="E20" s="6" t="s">
        <v>226</v>
      </c>
      <c r="F20" s="6" t="str">
        <f>VLOOKUP(E20,'Fuel Heat Rate'!C:D,2,FALSE)</f>
        <v>生物质</v>
      </c>
      <c r="G20" s="7">
        <v>-428.76</v>
      </c>
      <c r="H20" s="7">
        <f>VLOOKUP($E20,'Fuel Heat Rate'!$C$3:$K$33,4,FALSE)*G20</f>
        <v>-428.774648445507</v>
      </c>
      <c r="K20" s="72" t="s">
        <v>485</v>
      </c>
      <c r="L20" s="71">
        <v>1816.23505295524</v>
      </c>
      <c r="M20" s="71">
        <v>1853.30509053639</v>
      </c>
      <c r="N20" s="71">
        <v>1840.93201229928</v>
      </c>
      <c r="O20" s="71">
        <v>-14.3047488896481</v>
      </c>
      <c r="P20" s="71">
        <v>-18.172752989409</v>
      </c>
      <c r="Q20" s="71">
        <v>-8.20806491288008</v>
      </c>
      <c r="R20" s="71">
        <v>-200.6416125726</v>
      </c>
      <c r="S20" s="71">
        <v>-245.098052613598</v>
      </c>
      <c r="T20" s="71">
        <v>-251.662794670311</v>
      </c>
      <c r="U20" s="71">
        <v>-5015.061687</v>
      </c>
      <c r="V20" s="71">
        <v>-4723.797296</v>
      </c>
      <c r="W20" s="71">
        <v>-4756.810815</v>
      </c>
      <c r="X20" s="71"/>
      <c r="Y20" s="71"/>
      <c r="Z20" s="71"/>
      <c r="AA20" s="71">
        <v>-8.66496</v>
      </c>
      <c r="AB20" s="71">
        <v>-8.06600591253844</v>
      </c>
      <c r="AC20" s="71">
        <v>-7.954626</v>
      </c>
      <c r="AD20" s="71">
        <v>-30.6210461223095</v>
      </c>
      <c r="AE20" s="71">
        <v>-86.7429634437991</v>
      </c>
      <c r="AF20" s="71">
        <v>-112.623847625555</v>
      </c>
      <c r="AG20" s="71">
        <v>-9977.95911796174</v>
      </c>
      <c r="AH20" s="6"/>
      <c r="AI20" s="6"/>
      <c r="AJ20" s="6"/>
      <c r="AK20" s="6"/>
    </row>
    <row r="21" hidden="1" spans="1:37">
      <c r="A21" s="6">
        <v>57866</v>
      </c>
      <c r="B21" s="6" t="s">
        <v>462</v>
      </c>
      <c r="C21" s="6">
        <v>2019</v>
      </c>
      <c r="D21" s="6" t="s">
        <v>225</v>
      </c>
      <c r="E21" s="6" t="s">
        <v>231</v>
      </c>
      <c r="F21" s="6" t="str">
        <f>VLOOKUP(E21,'Fuel Heat Rate'!C:D,2,FALSE)</f>
        <v>燃煤</v>
      </c>
      <c r="G21" s="7">
        <v>-148.3</v>
      </c>
      <c r="H21" s="7">
        <f>VLOOKUP($E21,'Fuel Heat Rate'!$C$3:$K$33,4,FALSE)*G21</f>
        <v>-42.36931</v>
      </c>
      <c r="K21" s="72" t="s">
        <v>486</v>
      </c>
      <c r="L21" s="71">
        <v>5668.01366586949</v>
      </c>
      <c r="M21" s="71">
        <v>5954.32866416126</v>
      </c>
      <c r="N21" s="71">
        <v>6016.56303382303</v>
      </c>
      <c r="O21" s="71">
        <v>-113.33938640246</v>
      </c>
      <c r="P21" s="71">
        <v>-106.032520669628</v>
      </c>
      <c r="Q21" s="71">
        <v>-86.7211096686027</v>
      </c>
      <c r="R21" s="71">
        <v>-203.107960368978</v>
      </c>
      <c r="S21" s="71">
        <v>-231.405876323881</v>
      </c>
      <c r="T21" s="71">
        <v>-210.702084045097</v>
      </c>
      <c r="U21" s="71">
        <v>-18975.050922</v>
      </c>
      <c r="V21" s="71">
        <v>-19736.087571</v>
      </c>
      <c r="W21" s="71">
        <v>-20070.00735</v>
      </c>
      <c r="X21" s="71">
        <v>-0.278144516569867</v>
      </c>
      <c r="Y21" s="71">
        <v>-0.139072258284933</v>
      </c>
      <c r="Z21" s="71">
        <v>-0.1215</v>
      </c>
      <c r="AA21" s="71">
        <v>-1.731099</v>
      </c>
      <c r="AB21" s="71">
        <v>-2.094519</v>
      </c>
      <c r="AC21" s="71">
        <v>-1.81767</v>
      </c>
      <c r="AD21" s="71">
        <v>-30.5410433891356</v>
      </c>
      <c r="AE21" s="71">
        <v>-38.331309531944</v>
      </c>
      <c r="AF21" s="71">
        <v>-38.0512999658353</v>
      </c>
      <c r="AG21" s="71">
        <v>-42206.6550742867</v>
      </c>
      <c r="AH21" s="6"/>
      <c r="AI21" s="6"/>
      <c r="AJ21" s="6"/>
      <c r="AK21" s="6"/>
    </row>
    <row r="22" hidden="1" spans="1:37">
      <c r="A22" s="6">
        <v>57831</v>
      </c>
      <c r="B22" s="6" t="s">
        <v>462</v>
      </c>
      <c r="C22" s="6">
        <v>2020</v>
      </c>
      <c r="D22" s="6" t="s">
        <v>225</v>
      </c>
      <c r="E22" s="6" t="s">
        <v>231</v>
      </c>
      <c r="F22" s="6" t="str">
        <f>VLOOKUP(E22,'Fuel Heat Rate'!C:D,2,FALSE)</f>
        <v>燃煤</v>
      </c>
      <c r="G22" s="7">
        <v>-186.94</v>
      </c>
      <c r="H22" s="7">
        <f>VLOOKUP($E22,'Fuel Heat Rate'!$C$3:$K$33,4,FALSE)*G22</f>
        <v>-53.408758</v>
      </c>
      <c r="K22" s="72" t="s">
        <v>487</v>
      </c>
      <c r="L22" s="71">
        <v>1698.50632046464</v>
      </c>
      <c r="M22" s="71">
        <v>1881.77792962077</v>
      </c>
      <c r="N22" s="71">
        <v>1965.03177314657</v>
      </c>
      <c r="O22" s="71">
        <v>-22.4555948069696</v>
      </c>
      <c r="P22" s="71">
        <v>-18.2385548343013</v>
      </c>
      <c r="Q22" s="71">
        <v>-16.138617697301</v>
      </c>
      <c r="R22" s="71">
        <v>-20.8817902289033</v>
      </c>
      <c r="S22" s="71">
        <v>-20.9340621797062</v>
      </c>
      <c r="T22" s="71">
        <v>-23.8117526477622</v>
      </c>
      <c r="U22" s="71">
        <v>-4991.847379</v>
      </c>
      <c r="V22" s="71">
        <v>-5346.600292</v>
      </c>
      <c r="W22" s="71">
        <v>-5610.113212</v>
      </c>
      <c r="X22" s="71">
        <v>-44.0357167748548</v>
      </c>
      <c r="Y22" s="71">
        <v>-47.6982890331397</v>
      </c>
      <c r="Z22" s="71">
        <v>-40.2867890331397</v>
      </c>
      <c r="AA22" s="71">
        <v>-0.463992</v>
      </c>
      <c r="AB22" s="71">
        <v>-0.50799</v>
      </c>
      <c r="AC22" s="71">
        <v>-0.624558</v>
      </c>
      <c r="AD22" s="71">
        <v>-13.1104478988726</v>
      </c>
      <c r="AE22" s="71">
        <v>-14.2004851383669</v>
      </c>
      <c r="AF22" s="71">
        <v>-14.4904950461223</v>
      </c>
      <c r="AG22" s="71">
        <v>-10701.1239950875</v>
      </c>
      <c r="AH22" s="6"/>
      <c r="AI22" s="6"/>
      <c r="AJ22" s="6"/>
      <c r="AK22" s="6"/>
    </row>
    <row r="23" hidden="1" spans="1:37">
      <c r="A23" s="6">
        <v>3581</v>
      </c>
      <c r="B23" s="6" t="s">
        <v>462</v>
      </c>
      <c r="C23" s="6">
        <v>2021</v>
      </c>
      <c r="D23" s="6" t="s">
        <v>225</v>
      </c>
      <c r="E23" s="6" t="s">
        <v>231</v>
      </c>
      <c r="F23" s="6" t="str">
        <f>VLOOKUP(E23,'Fuel Heat Rate'!C:D,2,FALSE)</f>
        <v>燃煤</v>
      </c>
      <c r="G23" s="7">
        <v>-170.22</v>
      </c>
      <c r="H23" s="7">
        <f>VLOOKUP($E23,'Fuel Heat Rate'!$C$3:$K$33,4,FALSE)*G23</f>
        <v>-48.631854</v>
      </c>
      <c r="K23" s="72" t="s">
        <v>488</v>
      </c>
      <c r="L23" s="71">
        <v>128.121626238469</v>
      </c>
      <c r="M23" s="71">
        <v>128.576699692518</v>
      </c>
      <c r="N23" s="71">
        <v>184.501537410318</v>
      </c>
      <c r="O23" s="71"/>
      <c r="P23" s="71"/>
      <c r="Q23" s="71"/>
      <c r="R23" s="71">
        <v>-25.0632046463956</v>
      </c>
      <c r="S23" s="71">
        <v>-20.3139733515545</v>
      </c>
      <c r="T23" s="71">
        <v>-21.0204988042364</v>
      </c>
      <c r="U23" s="71">
        <v>-332.256645</v>
      </c>
      <c r="V23" s="71">
        <v>-320.727843</v>
      </c>
      <c r="W23" s="71">
        <v>-507.253002</v>
      </c>
      <c r="X23" s="71">
        <v>-0.243</v>
      </c>
      <c r="Y23" s="71"/>
      <c r="Z23" s="71"/>
      <c r="AA23" s="71">
        <v>-0.043713</v>
      </c>
      <c r="AB23" s="71">
        <v>-0.072285</v>
      </c>
      <c r="AC23" s="71">
        <v>-0.043428</v>
      </c>
      <c r="AD23" s="71"/>
      <c r="AE23" s="71"/>
      <c r="AF23" s="71"/>
      <c r="AG23" s="71">
        <v>-785.837729460881</v>
      </c>
      <c r="AH23" s="6"/>
      <c r="AI23" s="6"/>
      <c r="AJ23" s="6"/>
      <c r="AK23" s="6"/>
    </row>
    <row r="24" hidden="1" spans="1:37">
      <c r="A24" s="6">
        <v>59546</v>
      </c>
      <c r="B24" s="6" t="s">
        <v>462</v>
      </c>
      <c r="C24" s="6">
        <v>2019</v>
      </c>
      <c r="D24" s="6" t="s">
        <v>225</v>
      </c>
      <c r="E24" s="6" t="s">
        <v>337</v>
      </c>
      <c r="F24" s="6" t="str">
        <f>VLOOKUP(E24,'Fuel Heat Rate'!C:D,2,FALSE)</f>
        <v>其他</v>
      </c>
      <c r="G24" s="7">
        <v>-8427.29</v>
      </c>
      <c r="H24" s="7">
        <f>VLOOKUP($E24,'Fuel Heat Rate'!$C$3:$K$33,4,FALSE)*G24</f>
        <v>-287.915613255893</v>
      </c>
      <c r="K24" s="72" t="s">
        <v>224</v>
      </c>
      <c r="L24" s="71">
        <v>64204.0751622822</v>
      </c>
      <c r="M24" s="71">
        <v>65558.2261701401</v>
      </c>
      <c r="N24" s="71">
        <v>71408.0109326956</v>
      </c>
      <c r="O24" s="71">
        <v>-705.810614964127</v>
      </c>
      <c r="P24" s="71">
        <v>-597.254736590366</v>
      </c>
      <c r="Q24" s="71">
        <v>-467.290371028357</v>
      </c>
      <c r="R24" s="71">
        <v>-3813.82029381619</v>
      </c>
      <c r="S24" s="71">
        <v>-4367.40382644346</v>
      </c>
      <c r="T24" s="71">
        <v>-4661.80901947386</v>
      </c>
      <c r="U24" s="71">
        <v>-148151.687498</v>
      </c>
      <c r="V24" s="71">
        <v>-149361.062809</v>
      </c>
      <c r="W24" s="71">
        <v>-164614.010385</v>
      </c>
      <c r="X24" s="71">
        <v>-5167.82026261394</v>
      </c>
      <c r="Y24" s="71">
        <v>-5618.01847364332</v>
      </c>
      <c r="Z24" s="71">
        <v>-6248.32172819098</v>
      </c>
      <c r="AA24" s="71">
        <v>-387.976069456098</v>
      </c>
      <c r="AB24" s="71">
        <v>-402.881146540485</v>
      </c>
      <c r="AC24" s="71">
        <v>-400.593358509737</v>
      </c>
      <c r="AD24" s="71">
        <v>-1568.02356918346</v>
      </c>
      <c r="AE24" s="71">
        <v>-2017.90893884523</v>
      </c>
      <c r="AF24" s="71">
        <v>-2904.49922787837</v>
      </c>
      <c r="AG24" s="71">
        <v>-300285.88006406</v>
      </c>
      <c r="AH24" s="6"/>
      <c r="AI24" s="6"/>
      <c r="AJ24" s="6"/>
      <c r="AK24" s="6"/>
    </row>
    <row r="25" hidden="1" spans="1:37">
      <c r="A25" s="6">
        <v>59511</v>
      </c>
      <c r="B25" s="6" t="s">
        <v>462</v>
      </c>
      <c r="C25" s="6">
        <v>2020</v>
      </c>
      <c r="D25" s="6" t="s">
        <v>225</v>
      </c>
      <c r="E25" s="6" t="s">
        <v>337</v>
      </c>
      <c r="F25" s="6" t="str">
        <f>VLOOKUP(E25,'Fuel Heat Rate'!C:D,2,FALSE)</f>
        <v>其他</v>
      </c>
      <c r="G25" s="7">
        <v>-8320.2</v>
      </c>
      <c r="H25" s="7">
        <f>VLOOKUP($E25,'Fuel Heat Rate'!$C$3:$K$33,4,FALSE)*G25</f>
        <v>-284.25691834643</v>
      </c>
      <c r="K25" s="72" t="s">
        <v>489</v>
      </c>
      <c r="L25" s="71">
        <v>6509.89955585924</v>
      </c>
      <c r="M25" s="71">
        <v>6323.74991458832</v>
      </c>
      <c r="N25" s="71">
        <v>6495.30030748206</v>
      </c>
      <c r="O25" s="71">
        <v>-69.3265350187906</v>
      </c>
      <c r="P25" s="71">
        <v>-64.22832251452</v>
      </c>
      <c r="Q25" s="71">
        <v>-25.0047010591049</v>
      </c>
      <c r="R25" s="71">
        <v>-269.569525111035</v>
      </c>
      <c r="S25" s="71">
        <v>-320.703450632046</v>
      </c>
      <c r="T25" s="71">
        <v>-403.646737273659</v>
      </c>
      <c r="U25" s="71">
        <v>-14388.0698819508</v>
      </c>
      <c r="V25" s="71">
        <v>-13201.9672492354</v>
      </c>
      <c r="W25" s="71">
        <v>-13828.9175508244</v>
      </c>
      <c r="X25" s="71">
        <v>-1.8225</v>
      </c>
      <c r="Y25" s="71">
        <v>-2.3085</v>
      </c>
      <c r="Z25" s="71">
        <v>-8.019</v>
      </c>
      <c r="AA25" s="71">
        <v>-25.5498703344722</v>
      </c>
      <c r="AB25" s="71">
        <v>-35.2256874424325</v>
      </c>
      <c r="AC25" s="71">
        <v>-30.4275801831227</v>
      </c>
      <c r="AD25" s="71">
        <v>-602.100569866758</v>
      </c>
      <c r="AE25" s="71">
        <v>-695.493760505637</v>
      </c>
      <c r="AF25" s="71">
        <v>-927.831697984284</v>
      </c>
      <c r="AG25" s="71">
        <v>-25571.2633420068</v>
      </c>
      <c r="AH25" s="6"/>
      <c r="AI25" s="6"/>
      <c r="AJ25" s="6"/>
      <c r="AK25" s="6"/>
    </row>
    <row r="26" hidden="1" spans="1:37">
      <c r="A26" s="6">
        <v>31791</v>
      </c>
      <c r="B26" s="6" t="s">
        <v>462</v>
      </c>
      <c r="C26" s="6">
        <v>2021</v>
      </c>
      <c r="D26" s="6" t="s">
        <v>225</v>
      </c>
      <c r="E26" s="6" t="s">
        <v>337</v>
      </c>
      <c r="F26" s="6" t="str">
        <f>VLOOKUP(E26,'Fuel Heat Rate'!C:D,2,FALSE)</f>
        <v>其他</v>
      </c>
      <c r="G26" s="7">
        <v>-8637.32</v>
      </c>
      <c r="H26" s="7">
        <f>VLOOKUP($E26,'Fuel Heat Rate'!$C$3:$K$33,4,FALSE)*G26</f>
        <v>-295.091219678852</v>
      </c>
      <c r="K26" s="72" t="s">
        <v>490</v>
      </c>
      <c r="L26" s="71">
        <v>3604.32934745473</v>
      </c>
      <c r="M26" s="71">
        <v>3729.75743081654</v>
      </c>
      <c r="N26" s="71">
        <v>3971.43833276392</v>
      </c>
      <c r="O26" s="71">
        <v>-209.879275708917</v>
      </c>
      <c r="P26" s="71">
        <v>-167.096632729757</v>
      </c>
      <c r="Q26" s="71">
        <v>-167.554384694226</v>
      </c>
      <c r="R26" s="71">
        <v>-231.997950119576</v>
      </c>
      <c r="S26" s="71">
        <v>-290.998975059788</v>
      </c>
      <c r="T26" s="71">
        <v>-304.816194055347</v>
      </c>
      <c r="U26" s="71">
        <v>-8839.127756</v>
      </c>
      <c r="V26" s="71">
        <v>-9209.217884</v>
      </c>
      <c r="W26" s="71">
        <v>-9927.909635</v>
      </c>
      <c r="X26" s="71">
        <v>-266.085</v>
      </c>
      <c r="Y26" s="71">
        <v>-269.6085</v>
      </c>
      <c r="Z26" s="71">
        <v>-260.739</v>
      </c>
      <c r="AA26" s="71">
        <v>-1.33326449162966</v>
      </c>
      <c r="AB26" s="71">
        <v>-1.162545</v>
      </c>
      <c r="AC26" s="71">
        <v>-2.124516</v>
      </c>
      <c r="AD26" s="71">
        <v>-111.983825760164</v>
      </c>
      <c r="AE26" s="71">
        <v>-101.05345234028</v>
      </c>
      <c r="AF26" s="71">
        <v>-31.8410878032115</v>
      </c>
      <c r="AG26" s="71">
        <v>-19089.0047677277</v>
      </c>
      <c r="AH26" s="6"/>
      <c r="AI26" s="6"/>
      <c r="AJ26" s="6"/>
      <c r="AK26" s="6"/>
    </row>
    <row r="27" hidden="1" spans="1:37">
      <c r="A27" s="6">
        <v>62416</v>
      </c>
      <c r="B27" s="6" t="s">
        <v>462</v>
      </c>
      <c r="C27" s="6">
        <v>2019</v>
      </c>
      <c r="D27" s="6" t="s">
        <v>225</v>
      </c>
      <c r="E27" s="6" t="s">
        <v>253</v>
      </c>
      <c r="F27" s="6" t="str">
        <f>VLOOKUP(E27,'Fuel Heat Rate'!C:D,2,FALSE)</f>
        <v>燃气</v>
      </c>
      <c r="G27" s="7">
        <v>-1.71</v>
      </c>
      <c r="H27" s="7">
        <f>VLOOKUP($E27,'Fuel Heat Rate'!$C$3:$K$33,4,FALSE)*G27</f>
        <v>-20.7765</v>
      </c>
      <c r="K27" s="72" t="s">
        <v>491</v>
      </c>
      <c r="L27" s="71">
        <v>2288.2200204988</v>
      </c>
      <c r="M27" s="71">
        <v>2506.43389135634</v>
      </c>
      <c r="N27" s="71">
        <v>2806.40109326956</v>
      </c>
      <c r="O27" s="71">
        <v>-117.739527160916</v>
      </c>
      <c r="P27" s="71">
        <v>-157.355098735907</v>
      </c>
      <c r="Q27" s="71">
        <v>-183.936183122651</v>
      </c>
      <c r="R27" s="71">
        <v>-96.1612572599932</v>
      </c>
      <c r="S27" s="71">
        <v>-163.922787837376</v>
      </c>
      <c r="T27" s="71">
        <v>-177.531943969935</v>
      </c>
      <c r="U27" s="71">
        <v>-4652.773684</v>
      </c>
      <c r="V27" s="71">
        <v>-5007.76957298019</v>
      </c>
      <c r="W27" s="71">
        <v>-5806.49043640963</v>
      </c>
      <c r="X27" s="71">
        <v>-15.066</v>
      </c>
      <c r="Y27" s="71">
        <v>-14.094</v>
      </c>
      <c r="Z27" s="71">
        <v>-10.449</v>
      </c>
      <c r="AA27" s="71">
        <v>-0.495414</v>
      </c>
      <c r="AB27" s="71">
        <v>-0.611982</v>
      </c>
      <c r="AC27" s="71">
        <v>-0.699408</v>
      </c>
      <c r="AD27" s="71">
        <v>-31.9910929279125</v>
      </c>
      <c r="AE27" s="71">
        <v>-41.5514195421934</v>
      </c>
      <c r="AF27" s="71">
        <v>-66.3922681926888</v>
      </c>
      <c r="AG27" s="71">
        <v>-8943.97607101469</v>
      </c>
      <c r="AH27" s="6"/>
      <c r="AI27" s="6"/>
      <c r="AJ27" s="6"/>
      <c r="AK27" s="6"/>
    </row>
    <row r="28" hidden="1" spans="1:37">
      <c r="A28" s="6">
        <v>62381</v>
      </c>
      <c r="B28" s="6" t="s">
        <v>462</v>
      </c>
      <c r="C28" s="6">
        <v>2020</v>
      </c>
      <c r="D28" s="6" t="s">
        <v>225</v>
      </c>
      <c r="E28" s="6" t="s">
        <v>253</v>
      </c>
      <c r="F28" s="6" t="str">
        <f>VLOOKUP(E28,'Fuel Heat Rate'!C:D,2,FALSE)</f>
        <v>燃气</v>
      </c>
      <c r="G28" s="7">
        <v>-1.79</v>
      </c>
      <c r="H28" s="7">
        <f>VLOOKUP($E28,'Fuel Heat Rate'!$C$3:$K$33,4,FALSE)*G28</f>
        <v>-21.7485</v>
      </c>
      <c r="K28" s="72" t="s">
        <v>492</v>
      </c>
      <c r="L28" s="71">
        <v>998.726340963444</v>
      </c>
      <c r="M28" s="71">
        <v>1026.96549367954</v>
      </c>
      <c r="N28" s="71">
        <v>1196.79398701742</v>
      </c>
      <c r="O28" s="71"/>
      <c r="P28" s="71"/>
      <c r="Q28" s="71"/>
      <c r="R28" s="71">
        <v>-39.3515544926546</v>
      </c>
      <c r="S28" s="71">
        <v>-39.3515544926546</v>
      </c>
      <c r="T28" s="71">
        <v>-40.7646053980185</v>
      </c>
      <c r="U28" s="71">
        <v>-1881.587631</v>
      </c>
      <c r="V28" s="71">
        <v>-1901.402313</v>
      </c>
      <c r="W28" s="71">
        <v>-2375.554653</v>
      </c>
      <c r="X28" s="71">
        <v>-315.657</v>
      </c>
      <c r="Y28" s="71">
        <v>-323.542950973693</v>
      </c>
      <c r="Z28" s="71">
        <v>-321.76714451657</v>
      </c>
      <c r="AA28" s="71">
        <v>-22.8086683119235</v>
      </c>
      <c r="AB28" s="71">
        <v>-22.2355868322515</v>
      </c>
      <c r="AC28" s="71">
        <v>-23.7918425401435</v>
      </c>
      <c r="AD28" s="71">
        <v>-86.0129385035873</v>
      </c>
      <c r="AE28" s="71">
        <v>-96.3332910830202</v>
      </c>
      <c r="AF28" s="71">
        <v>-98.7933751281175</v>
      </c>
      <c r="AG28" s="71">
        <v>-4366.46928761223</v>
      </c>
      <c r="AH28" s="6"/>
      <c r="AI28" s="6"/>
      <c r="AJ28" s="6"/>
      <c r="AK28" s="6"/>
    </row>
    <row r="29" hidden="1" spans="1:37">
      <c r="A29" s="6">
        <v>29621</v>
      </c>
      <c r="B29" s="6" t="s">
        <v>462</v>
      </c>
      <c r="C29" s="6">
        <v>2021</v>
      </c>
      <c r="D29" s="6" t="s">
        <v>225</v>
      </c>
      <c r="E29" s="6" t="s">
        <v>253</v>
      </c>
      <c r="F29" s="6" t="str">
        <f>VLOOKUP(E29,'Fuel Heat Rate'!C:D,2,FALSE)</f>
        <v>燃气</v>
      </c>
      <c r="G29" s="7">
        <v>-1.82</v>
      </c>
      <c r="H29" s="7">
        <f>VLOOKUP($E29,'Fuel Heat Rate'!$C$3:$K$33,4,FALSE)*G29</f>
        <v>-22.113</v>
      </c>
      <c r="K29" s="72" t="s">
        <v>493</v>
      </c>
      <c r="L29" s="71">
        <v>599.639221045439</v>
      </c>
      <c r="M29" s="71">
        <v>648.971643320806</v>
      </c>
      <c r="N29" s="71">
        <v>820.103860608131</v>
      </c>
      <c r="O29" s="71">
        <v>-37.7588151691151</v>
      </c>
      <c r="P29" s="71">
        <v>-32.9238100444141</v>
      </c>
      <c r="Q29" s="71">
        <v>-27.1074991458832</v>
      </c>
      <c r="R29" s="71">
        <v>-135.735223778613</v>
      </c>
      <c r="S29" s="71">
        <v>-138.894431158182</v>
      </c>
      <c r="T29" s="71">
        <v>-137.464981209429</v>
      </c>
      <c r="U29" s="71">
        <v>-1198.893559</v>
      </c>
      <c r="V29" s="71">
        <v>-1208.764933</v>
      </c>
      <c r="W29" s="71">
        <v>-1580.519343</v>
      </c>
      <c r="X29" s="71">
        <v>-62.694</v>
      </c>
      <c r="Y29" s="71">
        <v>-58.563</v>
      </c>
      <c r="Z29" s="71">
        <v>-79.947</v>
      </c>
      <c r="AA29" s="71">
        <v>-5.962827</v>
      </c>
      <c r="AB29" s="71">
        <v>-4.593972</v>
      </c>
      <c r="AC29" s="71">
        <v>-3.163101</v>
      </c>
      <c r="AD29" s="71">
        <v>-162.705558592415</v>
      </c>
      <c r="AE29" s="71">
        <v>-231.757917663136</v>
      </c>
      <c r="AF29" s="71">
        <v>-328.691229244961</v>
      </c>
      <c r="AG29" s="71">
        <v>-3367.42647603177</v>
      </c>
      <c r="AH29" s="6"/>
      <c r="AI29" s="6"/>
      <c r="AJ29" s="6"/>
      <c r="AK29" s="6"/>
    </row>
    <row r="30" hidden="1" spans="1:37">
      <c r="A30" s="6">
        <v>63536</v>
      </c>
      <c r="B30" s="6" t="s">
        <v>462</v>
      </c>
      <c r="C30" s="6">
        <v>2019</v>
      </c>
      <c r="D30" s="6" t="s">
        <v>225</v>
      </c>
      <c r="E30" s="6" t="s">
        <v>494</v>
      </c>
      <c r="F30" s="6" t="str">
        <f>VLOOKUP(E30,'Fuel Heat Rate'!C:D,2,FALSE)</f>
        <v>燃煤</v>
      </c>
      <c r="G30" s="7">
        <v>-39.83</v>
      </c>
      <c r="H30" s="7">
        <f>VLOOKUP($E30,'Fuel Heat Rate'!$C$3:$K$33,4,FALSE)*G30</f>
        <v>-21.0553327639221</v>
      </c>
      <c r="K30" s="72" t="s">
        <v>495</v>
      </c>
      <c r="L30" s="71">
        <v>872.068329347455</v>
      </c>
      <c r="M30" s="71">
        <v>913.984284250085</v>
      </c>
      <c r="N30" s="71">
        <v>937.020840450974</v>
      </c>
      <c r="O30" s="71"/>
      <c r="P30" s="71"/>
      <c r="Q30" s="71"/>
      <c r="R30" s="71">
        <v>-26.7362487188247</v>
      </c>
      <c r="S30" s="71">
        <v>-48.4318414759139</v>
      </c>
      <c r="T30" s="71">
        <v>-40.7844209087803</v>
      </c>
      <c r="U30" s="71">
        <v>-1494.615606</v>
      </c>
      <c r="V30" s="71">
        <v>-1479.965313</v>
      </c>
      <c r="W30" s="71">
        <v>-1612.982259</v>
      </c>
      <c r="X30" s="71">
        <v>-376.893</v>
      </c>
      <c r="Y30" s="71">
        <v>-444.204</v>
      </c>
      <c r="Z30" s="71">
        <v>-403.623</v>
      </c>
      <c r="AA30" s="71">
        <v>-41.9418249613939</v>
      </c>
      <c r="AB30" s="71">
        <v>-44.0452498708575</v>
      </c>
      <c r="AC30" s="71">
        <v>-37.2790609668603</v>
      </c>
      <c r="AD30" s="71">
        <v>-62.7821448582166</v>
      </c>
      <c r="AE30" s="71">
        <v>-60.0720522719508</v>
      </c>
      <c r="AF30" s="71">
        <v>-105.363599590024</v>
      </c>
      <c r="AG30" s="71">
        <v>-3556.64616757431</v>
      </c>
      <c r="AH30" s="6"/>
      <c r="AI30" s="6"/>
      <c r="AJ30" s="6"/>
      <c r="AK30" s="6"/>
    </row>
    <row r="31" hidden="1" spans="1:37">
      <c r="A31" s="6">
        <v>63501</v>
      </c>
      <c r="B31" s="6" t="s">
        <v>462</v>
      </c>
      <c r="C31" s="6">
        <v>2020</v>
      </c>
      <c r="D31" s="6" t="s">
        <v>225</v>
      </c>
      <c r="E31" s="6" t="s">
        <v>494</v>
      </c>
      <c r="F31" s="6" t="str">
        <f>VLOOKUP(E31,'Fuel Heat Rate'!C:D,2,FALSE)</f>
        <v>燃煤</v>
      </c>
      <c r="G31" s="7">
        <v>-7.29</v>
      </c>
      <c r="H31" s="7">
        <f>VLOOKUP($E31,'Fuel Heat Rate'!$C$3:$K$33,4,FALSE)*G31</f>
        <v>-3.85371267509395</v>
      </c>
      <c r="K31" s="72" t="s">
        <v>496</v>
      </c>
      <c r="L31" s="71">
        <v>3479.70071745815</v>
      </c>
      <c r="M31" s="71">
        <v>4013.08370345063</v>
      </c>
      <c r="N31" s="71">
        <v>4521.10556884182</v>
      </c>
      <c r="O31" s="71">
        <v>-42.4908261018107</v>
      </c>
      <c r="P31" s="71">
        <v>-67.7787611889306</v>
      </c>
      <c r="Q31" s="71">
        <v>-53.5483969935087</v>
      </c>
      <c r="R31" s="71">
        <v>-112.665869490946</v>
      </c>
      <c r="S31" s="71">
        <v>-131.42227536727</v>
      </c>
      <c r="T31" s="71">
        <v>-159.626921762897</v>
      </c>
      <c r="U31" s="71">
        <v>-9420.17411</v>
      </c>
      <c r="V31" s="71">
        <v>-10559.7916716942</v>
      </c>
      <c r="W31" s="71">
        <v>-11877.4850812928</v>
      </c>
      <c r="X31" s="71">
        <v>-41.6745</v>
      </c>
      <c r="Y31" s="71">
        <v>-45.5625</v>
      </c>
      <c r="Z31" s="71">
        <v>-43.497</v>
      </c>
      <c r="AA31" s="71">
        <v>-0.522846</v>
      </c>
      <c r="AB31" s="71">
        <v>-0.727695</v>
      </c>
      <c r="AC31" s="71">
        <v>-0.50856</v>
      </c>
      <c r="AD31" s="71">
        <v>-10.1203457464981</v>
      </c>
      <c r="AE31" s="71">
        <v>-11.610396651862</v>
      </c>
      <c r="AF31" s="71">
        <v>-24.4508353262726</v>
      </c>
      <c r="AG31" s="71">
        <v>-20589.7686028664</v>
      </c>
      <c r="AH31" s="6"/>
      <c r="AI31" s="6"/>
      <c r="AJ31" s="6"/>
      <c r="AK31" s="6"/>
    </row>
    <row r="32" hidden="1" spans="1:37">
      <c r="A32" s="6">
        <v>65601</v>
      </c>
      <c r="B32" s="6" t="s">
        <v>462</v>
      </c>
      <c r="C32" s="6">
        <v>2019</v>
      </c>
      <c r="D32" s="6" t="s">
        <v>225</v>
      </c>
      <c r="E32" s="6" t="s">
        <v>229</v>
      </c>
      <c r="F32" s="6" t="str">
        <f>VLOOKUP(E32,'Fuel Heat Rate'!C:D,2,FALSE)</f>
        <v>燃煤</v>
      </c>
      <c r="G32" s="7">
        <v>-10183.73</v>
      </c>
      <c r="H32" s="7">
        <f>VLOOKUP($E32,'Fuel Heat Rate'!$C$3:$K$33,4,FALSE)*G32</f>
        <v>-7274.238339</v>
      </c>
      <c r="K32" s="72" t="s">
        <v>497</v>
      </c>
      <c r="L32" s="71">
        <v>389.038606081312</v>
      </c>
      <c r="M32" s="71">
        <v>509.903655620089</v>
      </c>
      <c r="N32" s="71">
        <v>560.183122651179</v>
      </c>
      <c r="O32" s="71">
        <v>-20.4529299624189</v>
      </c>
      <c r="P32" s="71">
        <v>-4.49455210112743</v>
      </c>
      <c r="Q32" s="71">
        <v>-6.46574649812094</v>
      </c>
      <c r="R32" s="71">
        <v>-162.702425691835</v>
      </c>
      <c r="S32" s="71">
        <v>-174.364537068671</v>
      </c>
      <c r="T32" s="71">
        <v>-188.042364195422</v>
      </c>
      <c r="U32" s="71">
        <v>-1087.128885</v>
      </c>
      <c r="V32" s="71">
        <v>-1513.88742</v>
      </c>
      <c r="W32" s="71">
        <v>-1800.500295</v>
      </c>
      <c r="X32" s="71"/>
      <c r="Y32" s="71"/>
      <c r="Z32" s="71"/>
      <c r="AA32" s="71">
        <v>-0.480843</v>
      </c>
      <c r="AB32" s="71">
        <v>-0.903402</v>
      </c>
      <c r="AC32" s="71">
        <v>-1.427958</v>
      </c>
      <c r="AD32" s="71">
        <v>-60.2820594465323</v>
      </c>
      <c r="AE32" s="71">
        <v>-70.1723973351555</v>
      </c>
      <c r="AF32" s="71">
        <v>-109.413737956953</v>
      </c>
      <c r="AG32" s="71">
        <v>-3741.59416890366</v>
      </c>
      <c r="AH32" s="6"/>
      <c r="AI32" s="6"/>
      <c r="AJ32" s="6"/>
      <c r="AK32" s="6"/>
    </row>
    <row r="33" hidden="1" spans="1:37">
      <c r="A33" s="6">
        <v>65566</v>
      </c>
      <c r="B33" s="6" t="s">
        <v>462</v>
      </c>
      <c r="C33" s="6">
        <v>2020</v>
      </c>
      <c r="D33" s="6" t="s">
        <v>225</v>
      </c>
      <c r="E33" s="6" t="s">
        <v>229</v>
      </c>
      <c r="F33" s="6" t="str">
        <f>VLOOKUP(E33,'Fuel Heat Rate'!C:D,2,FALSE)</f>
        <v>燃煤</v>
      </c>
      <c r="G33" s="7">
        <v>-9523.86</v>
      </c>
      <c r="H33" s="7">
        <f>VLOOKUP($E33,'Fuel Heat Rate'!$C$3:$K$33,4,FALSE)*G33</f>
        <v>-6802.893198</v>
      </c>
      <c r="K33" s="72" t="s">
        <v>498</v>
      </c>
      <c r="L33" s="71">
        <v>3076.00136658695</v>
      </c>
      <c r="M33" s="71">
        <v>3004.25965152033</v>
      </c>
      <c r="N33" s="71">
        <v>3749.48548001367</v>
      </c>
      <c r="O33" s="71"/>
      <c r="P33" s="71"/>
      <c r="Q33" s="71"/>
      <c r="R33" s="71">
        <v>-197.051588657328</v>
      </c>
      <c r="S33" s="71">
        <v>-219.144858216604</v>
      </c>
      <c r="T33" s="71">
        <v>-261.114110010249</v>
      </c>
      <c r="U33" s="71">
        <v>-6030.926297</v>
      </c>
      <c r="V33" s="71">
        <v>-5675.18493</v>
      </c>
      <c r="W33" s="71">
        <v>-7271.19031259754</v>
      </c>
      <c r="X33" s="71">
        <v>-354.72878903314</v>
      </c>
      <c r="Y33" s="71">
        <v>-385.641</v>
      </c>
      <c r="Z33" s="71">
        <v>-562.21564451657</v>
      </c>
      <c r="AA33" s="71">
        <v>-43.2687835439016</v>
      </c>
      <c r="AB33" s="71">
        <v>-34.6108560895114</v>
      </c>
      <c r="AC33" s="71">
        <v>-35.2810031305091</v>
      </c>
      <c r="AD33" s="71">
        <v>-320.270941578408</v>
      </c>
      <c r="AE33" s="71">
        <v>-371.432689443116</v>
      </c>
      <c r="AF33" s="71">
        <v>-492.326819610523</v>
      </c>
      <c r="AG33" s="71">
        <v>-12424.6421253065</v>
      </c>
      <c r="AH33" s="6"/>
      <c r="AI33" s="6"/>
      <c r="AJ33" s="6"/>
      <c r="AK33" s="6"/>
    </row>
    <row r="34" hidden="1" spans="1:37">
      <c r="A34" s="6">
        <v>1411</v>
      </c>
      <c r="B34" s="6" t="s">
        <v>462</v>
      </c>
      <c r="C34" s="6">
        <v>2021</v>
      </c>
      <c r="D34" s="6" t="s">
        <v>225</v>
      </c>
      <c r="E34" s="6" t="s">
        <v>229</v>
      </c>
      <c r="F34" s="6" t="str">
        <f>VLOOKUP(E34,'Fuel Heat Rate'!C:D,2,FALSE)</f>
        <v>燃煤</v>
      </c>
      <c r="G34" s="7">
        <v>-10277.5</v>
      </c>
      <c r="H34" s="7">
        <f>VLOOKUP($E34,'Fuel Heat Rate'!$C$3:$K$33,4,FALSE)*G34</f>
        <v>-7341.21825</v>
      </c>
      <c r="K34" s="72" t="s">
        <v>499</v>
      </c>
      <c r="L34" s="71">
        <v>682.425691834643</v>
      </c>
      <c r="M34" s="71">
        <v>665.993850358729</v>
      </c>
      <c r="N34" s="71">
        <v>837.839426033481</v>
      </c>
      <c r="O34" s="71">
        <v>-24.4668425008541</v>
      </c>
      <c r="P34" s="71">
        <v>-5.88783464297916</v>
      </c>
      <c r="Q34" s="71">
        <v>-2.94391732148958</v>
      </c>
      <c r="R34" s="71">
        <v>-92.3925521011274</v>
      </c>
      <c r="S34" s="71">
        <v>-92.5486846600615</v>
      </c>
      <c r="T34" s="71">
        <v>-123.170823368637</v>
      </c>
      <c r="U34" s="71">
        <v>-1466.879313</v>
      </c>
      <c r="V34" s="71">
        <v>-1398.507708</v>
      </c>
      <c r="W34" s="71">
        <v>-1713.17826</v>
      </c>
      <c r="X34" s="71">
        <v>-45.198</v>
      </c>
      <c r="Y34" s="71">
        <v>-43.6185</v>
      </c>
      <c r="Z34" s="71">
        <v>-61.1145</v>
      </c>
      <c r="AA34" s="71">
        <v>-0.552558</v>
      </c>
      <c r="AB34" s="71">
        <v>-0.640269</v>
      </c>
      <c r="AC34" s="71">
        <v>-0.785409</v>
      </c>
      <c r="AD34" s="71">
        <v>-61.8321124017766</v>
      </c>
      <c r="AE34" s="71">
        <v>-96.0532815169115</v>
      </c>
      <c r="AF34" s="71">
        <v>-88.2630153741032</v>
      </c>
      <c r="AG34" s="71">
        <v>-3131.77461266109</v>
      </c>
      <c r="AH34" s="6"/>
      <c r="AI34" s="6"/>
      <c r="AJ34" s="6"/>
      <c r="AK34" s="6"/>
    </row>
    <row r="35" hidden="1" spans="1:37">
      <c r="A35" s="6">
        <v>66721</v>
      </c>
      <c r="B35" s="6" t="s">
        <v>462</v>
      </c>
      <c r="C35" s="6">
        <v>2019</v>
      </c>
      <c r="D35" s="6" t="s">
        <v>225</v>
      </c>
      <c r="E35" s="6" t="s">
        <v>247</v>
      </c>
      <c r="F35" s="6">
        <f>VLOOKUP(E35,'Fuel Heat Rate'!C:D,2,FALSE)</f>
        <v>0</v>
      </c>
      <c r="G35" s="7">
        <v>-14.65</v>
      </c>
      <c r="H35" s="7">
        <f>VLOOKUP($E35,'Fuel Heat Rate'!$C$3:$K$33,4,FALSE)*G35</f>
        <v>-39.7657157499146</v>
      </c>
      <c r="K35" s="72" t="s">
        <v>468</v>
      </c>
      <c r="L35" s="71">
        <v>128418.334130509</v>
      </c>
      <c r="M35" s="71">
        <v>131160.655961736</v>
      </c>
      <c r="N35" s="71">
        <v>142862.943628288</v>
      </c>
      <c r="O35" s="71">
        <v>-1855.16571779979</v>
      </c>
      <c r="P35" s="71">
        <v>-1707.1287324906</v>
      </c>
      <c r="Q35" s="71">
        <v>-1541.62278783738</v>
      </c>
      <c r="R35" s="71">
        <v>-7576.51076187223</v>
      </c>
      <c r="S35" s="71">
        <v>-8772.45131533994</v>
      </c>
      <c r="T35" s="71">
        <v>-9469.44209087803</v>
      </c>
      <c r="U35" s="71">
        <v>-297084.758452139</v>
      </c>
      <c r="V35" s="71">
        <v>-297066.282463234</v>
      </c>
      <c r="W35" s="71">
        <v>-328409.09402185</v>
      </c>
      <c r="X35" s="71">
        <v>-10665.9300239696</v>
      </c>
      <c r="Y35" s="71">
        <v>-11273.7019472866</v>
      </c>
      <c r="Z35" s="71">
        <v>-12503.0653841237</v>
      </c>
      <c r="AA35" s="71">
        <v>-774.628263815511</v>
      </c>
      <c r="AB35" s="71">
        <v>-804.715415151691</v>
      </c>
      <c r="AC35" s="71">
        <v>-808.358768215579</v>
      </c>
      <c r="AD35" s="71">
        <v>-6567.81437956952</v>
      </c>
      <c r="AE35" s="71">
        <v>-7839.86783737615</v>
      </c>
      <c r="AF35" s="71">
        <v>-9532.41566074479</v>
      </c>
      <c r="AG35" s="71">
        <v>-611811.020303161</v>
      </c>
      <c r="AH35" s="6"/>
      <c r="AI35" s="6"/>
      <c r="AJ35" s="6"/>
      <c r="AK35" s="6"/>
    </row>
    <row r="36" hidden="1" spans="1:37">
      <c r="A36" s="6">
        <v>66686</v>
      </c>
      <c r="B36" s="6" t="s">
        <v>462</v>
      </c>
      <c r="C36" s="6">
        <v>2020</v>
      </c>
      <c r="D36" s="6" t="s">
        <v>225</v>
      </c>
      <c r="E36" s="6" t="s">
        <v>247</v>
      </c>
      <c r="F36" s="6">
        <f>VLOOKUP(E36,'Fuel Heat Rate'!C:D,2,FALSE)</f>
        <v>0</v>
      </c>
      <c r="G36" s="7">
        <v>-15.75</v>
      </c>
      <c r="H36" s="7">
        <f>VLOOKUP($E36,'Fuel Heat Rate'!$C$3:$K$33,4,FALSE)*G36</f>
        <v>-42.7515374103177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 hidden="1" spans="1:37">
      <c r="A37" s="6">
        <v>10091</v>
      </c>
      <c r="B37" s="6" t="s">
        <v>462</v>
      </c>
      <c r="C37" s="6">
        <v>2021</v>
      </c>
      <c r="D37" s="6" t="s">
        <v>225</v>
      </c>
      <c r="E37" s="6" t="s">
        <v>247</v>
      </c>
      <c r="F37" s="6">
        <f>VLOOKUP(E37,'Fuel Heat Rate'!C:D,2,FALSE)</f>
        <v>0</v>
      </c>
      <c r="G37" s="7">
        <v>-19.05</v>
      </c>
      <c r="H37" s="7">
        <f>VLOOKUP($E37,'Fuel Heat Rate'!$C$3:$K$33,4,FALSE)*G37</f>
        <v>-51.7090023915272</v>
      </c>
    </row>
    <row r="38" hidden="1" spans="1:37">
      <c r="A38" s="6">
        <v>67106</v>
      </c>
      <c r="B38" s="6" t="s">
        <v>470</v>
      </c>
      <c r="C38" s="6">
        <v>2019</v>
      </c>
      <c r="D38" s="6" t="s">
        <v>225</v>
      </c>
      <c r="E38" s="6" t="s">
        <v>259</v>
      </c>
      <c r="F38" s="6" t="str">
        <f>VLOOKUP(E38,'Fuel Heat Rate'!C:D,2,FALSE)</f>
        <v>燃油</v>
      </c>
      <c r="G38" s="7">
        <v>-0.2</v>
      </c>
      <c r="H38" s="7">
        <f>VLOOKUP($E38,'Fuel Heat Rate'!$C$3:$K$33,4,FALSE)*G38</f>
        <v>-0.29142</v>
      </c>
    </row>
    <row r="39" hidden="1" spans="1:37">
      <c r="A39" s="6">
        <v>67071</v>
      </c>
      <c r="B39" s="6" t="s">
        <v>470</v>
      </c>
      <c r="C39" s="6">
        <v>2020</v>
      </c>
      <c r="D39" s="6" t="s">
        <v>225</v>
      </c>
      <c r="E39" s="6" t="s">
        <v>259</v>
      </c>
      <c r="F39" s="6" t="str">
        <f>VLOOKUP(E39,'Fuel Heat Rate'!C:D,2,FALSE)</f>
        <v>燃油</v>
      </c>
      <c r="G39" s="7">
        <v>-0.16</v>
      </c>
      <c r="H39" s="7">
        <f>VLOOKUP($E39,'Fuel Heat Rate'!$C$3:$K$33,4,FALSE)*G39</f>
        <v>-0.233136</v>
      </c>
    </row>
    <row r="40" hidden="1" spans="1:37">
      <c r="A40" s="6">
        <v>17511</v>
      </c>
      <c r="B40" s="6" t="s">
        <v>470</v>
      </c>
      <c r="C40" s="6">
        <v>2021</v>
      </c>
      <c r="D40" s="6" t="s">
        <v>225</v>
      </c>
      <c r="E40" s="6" t="s">
        <v>259</v>
      </c>
      <c r="F40" s="6" t="str">
        <f>VLOOKUP(E40,'Fuel Heat Rate'!C:D,2,FALSE)</f>
        <v>燃油</v>
      </c>
      <c r="G40" s="7">
        <v>-0.15</v>
      </c>
      <c r="H40" s="7">
        <f>VLOOKUP($E40,'Fuel Heat Rate'!$C$3:$K$33,4,FALSE)*G40</f>
        <v>-0.218565</v>
      </c>
    </row>
    <row r="41" hidden="1" spans="1:37">
      <c r="A41" s="6">
        <v>67666</v>
      </c>
      <c r="B41" s="6" t="s">
        <v>470</v>
      </c>
      <c r="C41" s="6">
        <v>2019</v>
      </c>
      <c r="D41" s="6" t="s">
        <v>225</v>
      </c>
      <c r="E41" s="6" t="s">
        <v>339</v>
      </c>
      <c r="F41" s="6" t="str">
        <f>VLOOKUP(E41,'Fuel Heat Rate'!C:D,2,FALSE)</f>
        <v>电力</v>
      </c>
      <c r="G41" s="7">
        <v>443.02</v>
      </c>
      <c r="H41" s="7">
        <f>VLOOKUP($E41,'Fuel Heat Rate'!$C$3:$K$33,4,FALSE)*G41</f>
        <v>544.882815169115</v>
      </c>
    </row>
    <row r="42" hidden="1" spans="1:37">
      <c r="A42" s="6">
        <v>67631</v>
      </c>
      <c r="B42" s="6" t="s">
        <v>470</v>
      </c>
      <c r="C42" s="6">
        <v>2020</v>
      </c>
      <c r="D42" s="6" t="s">
        <v>225</v>
      </c>
      <c r="E42" s="6" t="s">
        <v>339</v>
      </c>
      <c r="F42" s="6" t="str">
        <f>VLOOKUP(E42,'Fuel Heat Rate'!C:D,2,FALSE)</f>
        <v>电力</v>
      </c>
      <c r="G42" s="7">
        <v>436.09</v>
      </c>
      <c r="H42" s="7">
        <f>VLOOKUP($E42,'Fuel Heat Rate'!$C$3:$K$33,4,FALSE)*G42</f>
        <v>536.359412367612</v>
      </c>
    </row>
    <row r="43" hidden="1" spans="1:37">
      <c r="A43" s="6">
        <v>32701</v>
      </c>
      <c r="B43" s="6" t="s">
        <v>470</v>
      </c>
      <c r="C43" s="6">
        <v>2021</v>
      </c>
      <c r="D43" s="6" t="s">
        <v>225</v>
      </c>
      <c r="E43" s="6" t="s">
        <v>339</v>
      </c>
      <c r="F43" s="6" t="str">
        <f>VLOOKUP(E43,'Fuel Heat Rate'!C:D,2,FALSE)</f>
        <v>电力</v>
      </c>
      <c r="G43" s="7">
        <v>448.68</v>
      </c>
      <c r="H43" s="7">
        <f>VLOOKUP($E43,'Fuel Heat Rate'!$C$3:$K$33,4,FALSE)*G43</f>
        <v>551.844209087803</v>
      </c>
    </row>
    <row r="44" hidden="1" spans="1:37">
      <c r="A44" s="6">
        <v>69731</v>
      </c>
      <c r="B44" s="6" t="s">
        <v>470</v>
      </c>
      <c r="C44" s="6">
        <v>2019</v>
      </c>
      <c r="D44" s="6" t="s">
        <v>225</v>
      </c>
      <c r="E44" s="6" t="s">
        <v>251</v>
      </c>
      <c r="F44" s="6" t="str">
        <f>VLOOKUP(E44,'Fuel Heat Rate'!C:D,2,FALSE)</f>
        <v>燃油</v>
      </c>
      <c r="G44" s="7">
        <v>-0.12</v>
      </c>
      <c r="H44" s="7">
        <f>VLOOKUP($E44,'Fuel Heat Rate'!$C$3:$K$33,4,FALSE)*G44</f>
        <v>-0.188568</v>
      </c>
    </row>
    <row r="45" hidden="1" spans="1:37">
      <c r="A45" s="6">
        <v>69696</v>
      </c>
      <c r="B45" s="6" t="s">
        <v>470</v>
      </c>
      <c r="C45" s="6">
        <v>2020</v>
      </c>
      <c r="D45" s="6" t="s">
        <v>225</v>
      </c>
      <c r="E45" s="6" t="s">
        <v>251</v>
      </c>
      <c r="F45" s="6" t="str">
        <f>VLOOKUP(E45,'Fuel Heat Rate'!C:D,2,FALSE)</f>
        <v>燃油</v>
      </c>
      <c r="G45" s="7">
        <v>-0.24</v>
      </c>
      <c r="H45" s="7">
        <f>VLOOKUP($E45,'Fuel Heat Rate'!$C$3:$K$33,4,FALSE)*G45</f>
        <v>-0.377136</v>
      </c>
    </row>
    <row r="46" hidden="1" spans="1:37">
      <c r="A46" s="6">
        <v>27276</v>
      </c>
      <c r="B46" s="6" t="s">
        <v>470</v>
      </c>
      <c r="C46" s="6">
        <v>2021</v>
      </c>
      <c r="D46" s="6" t="s">
        <v>225</v>
      </c>
      <c r="E46" s="6" t="s">
        <v>251</v>
      </c>
      <c r="F46" s="6" t="str">
        <f>VLOOKUP(E46,'Fuel Heat Rate'!C:D,2,FALSE)</f>
        <v>燃油</v>
      </c>
      <c r="G46" s="7">
        <v>-0.19</v>
      </c>
      <c r="H46" s="7">
        <f>VLOOKUP($E46,'Fuel Heat Rate'!$C$3:$K$33,4,FALSE)*G46</f>
        <v>-0.298566</v>
      </c>
    </row>
    <row r="47" hidden="1" spans="1:37">
      <c r="A47" s="6">
        <v>72916</v>
      </c>
      <c r="B47" s="6" t="s">
        <v>470</v>
      </c>
      <c r="C47" s="6">
        <v>2019</v>
      </c>
      <c r="D47" s="6" t="s">
        <v>225</v>
      </c>
      <c r="E47" s="6" t="s">
        <v>226</v>
      </c>
      <c r="F47" s="6" t="str">
        <f>VLOOKUP(E47,'Fuel Heat Rate'!C:D,2,FALSE)</f>
        <v>生物质</v>
      </c>
      <c r="G47" s="7">
        <v>-119.43</v>
      </c>
      <c r="H47" s="7">
        <f>VLOOKUP($E47,'Fuel Heat Rate'!$C$3:$K$33,4,FALSE)*G47</f>
        <v>-119.434080286983</v>
      </c>
    </row>
    <row r="48" hidden="1" spans="1:37">
      <c r="A48" s="6">
        <v>72881</v>
      </c>
      <c r="B48" s="6" t="s">
        <v>470</v>
      </c>
      <c r="C48" s="6">
        <v>2020</v>
      </c>
      <c r="D48" s="6" t="s">
        <v>225</v>
      </c>
      <c r="E48" s="6" t="s">
        <v>226</v>
      </c>
      <c r="F48" s="6" t="str">
        <f>VLOOKUP(E48,'Fuel Heat Rate'!C:D,2,FALSE)</f>
        <v>生物质</v>
      </c>
      <c r="G48" s="7">
        <v>-135.96</v>
      </c>
      <c r="H48" s="7">
        <f>VLOOKUP($E48,'Fuel Heat Rate'!$C$3:$K$33,4,FALSE)*G48</f>
        <v>-135.96464502904</v>
      </c>
    </row>
    <row r="49" hidden="1" spans="1:8">
      <c r="A49" s="6">
        <v>33786</v>
      </c>
      <c r="B49" s="6" t="s">
        <v>470</v>
      </c>
      <c r="C49" s="6">
        <v>2021</v>
      </c>
      <c r="D49" s="6" t="s">
        <v>225</v>
      </c>
      <c r="E49" s="6" t="s">
        <v>226</v>
      </c>
      <c r="F49" s="6" t="str">
        <f>VLOOKUP(E49,'Fuel Heat Rate'!C:D,2,FALSE)</f>
        <v>生物质</v>
      </c>
      <c r="G49" s="7">
        <v>-140.28</v>
      </c>
      <c r="H49" s="7">
        <f>VLOOKUP($E49,'Fuel Heat Rate'!$C$3:$K$33,4,FALSE)*G49</f>
        <v>-140.28479262043</v>
      </c>
    </row>
    <row r="50" hidden="1" spans="1:8">
      <c r="A50" s="6">
        <v>73476</v>
      </c>
      <c r="B50" s="6" t="s">
        <v>470</v>
      </c>
      <c r="C50" s="6">
        <v>2019</v>
      </c>
      <c r="D50" s="6" t="s">
        <v>225</v>
      </c>
      <c r="E50" s="6" t="s">
        <v>264</v>
      </c>
      <c r="F50" s="6" t="str">
        <f>VLOOKUP(E50,'Fuel Heat Rate'!C:D,2,FALSE)</f>
        <v>燃油</v>
      </c>
      <c r="G50" s="7">
        <v>-0.59</v>
      </c>
      <c r="H50" s="7">
        <f>VLOOKUP($E50,'Fuel Heat Rate'!$C$3:$K$33,4,FALSE)*G50</f>
        <v>-0.826040314314998</v>
      </c>
    </row>
    <row r="51" hidden="1" spans="1:8">
      <c r="A51" s="6">
        <v>73441</v>
      </c>
      <c r="B51" s="6" t="s">
        <v>470</v>
      </c>
      <c r="C51" s="6">
        <v>2020</v>
      </c>
      <c r="D51" s="6" t="s">
        <v>225</v>
      </c>
      <c r="E51" s="6" t="s">
        <v>264</v>
      </c>
      <c r="F51" s="6" t="str">
        <f>VLOOKUP(E51,'Fuel Heat Rate'!C:D,2,FALSE)</f>
        <v>燃油</v>
      </c>
      <c r="G51" s="7">
        <v>-0.97</v>
      </c>
      <c r="H51" s="7">
        <f>VLOOKUP($E51,'Fuel Heat Rate'!$C$3:$K$33,4,FALSE)*G51</f>
        <v>-1.35806627946703</v>
      </c>
    </row>
    <row r="52" hidden="1" spans="1:8">
      <c r="A52" s="6">
        <v>28361</v>
      </c>
      <c r="B52" s="6" t="s">
        <v>470</v>
      </c>
      <c r="C52" s="6">
        <v>2021</v>
      </c>
      <c r="D52" s="6" t="s">
        <v>225</v>
      </c>
      <c r="E52" s="6" t="s">
        <v>264</v>
      </c>
      <c r="F52" s="6" t="str">
        <f>VLOOKUP(E52,'Fuel Heat Rate'!C:D,2,FALSE)</f>
        <v>燃油</v>
      </c>
      <c r="G52" s="7">
        <v>-0.37</v>
      </c>
      <c r="H52" s="7">
        <f>VLOOKUP($E52,'Fuel Heat Rate'!$C$3:$K$33,4,FALSE)*G52</f>
        <v>-0.518025281858558</v>
      </c>
    </row>
    <row r="53" hidden="1" spans="1:8">
      <c r="A53" s="6">
        <v>75681</v>
      </c>
      <c r="B53" s="6" t="s">
        <v>470</v>
      </c>
      <c r="C53" s="6">
        <v>2020</v>
      </c>
      <c r="D53" s="6" t="s">
        <v>225</v>
      </c>
      <c r="E53" s="6" t="s">
        <v>337</v>
      </c>
      <c r="F53" s="6" t="str">
        <f>VLOOKUP(E53,'Fuel Heat Rate'!C:D,2,FALSE)</f>
        <v>其他</v>
      </c>
      <c r="G53" s="7">
        <v>-321.86</v>
      </c>
      <c r="H53" s="7">
        <f>VLOOKUP($E53,'Fuel Heat Rate'!$C$3:$K$33,4,FALSE)*G53</f>
        <v>-10.99624188589</v>
      </c>
    </row>
    <row r="54" hidden="1" spans="1:8">
      <c r="A54" s="6">
        <v>31616</v>
      </c>
      <c r="B54" s="6" t="s">
        <v>470</v>
      </c>
      <c r="C54" s="6">
        <v>2021</v>
      </c>
      <c r="D54" s="6" t="s">
        <v>225</v>
      </c>
      <c r="E54" s="6" t="s">
        <v>337</v>
      </c>
      <c r="F54" s="6" t="str">
        <f>VLOOKUP(E54,'Fuel Heat Rate'!C:D,2,FALSE)</f>
        <v>其他</v>
      </c>
      <c r="G54" s="7">
        <v>-328.53</v>
      </c>
      <c r="H54" s="7">
        <f>VLOOKUP($E54,'Fuel Heat Rate'!$C$3:$K$33,4,FALSE)*G54</f>
        <v>-11.2241202596515</v>
      </c>
    </row>
    <row r="55" hidden="1" spans="1:8">
      <c r="A55" s="6">
        <v>77816</v>
      </c>
      <c r="B55" s="6" t="s">
        <v>470</v>
      </c>
      <c r="C55" s="6">
        <v>2019</v>
      </c>
      <c r="D55" s="6" t="s">
        <v>225</v>
      </c>
      <c r="E55" s="6" t="s">
        <v>239</v>
      </c>
      <c r="F55" s="6" t="str">
        <f>VLOOKUP(E55,'Fuel Heat Rate'!C:D,2,FALSE)</f>
        <v>燃油</v>
      </c>
      <c r="G55" s="7">
        <v>-6.45</v>
      </c>
      <c r="H55" s="7">
        <f>VLOOKUP($E55,'Fuel Heat Rate'!$C$3:$K$33,4,FALSE)*G55</f>
        <v>-7.03990946361462</v>
      </c>
    </row>
    <row r="56" hidden="1" spans="1:8">
      <c r="A56" s="6">
        <v>77781</v>
      </c>
      <c r="B56" s="6" t="s">
        <v>470</v>
      </c>
      <c r="C56" s="6">
        <v>2020</v>
      </c>
      <c r="D56" s="6" t="s">
        <v>225</v>
      </c>
      <c r="E56" s="6" t="s">
        <v>239</v>
      </c>
      <c r="F56" s="6" t="str">
        <f>VLOOKUP(E56,'Fuel Heat Rate'!C:D,2,FALSE)</f>
        <v>燃油</v>
      </c>
      <c r="G56" s="7">
        <v>-5.1</v>
      </c>
      <c r="H56" s="7">
        <f>VLOOKUP($E56,'Fuel Heat Rate'!$C$3:$K$33,4,FALSE)*G56</f>
        <v>-5.56644004099761</v>
      </c>
    </row>
    <row r="57" hidden="1" spans="1:8">
      <c r="A57" s="6">
        <v>78586</v>
      </c>
      <c r="B57" s="6" t="s">
        <v>470</v>
      </c>
      <c r="C57" s="6">
        <v>2019</v>
      </c>
      <c r="D57" s="6" t="s">
        <v>225</v>
      </c>
      <c r="E57" s="6" t="s">
        <v>253</v>
      </c>
      <c r="F57" s="6" t="str">
        <f>VLOOKUP(E57,'Fuel Heat Rate'!C:D,2,FALSE)</f>
        <v>燃气</v>
      </c>
      <c r="G57" s="7">
        <v>-69.36</v>
      </c>
      <c r="H57" s="7">
        <f>VLOOKUP($E57,'Fuel Heat Rate'!$C$3:$K$33,4,FALSE)*G57</f>
        <v>-842.724</v>
      </c>
    </row>
    <row r="58" hidden="1" spans="1:8">
      <c r="A58" s="6">
        <v>78551</v>
      </c>
      <c r="B58" s="6" t="s">
        <v>470</v>
      </c>
      <c r="C58" s="6">
        <v>2020</v>
      </c>
      <c r="D58" s="6" t="s">
        <v>225</v>
      </c>
      <c r="E58" s="6" t="s">
        <v>253</v>
      </c>
      <c r="F58" s="6" t="str">
        <f>VLOOKUP(E58,'Fuel Heat Rate'!C:D,2,FALSE)</f>
        <v>燃气</v>
      </c>
      <c r="G58" s="7">
        <v>-66.89</v>
      </c>
      <c r="H58" s="7">
        <f>VLOOKUP($E58,'Fuel Heat Rate'!$C$3:$K$33,4,FALSE)*G58</f>
        <v>-812.7135</v>
      </c>
    </row>
    <row r="59" hidden="1" spans="1:8">
      <c r="A59" s="6">
        <v>29446</v>
      </c>
      <c r="B59" s="6" t="s">
        <v>470</v>
      </c>
      <c r="C59" s="6">
        <v>2021</v>
      </c>
      <c r="D59" s="6" t="s">
        <v>225</v>
      </c>
      <c r="E59" s="6" t="s">
        <v>253</v>
      </c>
      <c r="F59" s="6" t="str">
        <f>VLOOKUP(E59,'Fuel Heat Rate'!C:D,2,FALSE)</f>
        <v>燃气</v>
      </c>
      <c r="G59" s="7">
        <v>-69.01</v>
      </c>
      <c r="H59" s="7">
        <f>VLOOKUP($E59,'Fuel Heat Rate'!$C$3:$K$33,4,FALSE)*G59</f>
        <v>-838.4715</v>
      </c>
    </row>
    <row r="60" hidden="1" spans="1:8">
      <c r="A60" s="6">
        <v>80266</v>
      </c>
      <c r="B60" s="6" t="s">
        <v>470</v>
      </c>
      <c r="C60" s="6">
        <v>2019</v>
      </c>
      <c r="D60" s="6" t="s">
        <v>225</v>
      </c>
      <c r="E60" s="6" t="s">
        <v>277</v>
      </c>
      <c r="F60" s="6" t="str">
        <f>VLOOKUP(E60,'Fuel Heat Rate'!C:D,2,FALSE)</f>
        <v>燃气</v>
      </c>
      <c r="G60" s="7">
        <v>-0.08</v>
      </c>
      <c r="H60" s="7">
        <f>VLOOKUP($E60,'Fuel Heat Rate'!$C$3:$K$33,4,FALSE)*G60</f>
        <v>-0.137144</v>
      </c>
    </row>
    <row r="61" hidden="1" spans="1:8">
      <c r="A61" s="6">
        <v>80231</v>
      </c>
      <c r="B61" s="6" t="s">
        <v>470</v>
      </c>
      <c r="C61" s="6">
        <v>2020</v>
      </c>
      <c r="D61" s="6" t="s">
        <v>225</v>
      </c>
      <c r="E61" s="6" t="s">
        <v>277</v>
      </c>
      <c r="F61" s="6" t="str">
        <f>VLOOKUP(E61,'Fuel Heat Rate'!C:D,2,FALSE)</f>
        <v>燃气</v>
      </c>
      <c r="G61" s="7">
        <v>-0.02</v>
      </c>
      <c r="H61" s="7">
        <f>VLOOKUP($E61,'Fuel Heat Rate'!$C$3:$K$33,4,FALSE)*G61</f>
        <v>-0.034286</v>
      </c>
    </row>
    <row r="62" hidden="1" spans="1:8">
      <c r="A62" s="6">
        <v>26191</v>
      </c>
      <c r="B62" s="6" t="s">
        <v>470</v>
      </c>
      <c r="C62" s="6">
        <v>2021</v>
      </c>
      <c r="D62" s="6" t="s">
        <v>225</v>
      </c>
      <c r="E62" s="6" t="s">
        <v>277</v>
      </c>
      <c r="F62" s="6" t="str">
        <f>VLOOKUP(E62,'Fuel Heat Rate'!C:D,2,FALSE)</f>
        <v>燃气</v>
      </c>
      <c r="G62" s="7">
        <v>-0.15</v>
      </c>
      <c r="H62" s="7">
        <f>VLOOKUP($E62,'Fuel Heat Rate'!$C$3:$K$33,4,FALSE)*G62</f>
        <v>-0.257145</v>
      </c>
    </row>
    <row r="63" hidden="1" spans="1:8">
      <c r="A63" s="6">
        <v>30531</v>
      </c>
      <c r="B63" s="6" t="s">
        <v>470</v>
      </c>
      <c r="C63" s="6">
        <v>2021</v>
      </c>
      <c r="D63" s="6" t="s">
        <v>225</v>
      </c>
      <c r="E63" s="6" t="s">
        <v>255</v>
      </c>
      <c r="F63" s="6" t="str">
        <f>VLOOKUP(E63,'Fuel Heat Rate'!C:D,2,FALSE)</f>
        <v>燃气</v>
      </c>
      <c r="G63" s="7">
        <v>-0.01</v>
      </c>
      <c r="H63" s="7">
        <f>VLOOKUP($E63,'Fuel Heat Rate'!$C$3:$K$33,4,FALSE)*G63</f>
        <v>-0.0175722582849334</v>
      </c>
    </row>
    <row r="64" hidden="1" spans="1:8">
      <c r="A64" s="6">
        <v>81771</v>
      </c>
      <c r="B64" s="6" t="s">
        <v>470</v>
      </c>
      <c r="C64" s="6">
        <v>2019</v>
      </c>
      <c r="D64" s="6" t="s">
        <v>225</v>
      </c>
      <c r="E64" s="6" t="s">
        <v>229</v>
      </c>
      <c r="F64" s="6" t="str">
        <f>VLOOKUP(E64,'Fuel Heat Rate'!C:D,2,FALSE)</f>
        <v>燃煤</v>
      </c>
      <c r="G64" s="7">
        <v>-35.89</v>
      </c>
      <c r="H64" s="7">
        <f>VLOOKUP($E64,'Fuel Heat Rate'!$C$3:$K$33,4,FALSE)*G64</f>
        <v>-25.636227</v>
      </c>
    </row>
    <row r="65" hidden="1" spans="1:8">
      <c r="A65" s="6">
        <v>81736</v>
      </c>
      <c r="B65" s="6" t="s">
        <v>470</v>
      </c>
      <c r="C65" s="6">
        <v>2020</v>
      </c>
      <c r="D65" s="6" t="s">
        <v>225</v>
      </c>
      <c r="E65" s="6" t="s">
        <v>229</v>
      </c>
      <c r="F65" s="6" t="str">
        <f>VLOOKUP(E65,'Fuel Heat Rate'!C:D,2,FALSE)</f>
        <v>燃煤</v>
      </c>
      <c r="G65" s="7">
        <v>-21.72</v>
      </c>
      <c r="H65" s="7">
        <f>VLOOKUP($E65,'Fuel Heat Rate'!$C$3:$K$33,4,FALSE)*G65</f>
        <v>-15.514596</v>
      </c>
    </row>
    <row r="66" hidden="1" spans="1:8">
      <c r="A66" s="6">
        <v>1236</v>
      </c>
      <c r="B66" s="6" t="s">
        <v>470</v>
      </c>
      <c r="C66" s="6">
        <v>2021</v>
      </c>
      <c r="D66" s="6" t="s">
        <v>225</v>
      </c>
      <c r="E66" s="6" t="s">
        <v>229</v>
      </c>
      <c r="F66" s="6" t="str">
        <f>VLOOKUP(E66,'Fuel Heat Rate'!C:D,2,FALSE)</f>
        <v>燃煤</v>
      </c>
      <c r="G66" s="7">
        <v>-30.48</v>
      </c>
      <c r="H66" s="7">
        <f>VLOOKUP($E66,'Fuel Heat Rate'!$C$3:$K$33,4,FALSE)*G66</f>
        <v>-21.771864</v>
      </c>
    </row>
    <row r="67" hidden="1" spans="1:8">
      <c r="A67" s="6">
        <v>83276</v>
      </c>
      <c r="B67" s="6" t="s">
        <v>471</v>
      </c>
      <c r="C67" s="6">
        <v>2019</v>
      </c>
      <c r="D67" s="6" t="s">
        <v>225</v>
      </c>
      <c r="E67" s="6" t="s">
        <v>259</v>
      </c>
      <c r="F67" s="6" t="str">
        <f>VLOOKUP(E67,'Fuel Heat Rate'!C:D,2,FALSE)</f>
        <v>燃油</v>
      </c>
      <c r="G67" s="7">
        <v>-1.43</v>
      </c>
      <c r="H67" s="7">
        <f>VLOOKUP($E67,'Fuel Heat Rate'!$C$3:$K$33,4,FALSE)*G67</f>
        <v>-2.083653</v>
      </c>
    </row>
    <row r="68" hidden="1" spans="1:8">
      <c r="A68" s="6">
        <v>83241</v>
      </c>
      <c r="B68" s="6" t="s">
        <v>471</v>
      </c>
      <c r="C68" s="6">
        <v>2020</v>
      </c>
      <c r="D68" s="6" t="s">
        <v>225</v>
      </c>
      <c r="E68" s="6" t="s">
        <v>259</v>
      </c>
      <c r="F68" s="6" t="str">
        <f>VLOOKUP(E68,'Fuel Heat Rate'!C:D,2,FALSE)</f>
        <v>燃油</v>
      </c>
      <c r="G68" s="7">
        <v>-0.75</v>
      </c>
      <c r="H68" s="7">
        <f>VLOOKUP($E68,'Fuel Heat Rate'!$C$3:$K$33,4,FALSE)*G68</f>
        <v>-1.092825</v>
      </c>
    </row>
    <row r="69" hidden="1" spans="1:8">
      <c r="A69" s="6">
        <v>18211</v>
      </c>
      <c r="B69" s="6" t="s">
        <v>471</v>
      </c>
      <c r="C69" s="6">
        <v>2021</v>
      </c>
      <c r="D69" s="6" t="s">
        <v>225</v>
      </c>
      <c r="E69" s="6" t="s">
        <v>259</v>
      </c>
      <c r="F69" s="6" t="str">
        <f>VLOOKUP(E69,'Fuel Heat Rate'!C:D,2,FALSE)</f>
        <v>燃油</v>
      </c>
      <c r="G69" s="7">
        <v>-0.65</v>
      </c>
      <c r="H69" s="7">
        <f>VLOOKUP($E69,'Fuel Heat Rate'!$C$3:$K$33,4,FALSE)*G69</f>
        <v>-0.947115</v>
      </c>
    </row>
    <row r="70" hidden="1" spans="1:8">
      <c r="A70" s="6">
        <v>83836</v>
      </c>
      <c r="B70" s="6" t="s">
        <v>471</v>
      </c>
      <c r="C70" s="6">
        <v>2019</v>
      </c>
      <c r="D70" s="6" t="s">
        <v>225</v>
      </c>
      <c r="E70" s="6" t="s">
        <v>339</v>
      </c>
      <c r="F70" s="6" t="str">
        <f>VLOOKUP(E70,'Fuel Heat Rate'!C:D,2,FALSE)</f>
        <v>电力</v>
      </c>
      <c r="G70" s="7">
        <v>1406.13</v>
      </c>
      <c r="H70" s="7">
        <f>VLOOKUP($E70,'Fuel Heat Rate'!$C$3:$K$33,4,FALSE)*G70</f>
        <v>1729.4390160574</v>
      </c>
    </row>
    <row r="71" hidden="1" spans="1:8">
      <c r="A71" s="6">
        <v>83801</v>
      </c>
      <c r="B71" s="6" t="s">
        <v>471</v>
      </c>
      <c r="C71" s="6">
        <v>2020</v>
      </c>
      <c r="D71" s="6" t="s">
        <v>225</v>
      </c>
      <c r="E71" s="6" t="s">
        <v>339</v>
      </c>
      <c r="F71" s="6" t="str">
        <f>VLOOKUP(E71,'Fuel Heat Rate'!C:D,2,FALSE)</f>
        <v>电力</v>
      </c>
      <c r="G71" s="7">
        <v>1565.31</v>
      </c>
      <c r="H71" s="7">
        <f>VLOOKUP($E71,'Fuel Heat Rate'!$C$3:$K$33,4,FALSE)*G71</f>
        <v>1925.21899555859</v>
      </c>
    </row>
    <row r="72" hidden="1" spans="1:8">
      <c r="A72" s="6">
        <v>33401</v>
      </c>
      <c r="B72" s="6" t="s">
        <v>471</v>
      </c>
      <c r="C72" s="6">
        <v>2021</v>
      </c>
      <c r="D72" s="6" t="s">
        <v>225</v>
      </c>
      <c r="E72" s="6" t="s">
        <v>339</v>
      </c>
      <c r="F72" s="6" t="str">
        <f>VLOOKUP(E72,'Fuel Heat Rate'!C:D,2,FALSE)</f>
        <v>电力</v>
      </c>
      <c r="G72" s="7">
        <v>1722.42</v>
      </c>
      <c r="H72" s="7">
        <f>VLOOKUP($E72,'Fuel Heat Rate'!$C$3:$K$33,4,FALSE)*G72</f>
        <v>2118.45302357363</v>
      </c>
    </row>
    <row r="73" hidden="1" spans="1:8">
      <c r="A73" s="6">
        <v>84396</v>
      </c>
      <c r="B73" s="6" t="s">
        <v>471</v>
      </c>
      <c r="C73" s="6">
        <v>2019</v>
      </c>
      <c r="D73" s="6" t="s">
        <v>225</v>
      </c>
      <c r="E73" s="6" t="s">
        <v>244</v>
      </c>
      <c r="F73" s="6">
        <f>VLOOKUP(E73,'Fuel Heat Rate'!C:D,2,FALSE)</f>
        <v>0</v>
      </c>
      <c r="G73" s="7">
        <v>-61.33</v>
      </c>
      <c r="H73" s="7">
        <f>VLOOKUP($E73,'Fuel Heat Rate'!$C$3:$K$33,4,FALSE)*G73</f>
        <v>-78.8468705158866</v>
      </c>
    </row>
    <row r="74" hidden="1" spans="1:8">
      <c r="A74" s="6">
        <v>84361</v>
      </c>
      <c r="B74" s="6" t="s">
        <v>471</v>
      </c>
      <c r="C74" s="6">
        <v>2020</v>
      </c>
      <c r="D74" s="6" t="s">
        <v>225</v>
      </c>
      <c r="E74" s="6" t="s">
        <v>244</v>
      </c>
      <c r="F74" s="6">
        <f>VLOOKUP(E74,'Fuel Heat Rate'!C:D,2,FALSE)</f>
        <v>0</v>
      </c>
      <c r="G74" s="7">
        <v>-64.76</v>
      </c>
      <c r="H74" s="7">
        <f>VLOOKUP($E74,'Fuel Heat Rate'!$C$3:$K$33,4,FALSE)*G74</f>
        <v>-83.2565357020841</v>
      </c>
    </row>
    <row r="75" hidden="1" spans="1:8">
      <c r="A75" s="6">
        <v>9531</v>
      </c>
      <c r="B75" s="6" t="s">
        <v>471</v>
      </c>
      <c r="C75" s="6">
        <v>2021</v>
      </c>
      <c r="D75" s="6" t="s">
        <v>225</v>
      </c>
      <c r="E75" s="6" t="s">
        <v>244</v>
      </c>
      <c r="F75" s="6">
        <f>VLOOKUP(E75,'Fuel Heat Rate'!C:D,2,FALSE)</f>
        <v>0</v>
      </c>
      <c r="G75" s="7">
        <v>-72</v>
      </c>
      <c r="H75" s="7">
        <f>VLOOKUP($E75,'Fuel Heat Rate'!$C$3:$K$33,4,FALSE)*G75</f>
        <v>-92.5644004099761</v>
      </c>
    </row>
    <row r="76" hidden="1" spans="1:8">
      <c r="A76" s="6">
        <v>84781</v>
      </c>
      <c r="B76" s="6" t="s">
        <v>471</v>
      </c>
      <c r="C76" s="6">
        <v>2019</v>
      </c>
      <c r="D76" s="6" t="s">
        <v>225</v>
      </c>
      <c r="E76" s="6" t="s">
        <v>242</v>
      </c>
      <c r="F76" s="6">
        <f>VLOOKUP(E76,'Fuel Heat Rate'!C:D,2,FALSE)</f>
        <v>0</v>
      </c>
      <c r="G76" s="7">
        <v>-1.27</v>
      </c>
      <c r="H76" s="7">
        <f>VLOOKUP($E76,'Fuel Heat Rate'!$C$3:$K$33,4,FALSE)*G76</f>
        <v>-7.529195</v>
      </c>
    </row>
    <row r="77" hidden="1" spans="1:8">
      <c r="A77" s="6">
        <v>84746</v>
      </c>
      <c r="B77" s="6" t="s">
        <v>471</v>
      </c>
      <c r="C77" s="6">
        <v>2020</v>
      </c>
      <c r="D77" s="6" t="s">
        <v>225</v>
      </c>
      <c r="E77" s="6" t="s">
        <v>242</v>
      </c>
      <c r="F77" s="6">
        <f>VLOOKUP(E77,'Fuel Heat Rate'!C:D,2,FALSE)</f>
        <v>0</v>
      </c>
      <c r="G77" s="7">
        <v>-0.22</v>
      </c>
      <c r="H77" s="7">
        <f>VLOOKUP($E77,'Fuel Heat Rate'!$C$3:$K$33,4,FALSE)*G77</f>
        <v>-1.30427</v>
      </c>
    </row>
    <row r="78" hidden="1" spans="1:8">
      <c r="A78" s="6">
        <v>8446</v>
      </c>
      <c r="B78" s="6" t="s">
        <v>471</v>
      </c>
      <c r="C78" s="6">
        <v>2021</v>
      </c>
      <c r="D78" s="6" t="s">
        <v>225</v>
      </c>
      <c r="E78" s="6" t="s">
        <v>242</v>
      </c>
      <c r="F78" s="6">
        <f>VLOOKUP(E78,'Fuel Heat Rate'!C:D,2,FALSE)</f>
        <v>0</v>
      </c>
      <c r="G78" s="7">
        <v>-0.53</v>
      </c>
      <c r="H78" s="7">
        <f>VLOOKUP($E78,'Fuel Heat Rate'!$C$3:$K$33,4,FALSE)*G78</f>
        <v>-3.142105</v>
      </c>
    </row>
    <row r="79" hidden="1" spans="1:8">
      <c r="A79" s="6">
        <v>85901</v>
      </c>
      <c r="B79" s="6" t="s">
        <v>471</v>
      </c>
      <c r="C79" s="6">
        <v>2019</v>
      </c>
      <c r="D79" s="6" t="s">
        <v>225</v>
      </c>
      <c r="E79" s="6" t="s">
        <v>251</v>
      </c>
      <c r="F79" s="6" t="str">
        <f>VLOOKUP(E79,'Fuel Heat Rate'!C:D,2,FALSE)</f>
        <v>燃油</v>
      </c>
      <c r="G79" s="7">
        <v>-34.06</v>
      </c>
      <c r="H79" s="7">
        <f>VLOOKUP($E79,'Fuel Heat Rate'!$C$3:$K$33,4,FALSE)*G79</f>
        <v>-53.521884</v>
      </c>
    </row>
    <row r="80" hidden="1" spans="1:8">
      <c r="A80" s="6">
        <v>85866</v>
      </c>
      <c r="B80" s="6" t="s">
        <v>471</v>
      </c>
      <c r="C80" s="6">
        <v>2020</v>
      </c>
      <c r="D80" s="6" t="s">
        <v>225</v>
      </c>
      <c r="E80" s="6" t="s">
        <v>251</v>
      </c>
      <c r="F80" s="6" t="str">
        <f>VLOOKUP(E80,'Fuel Heat Rate'!C:D,2,FALSE)</f>
        <v>燃油</v>
      </c>
      <c r="G80" s="7">
        <v>-28.89</v>
      </c>
      <c r="H80" s="7">
        <f>VLOOKUP($E80,'Fuel Heat Rate'!$C$3:$K$33,4,FALSE)*G80</f>
        <v>-45.397746</v>
      </c>
    </row>
    <row r="81" hidden="1" spans="1:8">
      <c r="A81" s="6">
        <v>27976</v>
      </c>
      <c r="B81" s="6" t="s">
        <v>471</v>
      </c>
      <c r="C81" s="6">
        <v>2021</v>
      </c>
      <c r="D81" s="6" t="s">
        <v>225</v>
      </c>
      <c r="E81" s="6" t="s">
        <v>251</v>
      </c>
      <c r="F81" s="6" t="str">
        <f>VLOOKUP(E81,'Fuel Heat Rate'!C:D,2,FALSE)</f>
        <v>燃油</v>
      </c>
      <c r="G81" s="7">
        <v>-23.79</v>
      </c>
      <c r="H81" s="7">
        <f>VLOOKUP($E81,'Fuel Heat Rate'!$C$3:$K$33,4,FALSE)*G81</f>
        <v>-37.383606</v>
      </c>
    </row>
    <row r="82" hidden="1" spans="1:8">
      <c r="A82" s="6">
        <v>89086</v>
      </c>
      <c r="B82" s="6" t="s">
        <v>471</v>
      </c>
      <c r="C82" s="6">
        <v>2019</v>
      </c>
      <c r="D82" s="6" t="s">
        <v>225</v>
      </c>
      <c r="E82" s="6" t="s">
        <v>226</v>
      </c>
      <c r="F82" s="6" t="str">
        <f>VLOOKUP(E82,'Fuel Heat Rate'!C:D,2,FALSE)</f>
        <v>生物质</v>
      </c>
      <c r="G82" s="7">
        <v>-156.9</v>
      </c>
      <c r="H82" s="7">
        <f>VLOOKUP($E82,'Fuel Heat Rate'!$C$3:$K$33,4,FALSE)*G82</f>
        <v>-156.905360437308</v>
      </c>
    </row>
    <row r="83" hidden="1" spans="1:8">
      <c r="A83" s="6">
        <v>89051</v>
      </c>
      <c r="B83" s="6" t="s">
        <v>471</v>
      </c>
      <c r="C83" s="6">
        <v>2020</v>
      </c>
      <c r="D83" s="6" t="s">
        <v>225</v>
      </c>
      <c r="E83" s="6" t="s">
        <v>226</v>
      </c>
      <c r="F83" s="6" t="str">
        <f>VLOOKUP(E83,'Fuel Heat Rate'!C:D,2,FALSE)</f>
        <v>生物质</v>
      </c>
      <c r="G83" s="7">
        <v>-230</v>
      </c>
      <c r="H83" s="7">
        <f>VLOOKUP($E83,'Fuel Heat Rate'!$C$3:$K$33,4,FALSE)*G83</f>
        <v>-230.007857874957</v>
      </c>
    </row>
    <row r="84" hidden="1" spans="1:8">
      <c r="A84" s="6">
        <v>34486</v>
      </c>
      <c r="B84" s="6" t="s">
        <v>471</v>
      </c>
      <c r="C84" s="6">
        <v>2021</v>
      </c>
      <c r="D84" s="6" t="s">
        <v>225</v>
      </c>
      <c r="E84" s="6" t="s">
        <v>226</v>
      </c>
      <c r="F84" s="6" t="str">
        <f>VLOOKUP(E84,'Fuel Heat Rate'!C:D,2,FALSE)</f>
        <v>生物质</v>
      </c>
      <c r="G84" s="7">
        <v>-250.12</v>
      </c>
      <c r="H84" s="7">
        <f>VLOOKUP($E84,'Fuel Heat Rate'!$C$3:$K$33,4,FALSE)*G84</f>
        <v>-250.128545268193</v>
      </c>
    </row>
    <row r="85" hidden="1" spans="1:8">
      <c r="A85" s="6">
        <v>91326</v>
      </c>
      <c r="B85" s="6" t="s">
        <v>471</v>
      </c>
      <c r="C85" s="6">
        <v>2019</v>
      </c>
      <c r="D85" s="6" t="s">
        <v>225</v>
      </c>
      <c r="E85" s="6" t="s">
        <v>262</v>
      </c>
      <c r="F85" s="6" t="str">
        <f>VLOOKUP(E85,'Fuel Heat Rate'!C:D,2,FALSE)</f>
        <v>燃油</v>
      </c>
      <c r="G85" s="7">
        <v>-0.27</v>
      </c>
      <c r="H85" s="7">
        <f>VLOOKUP($E85,'Fuel Heat Rate'!$C$3:$K$33,4,FALSE)*G85</f>
        <v>-0.385722</v>
      </c>
    </row>
    <row r="86" hidden="1" spans="1:8">
      <c r="A86" s="6">
        <v>91291</v>
      </c>
      <c r="B86" s="6" t="s">
        <v>471</v>
      </c>
      <c r="C86" s="6">
        <v>2020</v>
      </c>
      <c r="D86" s="6" t="s">
        <v>225</v>
      </c>
      <c r="E86" s="6" t="s">
        <v>262</v>
      </c>
      <c r="F86" s="6" t="str">
        <f>VLOOKUP(E86,'Fuel Heat Rate'!C:D,2,FALSE)</f>
        <v>燃油</v>
      </c>
      <c r="G86" s="7">
        <v>-0.09</v>
      </c>
      <c r="H86" s="7">
        <f>VLOOKUP($E86,'Fuel Heat Rate'!$C$3:$K$33,4,FALSE)*G86</f>
        <v>-0.128574</v>
      </c>
    </row>
    <row r="87" hidden="1" spans="1:8">
      <c r="A87" s="6">
        <v>19296</v>
      </c>
      <c r="B87" s="6" t="s">
        <v>471</v>
      </c>
      <c r="C87" s="6">
        <v>2021</v>
      </c>
      <c r="D87" s="6" t="s">
        <v>225</v>
      </c>
      <c r="E87" s="6" t="s">
        <v>262</v>
      </c>
      <c r="F87" s="6" t="str">
        <f>VLOOKUP(E87,'Fuel Heat Rate'!C:D,2,FALSE)</f>
        <v>燃油</v>
      </c>
      <c r="G87" s="7">
        <v>-0.09</v>
      </c>
      <c r="H87" s="7">
        <f>VLOOKUP($E87,'Fuel Heat Rate'!$C$3:$K$33,4,FALSE)*G87</f>
        <v>-0.128574</v>
      </c>
    </row>
    <row r="88" hidden="1" spans="1:8">
      <c r="A88" s="6">
        <v>91886</v>
      </c>
      <c r="B88" s="6" t="s">
        <v>471</v>
      </c>
      <c r="C88" s="6">
        <v>2019</v>
      </c>
      <c r="D88" s="6" t="s">
        <v>225</v>
      </c>
      <c r="E88" s="6" t="s">
        <v>337</v>
      </c>
      <c r="F88" s="6" t="str">
        <f>VLOOKUP(E88,'Fuel Heat Rate'!C:D,2,FALSE)</f>
        <v>其他</v>
      </c>
      <c r="G88" s="7">
        <v>-3901.4</v>
      </c>
      <c r="H88" s="7">
        <f>VLOOKUP($E88,'Fuel Heat Rate'!$C$3:$K$33,4,FALSE)*G88</f>
        <v>-133.290058079945</v>
      </c>
    </row>
    <row r="89" hidden="1" spans="1:8">
      <c r="A89" s="6">
        <v>91851</v>
      </c>
      <c r="B89" s="6" t="s">
        <v>471</v>
      </c>
      <c r="C89" s="6">
        <v>2020</v>
      </c>
      <c r="D89" s="6" t="s">
        <v>225</v>
      </c>
      <c r="E89" s="6" t="s">
        <v>337</v>
      </c>
      <c r="F89" s="6" t="str">
        <f>VLOOKUP(E89,'Fuel Heat Rate'!C:D,2,FALSE)</f>
        <v>其他</v>
      </c>
      <c r="G89" s="7">
        <v>-4472.26</v>
      </c>
      <c r="H89" s="7">
        <f>VLOOKUP($E89,'Fuel Heat Rate'!$C$3:$K$33,4,FALSE)*G89</f>
        <v>-152.793303723949</v>
      </c>
    </row>
    <row r="90" hidden="1" spans="1:8">
      <c r="A90" s="6">
        <v>32316</v>
      </c>
      <c r="B90" s="6" t="s">
        <v>471</v>
      </c>
      <c r="C90" s="6">
        <v>2021</v>
      </c>
      <c r="D90" s="6" t="s">
        <v>225</v>
      </c>
      <c r="E90" s="6" t="s">
        <v>337</v>
      </c>
      <c r="F90" s="6" t="str">
        <f>VLOOKUP(E90,'Fuel Heat Rate'!C:D,2,FALSE)</f>
        <v>其他</v>
      </c>
      <c r="G90" s="7">
        <v>-5107.49</v>
      </c>
      <c r="H90" s="7">
        <f>VLOOKUP($E90,'Fuel Heat Rate'!$C$3:$K$33,4,FALSE)*G90</f>
        <v>-174.495729415784</v>
      </c>
    </row>
    <row r="91" hidden="1" spans="1:8">
      <c r="A91" s="6">
        <v>93986</v>
      </c>
      <c r="B91" s="6" t="s">
        <v>471</v>
      </c>
      <c r="C91" s="6">
        <v>2019</v>
      </c>
      <c r="D91" s="6" t="s">
        <v>225</v>
      </c>
      <c r="E91" s="6" t="s">
        <v>239</v>
      </c>
      <c r="F91" s="6" t="str">
        <f>VLOOKUP(E91,'Fuel Heat Rate'!C:D,2,FALSE)</f>
        <v>燃油</v>
      </c>
      <c r="G91" s="7">
        <v>-22.02</v>
      </c>
      <c r="H91" s="7">
        <f>VLOOKUP($E91,'Fuel Heat Rate'!$C$3:$K$33,4,FALSE)*G91</f>
        <v>-24.0339234711309</v>
      </c>
    </row>
    <row r="92" hidden="1" spans="1:8">
      <c r="A92" s="6">
        <v>93951</v>
      </c>
      <c r="B92" s="6" t="s">
        <v>471</v>
      </c>
      <c r="C92" s="6">
        <v>2020</v>
      </c>
      <c r="D92" s="6" t="s">
        <v>225</v>
      </c>
      <c r="E92" s="6" t="s">
        <v>239</v>
      </c>
      <c r="F92" s="6" t="str">
        <f>VLOOKUP(E92,'Fuel Heat Rate'!C:D,2,FALSE)</f>
        <v>燃油</v>
      </c>
      <c r="G92" s="7">
        <v>-10.54</v>
      </c>
      <c r="H92" s="7">
        <f>VLOOKUP($E92,'Fuel Heat Rate'!$C$3:$K$33,4,FALSE)*G92</f>
        <v>-11.5039760847284</v>
      </c>
    </row>
    <row r="93" hidden="1" spans="1:8">
      <c r="A93" s="6">
        <v>25806</v>
      </c>
      <c r="B93" s="6" t="s">
        <v>471</v>
      </c>
      <c r="C93" s="6">
        <v>2021</v>
      </c>
      <c r="D93" s="6" t="s">
        <v>225</v>
      </c>
      <c r="E93" s="6" t="s">
        <v>239</v>
      </c>
      <c r="F93" s="6" t="str">
        <f>VLOOKUP(E93,'Fuel Heat Rate'!C:D,2,FALSE)</f>
        <v>燃油</v>
      </c>
      <c r="G93" s="7">
        <v>-15.08</v>
      </c>
      <c r="H93" s="7">
        <f>VLOOKUP($E93,'Fuel Heat Rate'!$C$3:$K$33,4,FALSE)*G93</f>
        <v>-16.4591991800478</v>
      </c>
    </row>
    <row r="94" hidden="1" spans="1:8">
      <c r="A94" s="6">
        <v>94756</v>
      </c>
      <c r="B94" s="6" t="s">
        <v>471</v>
      </c>
      <c r="C94" s="6">
        <v>2019</v>
      </c>
      <c r="D94" s="6" t="s">
        <v>225</v>
      </c>
      <c r="E94" s="6" t="s">
        <v>253</v>
      </c>
      <c r="F94" s="6" t="str">
        <f>VLOOKUP(E94,'Fuel Heat Rate'!C:D,2,FALSE)</f>
        <v>燃气</v>
      </c>
      <c r="G94" s="7">
        <v>-12.78</v>
      </c>
      <c r="H94" s="7">
        <f>VLOOKUP($E94,'Fuel Heat Rate'!$C$3:$K$33,4,FALSE)*G94</f>
        <v>-155.277</v>
      </c>
    </row>
    <row r="95" hidden="1" spans="1:8">
      <c r="A95" s="6">
        <v>94721</v>
      </c>
      <c r="B95" s="6" t="s">
        <v>471</v>
      </c>
      <c r="C95" s="6">
        <v>2020</v>
      </c>
      <c r="D95" s="6" t="s">
        <v>225</v>
      </c>
      <c r="E95" s="6" t="s">
        <v>253</v>
      </c>
      <c r="F95" s="6" t="str">
        <f>VLOOKUP(E95,'Fuel Heat Rate'!C:D,2,FALSE)</f>
        <v>燃气</v>
      </c>
      <c r="G95" s="7">
        <v>-12.09</v>
      </c>
      <c r="H95" s="7">
        <f>VLOOKUP($E95,'Fuel Heat Rate'!$C$3:$K$33,4,FALSE)*G95</f>
        <v>-146.8935</v>
      </c>
    </row>
    <row r="96" hidden="1" spans="1:8">
      <c r="A96" s="6">
        <v>30146</v>
      </c>
      <c r="B96" s="6" t="s">
        <v>471</v>
      </c>
      <c r="C96" s="6">
        <v>2021</v>
      </c>
      <c r="D96" s="6" t="s">
        <v>225</v>
      </c>
      <c r="E96" s="6" t="s">
        <v>253</v>
      </c>
      <c r="F96" s="6" t="str">
        <f>VLOOKUP(E96,'Fuel Heat Rate'!C:D,2,FALSE)</f>
        <v>燃气</v>
      </c>
      <c r="G96" s="7">
        <v>-13.05</v>
      </c>
      <c r="H96" s="7">
        <f>VLOOKUP($E96,'Fuel Heat Rate'!$C$3:$K$33,4,FALSE)*G96</f>
        <v>-158.5575</v>
      </c>
    </row>
    <row r="97" hidden="1" spans="1:8">
      <c r="A97" s="6">
        <v>97941</v>
      </c>
      <c r="B97" s="6" t="s">
        <v>471</v>
      </c>
      <c r="C97" s="6">
        <v>2019</v>
      </c>
      <c r="D97" s="6" t="s">
        <v>225</v>
      </c>
      <c r="E97" s="6" t="s">
        <v>229</v>
      </c>
      <c r="F97" s="6" t="str">
        <f>VLOOKUP(E97,'Fuel Heat Rate'!C:D,2,FALSE)</f>
        <v>燃煤</v>
      </c>
      <c r="G97" s="7">
        <v>-5422.06</v>
      </c>
      <c r="H97" s="7">
        <f>VLOOKUP($E97,'Fuel Heat Rate'!$C$3:$K$33,4,FALSE)*G97</f>
        <v>-3872.977458</v>
      </c>
    </row>
    <row r="98" hidden="1" spans="1:8">
      <c r="A98" s="6">
        <v>97906</v>
      </c>
      <c r="B98" s="6" t="s">
        <v>471</v>
      </c>
      <c r="C98" s="6">
        <v>2020</v>
      </c>
      <c r="D98" s="6" t="s">
        <v>225</v>
      </c>
      <c r="E98" s="6" t="s">
        <v>229</v>
      </c>
      <c r="F98" s="6" t="str">
        <f>VLOOKUP(E98,'Fuel Heat Rate'!C:D,2,FALSE)</f>
        <v>燃煤</v>
      </c>
      <c r="G98" s="7">
        <v>-5843.9</v>
      </c>
      <c r="H98" s="7">
        <f>VLOOKUP($E98,'Fuel Heat Rate'!$C$3:$K$33,4,FALSE)*G98</f>
        <v>-4174.29777</v>
      </c>
    </row>
    <row r="99" hidden="1" spans="1:8">
      <c r="A99" s="6">
        <v>1936</v>
      </c>
      <c r="B99" s="6" t="s">
        <v>471</v>
      </c>
      <c r="C99" s="6">
        <v>2021</v>
      </c>
      <c r="D99" s="6" t="s">
        <v>225</v>
      </c>
      <c r="E99" s="6" t="s">
        <v>229</v>
      </c>
      <c r="F99" s="6" t="str">
        <f>VLOOKUP(E99,'Fuel Heat Rate'!C:D,2,FALSE)</f>
        <v>燃煤</v>
      </c>
      <c r="G99" s="7">
        <v>-6677.6</v>
      </c>
      <c r="H99" s="7">
        <f>VLOOKUP($E99,'Fuel Heat Rate'!$C$3:$K$33,4,FALSE)*G99</f>
        <v>-4769.80968</v>
      </c>
    </row>
    <row r="100" hidden="1" spans="1:8">
      <c r="A100" s="6">
        <v>99061</v>
      </c>
      <c r="B100" s="6" t="s">
        <v>471</v>
      </c>
      <c r="C100" s="6">
        <v>2019</v>
      </c>
      <c r="D100" s="6" t="s">
        <v>225</v>
      </c>
      <c r="E100" s="6" t="s">
        <v>247</v>
      </c>
      <c r="F100" s="6">
        <f>VLOOKUP(E100,'Fuel Heat Rate'!C:D,2,FALSE)</f>
        <v>0</v>
      </c>
      <c r="G100" s="7">
        <v>-11.64</v>
      </c>
      <c r="H100" s="7">
        <f>VLOOKUP($E100,'Fuel Heat Rate'!$C$3:$K$33,4,FALSE)*G100</f>
        <v>-31.5954219337205</v>
      </c>
    </row>
    <row r="101" hidden="1" spans="1:8">
      <c r="A101" s="6">
        <v>99026</v>
      </c>
      <c r="B101" s="6" t="s">
        <v>471</v>
      </c>
      <c r="C101" s="6">
        <v>2020</v>
      </c>
      <c r="D101" s="6" t="s">
        <v>225</v>
      </c>
      <c r="E101" s="6" t="s">
        <v>247</v>
      </c>
      <c r="F101" s="6">
        <f>VLOOKUP(E101,'Fuel Heat Rate'!C:D,2,FALSE)</f>
        <v>0</v>
      </c>
      <c r="G101" s="7">
        <v>-12.44</v>
      </c>
      <c r="H101" s="7">
        <f>VLOOKUP($E101,'Fuel Heat Rate'!$C$3:$K$33,4,FALSE)*G101</f>
        <v>-33.7669285958319</v>
      </c>
    </row>
    <row r="102" hidden="1" spans="1:8">
      <c r="A102" s="6">
        <v>10616</v>
      </c>
      <c r="B102" s="6" t="s">
        <v>471</v>
      </c>
      <c r="C102" s="6">
        <v>2021</v>
      </c>
      <c r="D102" s="6" t="s">
        <v>225</v>
      </c>
      <c r="E102" s="6" t="s">
        <v>247</v>
      </c>
      <c r="F102" s="6">
        <f>VLOOKUP(E102,'Fuel Heat Rate'!C:D,2,FALSE)</f>
        <v>0</v>
      </c>
      <c r="G102" s="7">
        <v>-11.76</v>
      </c>
      <c r="H102" s="7">
        <f>VLOOKUP($E102,'Fuel Heat Rate'!$C$3:$K$33,4,FALSE)*G102</f>
        <v>-31.9211479330372</v>
      </c>
    </row>
    <row r="103" hidden="1" spans="1:8">
      <c r="A103" s="6">
        <v>99446</v>
      </c>
      <c r="B103" s="6" t="s">
        <v>472</v>
      </c>
      <c r="C103" s="6">
        <v>2019</v>
      </c>
      <c r="D103" s="6" t="s">
        <v>225</v>
      </c>
      <c r="E103" s="6" t="s">
        <v>259</v>
      </c>
      <c r="F103" s="6" t="str">
        <f>VLOOKUP(E103,'Fuel Heat Rate'!C:D,2,FALSE)</f>
        <v>燃油</v>
      </c>
      <c r="G103" s="7">
        <v>-0.18</v>
      </c>
      <c r="H103" s="7">
        <f>VLOOKUP($E103,'Fuel Heat Rate'!$C$3:$K$33,4,FALSE)*G103</f>
        <v>-0.262278</v>
      </c>
    </row>
    <row r="104" hidden="1" spans="1:8">
      <c r="A104" s="6">
        <v>99411</v>
      </c>
      <c r="B104" s="6" t="s">
        <v>472</v>
      </c>
      <c r="C104" s="6">
        <v>2020</v>
      </c>
      <c r="D104" s="6" t="s">
        <v>225</v>
      </c>
      <c r="E104" s="6" t="s">
        <v>259</v>
      </c>
      <c r="F104" s="6" t="str">
        <f>VLOOKUP(E104,'Fuel Heat Rate'!C:D,2,FALSE)</f>
        <v>燃油</v>
      </c>
      <c r="G104" s="7">
        <v>-0.17</v>
      </c>
      <c r="H104" s="7">
        <f>VLOOKUP($E104,'Fuel Heat Rate'!$C$3:$K$33,4,FALSE)*G104</f>
        <v>-0.247707</v>
      </c>
    </row>
    <row r="105" hidden="1" spans="1:8">
      <c r="A105" s="6">
        <v>18176</v>
      </c>
      <c r="B105" s="6" t="s">
        <v>472</v>
      </c>
      <c r="C105" s="6">
        <v>2021</v>
      </c>
      <c r="D105" s="6" t="s">
        <v>225</v>
      </c>
      <c r="E105" s="6" t="s">
        <v>259</v>
      </c>
      <c r="F105" s="6" t="str">
        <f>VLOOKUP(E105,'Fuel Heat Rate'!C:D,2,FALSE)</f>
        <v>燃油</v>
      </c>
      <c r="G105" s="7">
        <v>-0.14</v>
      </c>
      <c r="H105" s="7">
        <f>VLOOKUP($E105,'Fuel Heat Rate'!$C$3:$K$33,4,FALSE)*G105</f>
        <v>-0.203994</v>
      </c>
    </row>
    <row r="106" hidden="1" spans="1:8">
      <c r="A106" s="6">
        <v>100006</v>
      </c>
      <c r="B106" s="6" t="s">
        <v>472</v>
      </c>
      <c r="C106" s="6">
        <v>2019</v>
      </c>
      <c r="D106" s="6" t="s">
        <v>225</v>
      </c>
      <c r="E106" s="6" t="s">
        <v>339</v>
      </c>
      <c r="F106" s="6" t="str">
        <f>VLOOKUP(E106,'Fuel Heat Rate'!C:D,2,FALSE)</f>
        <v>电力</v>
      </c>
      <c r="G106" s="7">
        <v>826.57</v>
      </c>
      <c r="H106" s="7">
        <f>VLOOKUP($E106,'Fuel Heat Rate'!$C$3:$K$33,4,FALSE)*G106</f>
        <v>1016.62179706184</v>
      </c>
    </row>
    <row r="107" hidden="1" spans="1:8">
      <c r="A107" s="6">
        <v>99971</v>
      </c>
      <c r="B107" s="6" t="s">
        <v>472</v>
      </c>
      <c r="C107" s="6">
        <v>2020</v>
      </c>
      <c r="D107" s="6" t="s">
        <v>225</v>
      </c>
      <c r="E107" s="6" t="s">
        <v>339</v>
      </c>
      <c r="F107" s="6" t="str">
        <f>VLOOKUP(E107,'Fuel Heat Rate'!C:D,2,FALSE)</f>
        <v>电力</v>
      </c>
      <c r="G107" s="7">
        <v>911.93</v>
      </c>
      <c r="H107" s="7">
        <f>VLOOKUP($E107,'Fuel Heat Rate'!$C$3:$K$33,4,FALSE)*G107</f>
        <v>1121.60847283908</v>
      </c>
    </row>
    <row r="108" hidden="1" spans="1:8">
      <c r="A108" s="6">
        <v>33366</v>
      </c>
      <c r="B108" s="6" t="s">
        <v>472</v>
      </c>
      <c r="C108" s="6">
        <v>2021</v>
      </c>
      <c r="D108" s="6" t="s">
        <v>225</v>
      </c>
      <c r="E108" s="6" t="s">
        <v>339</v>
      </c>
      <c r="F108" s="6" t="str">
        <f>VLOOKUP(E108,'Fuel Heat Rate'!C:D,2,FALSE)</f>
        <v>电力</v>
      </c>
      <c r="G108" s="7">
        <v>1044.72</v>
      </c>
      <c r="H108" s="7">
        <f>VLOOKUP($E108,'Fuel Heat Rate'!$C$3:$K$33,4,FALSE)*G108</f>
        <v>1284.93064571233</v>
      </c>
    </row>
    <row r="109" hidden="1" spans="1:8">
      <c r="A109" s="6">
        <v>100566</v>
      </c>
      <c r="B109" s="6" t="s">
        <v>472</v>
      </c>
      <c r="C109" s="6">
        <v>2019</v>
      </c>
      <c r="D109" s="6" t="s">
        <v>225</v>
      </c>
      <c r="E109" s="6" t="s">
        <v>244</v>
      </c>
      <c r="F109" s="6">
        <f>VLOOKUP(E109,'Fuel Heat Rate'!C:D,2,FALSE)</f>
        <v>0</v>
      </c>
      <c r="G109" s="7">
        <v>-13.29</v>
      </c>
      <c r="H109" s="7">
        <f>VLOOKUP($E109,'Fuel Heat Rate'!$C$3:$K$33,4,FALSE)*G109</f>
        <v>-17.0858455756748</v>
      </c>
    </row>
    <row r="110" hidden="1" spans="1:8">
      <c r="A110" s="6">
        <v>100531</v>
      </c>
      <c r="B110" s="6" t="s">
        <v>472</v>
      </c>
      <c r="C110" s="6">
        <v>2020</v>
      </c>
      <c r="D110" s="6" t="s">
        <v>225</v>
      </c>
      <c r="E110" s="6" t="s">
        <v>244</v>
      </c>
      <c r="F110" s="6">
        <f>VLOOKUP(E110,'Fuel Heat Rate'!C:D,2,FALSE)</f>
        <v>0</v>
      </c>
      <c r="G110" s="7">
        <v>-20.72</v>
      </c>
      <c r="H110" s="7">
        <f>VLOOKUP($E110,'Fuel Heat Rate'!$C$3:$K$33,4,FALSE)*G110</f>
        <v>-26.6379774513153</v>
      </c>
    </row>
    <row r="111" hidden="1" spans="1:8">
      <c r="A111" s="6">
        <v>9496</v>
      </c>
      <c r="B111" s="6" t="s">
        <v>472</v>
      </c>
      <c r="C111" s="6">
        <v>2021</v>
      </c>
      <c r="D111" s="6" t="s">
        <v>225</v>
      </c>
      <c r="E111" s="6" t="s">
        <v>244</v>
      </c>
      <c r="F111" s="6">
        <f>VLOOKUP(E111,'Fuel Heat Rate'!C:D,2,FALSE)</f>
        <v>0</v>
      </c>
      <c r="G111" s="7">
        <v>-21.43</v>
      </c>
      <c r="H111" s="7">
        <f>VLOOKUP($E111,'Fuel Heat Rate'!$C$3:$K$33,4,FALSE)*G111</f>
        <v>-27.5507652886915</v>
      </c>
    </row>
    <row r="112" hidden="1" spans="1:8">
      <c r="A112" s="6">
        <v>100951</v>
      </c>
      <c r="B112" s="6" t="s">
        <v>472</v>
      </c>
      <c r="C112" s="6">
        <v>2019</v>
      </c>
      <c r="D112" s="6" t="s">
        <v>225</v>
      </c>
      <c r="E112" s="6" t="s">
        <v>242</v>
      </c>
      <c r="F112" s="6">
        <f>VLOOKUP(E112,'Fuel Heat Rate'!C:D,2,FALSE)</f>
        <v>0</v>
      </c>
      <c r="G112" s="7">
        <v>-0.88</v>
      </c>
      <c r="H112" s="7">
        <f>VLOOKUP($E112,'Fuel Heat Rate'!$C$3:$K$33,4,FALSE)*G112</f>
        <v>-5.21708</v>
      </c>
    </row>
    <row r="113" hidden="1" spans="1:8">
      <c r="A113" s="6">
        <v>100916</v>
      </c>
      <c r="B113" s="6" t="s">
        <v>472</v>
      </c>
      <c r="C113" s="6">
        <v>2020</v>
      </c>
      <c r="D113" s="6" t="s">
        <v>225</v>
      </c>
      <c r="E113" s="6" t="s">
        <v>242</v>
      </c>
      <c r="F113" s="6">
        <f>VLOOKUP(E113,'Fuel Heat Rate'!C:D,2,FALSE)</f>
        <v>0</v>
      </c>
      <c r="G113" s="7">
        <v>-0.7</v>
      </c>
      <c r="H113" s="7">
        <f>VLOOKUP($E113,'Fuel Heat Rate'!$C$3:$K$33,4,FALSE)*G113</f>
        <v>-4.14995</v>
      </c>
    </row>
    <row r="114" hidden="1" spans="1:8">
      <c r="A114" s="6">
        <v>8411</v>
      </c>
      <c r="B114" s="6" t="s">
        <v>472</v>
      </c>
      <c r="C114" s="6">
        <v>2021</v>
      </c>
      <c r="D114" s="6" t="s">
        <v>225</v>
      </c>
      <c r="E114" s="6" t="s">
        <v>242</v>
      </c>
      <c r="F114" s="6">
        <f>VLOOKUP(E114,'Fuel Heat Rate'!C:D,2,FALSE)</f>
        <v>0</v>
      </c>
      <c r="G114" s="7">
        <v>-0.45</v>
      </c>
      <c r="H114" s="7">
        <f>VLOOKUP($E114,'Fuel Heat Rate'!$C$3:$K$33,4,FALSE)*G114</f>
        <v>-2.667825</v>
      </c>
    </row>
    <row r="115" hidden="1" spans="1:8">
      <c r="A115" s="6">
        <v>102071</v>
      </c>
      <c r="B115" s="6" t="s">
        <v>472</v>
      </c>
      <c r="C115" s="6">
        <v>2019</v>
      </c>
      <c r="D115" s="6" t="s">
        <v>225</v>
      </c>
      <c r="E115" s="6" t="s">
        <v>251</v>
      </c>
      <c r="F115" s="6" t="str">
        <f>VLOOKUP(E115,'Fuel Heat Rate'!C:D,2,FALSE)</f>
        <v>燃油</v>
      </c>
      <c r="G115" s="7">
        <v>-0.69</v>
      </c>
      <c r="H115" s="7">
        <f>VLOOKUP($E115,'Fuel Heat Rate'!$C$3:$K$33,4,FALSE)*G115</f>
        <v>-1.084266</v>
      </c>
    </row>
    <row r="116" hidden="1" spans="1:8">
      <c r="A116" s="6">
        <v>102036</v>
      </c>
      <c r="B116" s="6" t="s">
        <v>472</v>
      </c>
      <c r="C116" s="6">
        <v>2020</v>
      </c>
      <c r="D116" s="6" t="s">
        <v>225</v>
      </c>
      <c r="E116" s="6" t="s">
        <v>251</v>
      </c>
      <c r="F116" s="6" t="str">
        <f>VLOOKUP(E116,'Fuel Heat Rate'!C:D,2,FALSE)</f>
        <v>燃油</v>
      </c>
      <c r="G116" s="7">
        <v>-0.55</v>
      </c>
      <c r="H116" s="7">
        <f>VLOOKUP($E116,'Fuel Heat Rate'!$C$3:$K$33,4,FALSE)*G116</f>
        <v>-0.86427</v>
      </c>
    </row>
    <row r="117" hidden="1" spans="1:8">
      <c r="A117" s="6">
        <v>27941</v>
      </c>
      <c r="B117" s="6" t="s">
        <v>472</v>
      </c>
      <c r="C117" s="6">
        <v>2021</v>
      </c>
      <c r="D117" s="6" t="s">
        <v>225</v>
      </c>
      <c r="E117" s="6" t="s">
        <v>251</v>
      </c>
      <c r="F117" s="6" t="str">
        <f>VLOOKUP(E117,'Fuel Heat Rate'!C:D,2,FALSE)</f>
        <v>燃油</v>
      </c>
      <c r="G117" s="7">
        <v>-0.67</v>
      </c>
      <c r="H117" s="7">
        <f>VLOOKUP($E117,'Fuel Heat Rate'!$C$3:$K$33,4,FALSE)*G117</f>
        <v>-1.052838</v>
      </c>
    </row>
    <row r="118" hidden="1" spans="1:8">
      <c r="A118" s="6">
        <v>102631</v>
      </c>
      <c r="B118" s="6" t="s">
        <v>472</v>
      </c>
      <c r="C118" s="6">
        <v>2019</v>
      </c>
      <c r="D118" s="6" t="s">
        <v>225</v>
      </c>
      <c r="E118" s="6" t="s">
        <v>234</v>
      </c>
      <c r="F118" s="6" t="str">
        <f>VLOOKUP(E118,'Fuel Heat Rate'!C:D,2,FALSE)</f>
        <v>煤矸石</v>
      </c>
      <c r="G118" s="7">
        <v>-38.67</v>
      </c>
      <c r="H118" s="7">
        <f>VLOOKUP($E118,'Fuel Heat Rate'!$C$3:$K$33,4,FALSE)*G118</f>
        <v>-11.0632927912538</v>
      </c>
    </row>
    <row r="119" hidden="1" spans="1:8">
      <c r="A119" s="6">
        <v>102596</v>
      </c>
      <c r="B119" s="6" t="s">
        <v>472</v>
      </c>
      <c r="C119" s="6">
        <v>2020</v>
      </c>
      <c r="D119" s="6" t="s">
        <v>225</v>
      </c>
      <c r="E119" s="6" t="s">
        <v>234</v>
      </c>
      <c r="F119" s="6" t="str">
        <f>VLOOKUP(E119,'Fuel Heat Rate'!C:D,2,FALSE)</f>
        <v>煤矸石</v>
      </c>
      <c r="G119" s="7">
        <v>-23.52</v>
      </c>
      <c r="H119" s="7">
        <f>VLOOKUP($E119,'Fuel Heat Rate'!$C$3:$K$33,4,FALSE)*G119</f>
        <v>-6.72895387769047</v>
      </c>
    </row>
    <row r="120" hidden="1" spans="1:8">
      <c r="A120" s="6">
        <v>6241</v>
      </c>
      <c r="B120" s="6" t="s">
        <v>472</v>
      </c>
      <c r="C120" s="6">
        <v>2021</v>
      </c>
      <c r="D120" s="6" t="s">
        <v>225</v>
      </c>
      <c r="E120" s="6" t="s">
        <v>234</v>
      </c>
      <c r="F120" s="6" t="str">
        <f>VLOOKUP(E120,'Fuel Heat Rate'!C:D,2,FALSE)</f>
        <v>煤矸石</v>
      </c>
      <c r="G120" s="7">
        <v>-29.52</v>
      </c>
      <c r="H120" s="7">
        <f>VLOOKUP($E120,'Fuel Heat Rate'!$C$3:$K$33,4,FALSE)*G120</f>
        <v>-8.44552374444824</v>
      </c>
    </row>
    <row r="121" hidden="1" spans="1:8">
      <c r="A121" s="6">
        <v>105256</v>
      </c>
      <c r="B121" s="6" t="s">
        <v>472</v>
      </c>
      <c r="C121" s="6">
        <v>2019</v>
      </c>
      <c r="D121" s="6" t="s">
        <v>225</v>
      </c>
      <c r="E121" s="6" t="s">
        <v>226</v>
      </c>
      <c r="F121" s="6" t="str">
        <f>VLOOKUP(E121,'Fuel Heat Rate'!C:D,2,FALSE)</f>
        <v>生物质</v>
      </c>
      <c r="G121" s="7">
        <v>-23.96</v>
      </c>
      <c r="H121" s="7">
        <f>VLOOKUP($E121,'Fuel Heat Rate'!$C$3:$K$33,4,FALSE)*G121</f>
        <v>-23.9608185855825</v>
      </c>
    </row>
    <row r="122" hidden="1" spans="1:8">
      <c r="A122" s="6">
        <v>105221</v>
      </c>
      <c r="B122" s="6" t="s">
        <v>472</v>
      </c>
      <c r="C122" s="6">
        <v>2020</v>
      </c>
      <c r="D122" s="6" t="s">
        <v>225</v>
      </c>
      <c r="E122" s="6" t="s">
        <v>226</v>
      </c>
      <c r="F122" s="6" t="str">
        <f>VLOOKUP(E122,'Fuel Heat Rate'!C:D,2,FALSE)</f>
        <v>生物质</v>
      </c>
      <c r="G122" s="7">
        <v>-31.77</v>
      </c>
      <c r="H122" s="7">
        <f>VLOOKUP($E122,'Fuel Heat Rate'!$C$3:$K$33,4,FALSE)*G122</f>
        <v>-31.7710854116843</v>
      </c>
    </row>
    <row r="123" hidden="1" spans="1:8">
      <c r="A123" s="6">
        <v>34451</v>
      </c>
      <c r="B123" s="6" t="s">
        <v>472</v>
      </c>
      <c r="C123" s="6">
        <v>2021</v>
      </c>
      <c r="D123" s="6" t="s">
        <v>225</v>
      </c>
      <c r="E123" s="6" t="s">
        <v>226</v>
      </c>
      <c r="F123" s="6" t="str">
        <f>VLOOKUP(E123,'Fuel Heat Rate'!C:D,2,FALSE)</f>
        <v>生物质</v>
      </c>
      <c r="G123" s="7">
        <v>-35.29</v>
      </c>
      <c r="H123" s="7">
        <f>VLOOKUP($E123,'Fuel Heat Rate'!$C$3:$K$33,4,FALSE)*G123</f>
        <v>-35.2912056713358</v>
      </c>
    </row>
    <row r="124" hidden="1" spans="1:8">
      <c r="A124" s="6">
        <v>107496</v>
      </c>
      <c r="B124" s="6" t="s">
        <v>472</v>
      </c>
      <c r="C124" s="6">
        <v>2019</v>
      </c>
      <c r="D124" s="6" t="s">
        <v>225</v>
      </c>
      <c r="E124" s="6" t="s">
        <v>262</v>
      </c>
      <c r="F124" s="6" t="str">
        <f>VLOOKUP(E124,'Fuel Heat Rate'!C:D,2,FALSE)</f>
        <v>燃油</v>
      </c>
      <c r="G124" s="7">
        <v>-0.02</v>
      </c>
      <c r="H124" s="7">
        <f>VLOOKUP($E124,'Fuel Heat Rate'!$C$3:$K$33,4,FALSE)*G124</f>
        <v>-0.028572</v>
      </c>
    </row>
    <row r="125" hidden="1" spans="1:8">
      <c r="A125" s="6">
        <v>19261</v>
      </c>
      <c r="B125" s="6" t="s">
        <v>472</v>
      </c>
      <c r="C125" s="6">
        <v>2021</v>
      </c>
      <c r="D125" s="6" t="s">
        <v>225</v>
      </c>
      <c r="E125" s="6" t="s">
        <v>262</v>
      </c>
      <c r="F125" s="6" t="str">
        <f>VLOOKUP(E125,'Fuel Heat Rate'!C:D,2,FALSE)</f>
        <v>燃油</v>
      </c>
      <c r="G125" s="7">
        <v>-0.01</v>
      </c>
      <c r="H125" s="7">
        <f>VLOOKUP($E125,'Fuel Heat Rate'!$C$3:$K$33,4,FALSE)*G125</f>
        <v>-0.014286</v>
      </c>
    </row>
    <row r="126" hidden="1" spans="1:8">
      <c r="A126" s="6">
        <v>108056</v>
      </c>
      <c r="B126" s="6" t="s">
        <v>472</v>
      </c>
      <c r="C126" s="6">
        <v>2019</v>
      </c>
      <c r="D126" s="6" t="s">
        <v>225</v>
      </c>
      <c r="E126" s="6" t="s">
        <v>337</v>
      </c>
      <c r="F126" s="6" t="str">
        <f>VLOOKUP(E126,'Fuel Heat Rate'!C:D,2,FALSE)</f>
        <v>其他</v>
      </c>
      <c r="G126" s="7">
        <v>-622.56</v>
      </c>
      <c r="H126" s="7">
        <f>VLOOKUP($E126,'Fuel Heat Rate'!$C$3:$K$33,4,FALSE)*G126</f>
        <v>-21.2695592757089</v>
      </c>
    </row>
    <row r="127" hidden="1" spans="1:8">
      <c r="A127" s="6">
        <v>108021</v>
      </c>
      <c r="B127" s="6" t="s">
        <v>472</v>
      </c>
      <c r="C127" s="6">
        <v>2020</v>
      </c>
      <c r="D127" s="6" t="s">
        <v>225</v>
      </c>
      <c r="E127" s="6" t="s">
        <v>337</v>
      </c>
      <c r="F127" s="6" t="str">
        <f>VLOOKUP(E127,'Fuel Heat Rate'!C:D,2,FALSE)</f>
        <v>其他</v>
      </c>
      <c r="G127" s="7">
        <v>-1067.56</v>
      </c>
      <c r="H127" s="7">
        <f>VLOOKUP($E127,'Fuel Heat Rate'!$C$3:$K$33,4,FALSE)*G127</f>
        <v>-36.4728390843867</v>
      </c>
    </row>
    <row r="128" hidden="1" spans="1:8">
      <c r="A128" s="6">
        <v>32281</v>
      </c>
      <c r="B128" s="6" t="s">
        <v>472</v>
      </c>
      <c r="C128" s="6">
        <v>2021</v>
      </c>
      <c r="D128" s="6" t="s">
        <v>225</v>
      </c>
      <c r="E128" s="6" t="s">
        <v>337</v>
      </c>
      <c r="F128" s="6" t="str">
        <f>VLOOKUP(E128,'Fuel Heat Rate'!C:D,2,FALSE)</f>
        <v>其他</v>
      </c>
      <c r="G128" s="7">
        <v>-1258.47</v>
      </c>
      <c r="H128" s="7">
        <f>VLOOKUP($E128,'Fuel Heat Rate'!$C$3:$K$33,4,FALSE)*G128</f>
        <v>-42.9952169456782</v>
      </c>
    </row>
    <row r="129" hidden="1" spans="1:8">
      <c r="A129" s="6">
        <v>110926</v>
      </c>
      <c r="B129" s="6" t="s">
        <v>472</v>
      </c>
      <c r="C129" s="6">
        <v>2019</v>
      </c>
      <c r="D129" s="6" t="s">
        <v>225</v>
      </c>
      <c r="E129" s="6" t="s">
        <v>253</v>
      </c>
      <c r="F129" s="6" t="str">
        <f>VLOOKUP(E129,'Fuel Heat Rate'!C:D,2,FALSE)</f>
        <v>燃气</v>
      </c>
      <c r="G129" s="7">
        <v>-0.96</v>
      </c>
      <c r="H129" s="7">
        <f>VLOOKUP($E129,'Fuel Heat Rate'!$C$3:$K$33,4,FALSE)*G129</f>
        <v>-11.664</v>
      </c>
    </row>
    <row r="130" hidden="1" spans="1:8">
      <c r="A130" s="6">
        <v>30111</v>
      </c>
      <c r="B130" s="6" t="s">
        <v>472</v>
      </c>
      <c r="C130" s="6">
        <v>2021</v>
      </c>
      <c r="D130" s="6" t="s">
        <v>225</v>
      </c>
      <c r="E130" s="6" t="s">
        <v>253</v>
      </c>
      <c r="F130" s="6" t="str">
        <f>VLOOKUP(E130,'Fuel Heat Rate'!C:D,2,FALSE)</f>
        <v>燃气</v>
      </c>
      <c r="G130" s="7">
        <v>-0.32</v>
      </c>
      <c r="H130" s="7">
        <f>VLOOKUP($E130,'Fuel Heat Rate'!$C$3:$K$33,4,FALSE)*G130</f>
        <v>-3.888</v>
      </c>
    </row>
    <row r="131" hidden="1" spans="1:8">
      <c r="A131" s="6">
        <v>114111</v>
      </c>
      <c r="B131" s="6" t="s">
        <v>472</v>
      </c>
      <c r="C131" s="6">
        <v>2019</v>
      </c>
      <c r="D131" s="6" t="s">
        <v>225</v>
      </c>
      <c r="E131" s="6" t="s">
        <v>229</v>
      </c>
      <c r="F131" s="6" t="str">
        <f>VLOOKUP(E131,'Fuel Heat Rate'!C:D,2,FALSE)</f>
        <v>燃煤</v>
      </c>
      <c r="G131" s="7">
        <v>-3639.44</v>
      </c>
      <c r="H131" s="7">
        <f>VLOOKUP($E131,'Fuel Heat Rate'!$C$3:$K$33,4,FALSE)*G131</f>
        <v>-2599.651992</v>
      </c>
    </row>
    <row r="132" hidden="1" spans="1:8">
      <c r="A132" s="6">
        <v>114076</v>
      </c>
      <c r="B132" s="6" t="s">
        <v>472</v>
      </c>
      <c r="C132" s="6">
        <v>2020</v>
      </c>
      <c r="D132" s="6" t="s">
        <v>225</v>
      </c>
      <c r="E132" s="6" t="s">
        <v>229</v>
      </c>
      <c r="F132" s="6" t="str">
        <f>VLOOKUP(E132,'Fuel Heat Rate'!C:D,2,FALSE)</f>
        <v>燃煤</v>
      </c>
      <c r="G132" s="7">
        <v>-3983.7</v>
      </c>
      <c r="H132" s="7">
        <f>VLOOKUP($E132,'Fuel Heat Rate'!$C$3:$K$33,4,FALSE)*G132</f>
        <v>-2845.55691</v>
      </c>
    </row>
    <row r="133" hidden="1" spans="1:8">
      <c r="A133" s="6">
        <v>1901</v>
      </c>
      <c r="B133" s="6" t="s">
        <v>472</v>
      </c>
      <c r="C133" s="6">
        <v>2021</v>
      </c>
      <c r="D133" s="6" t="s">
        <v>225</v>
      </c>
      <c r="E133" s="6" t="s">
        <v>229</v>
      </c>
      <c r="F133" s="6" t="str">
        <f>VLOOKUP(E133,'Fuel Heat Rate'!C:D,2,FALSE)</f>
        <v>燃煤</v>
      </c>
      <c r="G133" s="7">
        <v>-4733.2</v>
      </c>
      <c r="H133" s="7">
        <f>VLOOKUP($E133,'Fuel Heat Rate'!$C$3:$K$33,4,FALSE)*G133</f>
        <v>-3380.92476</v>
      </c>
    </row>
    <row r="134" hidden="1" spans="1:8">
      <c r="A134" s="6">
        <v>115231</v>
      </c>
      <c r="B134" s="6" t="s">
        <v>472</v>
      </c>
      <c r="C134" s="6">
        <v>2019</v>
      </c>
      <c r="D134" s="6" t="s">
        <v>225</v>
      </c>
      <c r="E134" s="6" t="s">
        <v>247</v>
      </c>
      <c r="F134" s="6">
        <f>VLOOKUP(E134,'Fuel Heat Rate'!C:D,2,FALSE)</f>
        <v>0</v>
      </c>
      <c r="G134" s="7">
        <v>-1.29</v>
      </c>
      <c r="H134" s="7">
        <f>VLOOKUP($E134,'Fuel Heat Rate'!$C$3:$K$33,4,FALSE)*G134</f>
        <v>-3.5015544926546</v>
      </c>
    </row>
    <row r="135" hidden="1" spans="1:8">
      <c r="A135" s="6">
        <v>115196</v>
      </c>
      <c r="B135" s="6" t="s">
        <v>472</v>
      </c>
      <c r="C135" s="6">
        <v>2020</v>
      </c>
      <c r="D135" s="6" t="s">
        <v>225</v>
      </c>
      <c r="E135" s="6" t="s">
        <v>247</v>
      </c>
      <c r="F135" s="6">
        <f>VLOOKUP(E135,'Fuel Heat Rate'!C:D,2,FALSE)</f>
        <v>0</v>
      </c>
      <c r="G135" s="7">
        <v>-0.98</v>
      </c>
      <c r="H135" s="7">
        <f>VLOOKUP($E135,'Fuel Heat Rate'!$C$3:$K$33,4,FALSE)*G135</f>
        <v>-2.66009566108644</v>
      </c>
    </row>
    <row r="136" hidden="1" spans="1:8">
      <c r="A136" s="6">
        <v>10581</v>
      </c>
      <c r="B136" s="6" t="s">
        <v>472</v>
      </c>
      <c r="C136" s="6">
        <v>2021</v>
      </c>
      <c r="D136" s="6" t="s">
        <v>225</v>
      </c>
      <c r="E136" s="6" t="s">
        <v>247</v>
      </c>
      <c r="F136" s="6">
        <f>VLOOKUP(E136,'Fuel Heat Rate'!C:D,2,FALSE)</f>
        <v>0</v>
      </c>
      <c r="G136" s="7">
        <v>-0.71</v>
      </c>
      <c r="H136" s="7">
        <f>VLOOKUP($E136,'Fuel Heat Rate'!$C$3:$K$33,4,FALSE)*G136</f>
        <v>-1.92721216262385</v>
      </c>
    </row>
    <row r="137" hidden="1" spans="1:8">
      <c r="A137" s="6">
        <v>115616</v>
      </c>
      <c r="B137" s="6" t="s">
        <v>473</v>
      </c>
      <c r="C137" s="6">
        <v>2019</v>
      </c>
      <c r="D137" s="6" t="s">
        <v>225</v>
      </c>
      <c r="E137" s="6" t="s">
        <v>259</v>
      </c>
      <c r="F137" s="6" t="str">
        <f>VLOOKUP(E137,'Fuel Heat Rate'!C:D,2,FALSE)</f>
        <v>燃油</v>
      </c>
      <c r="G137" s="7">
        <v>-1.97</v>
      </c>
      <c r="H137" s="7">
        <f>VLOOKUP($E137,'Fuel Heat Rate'!$C$3:$K$33,4,FALSE)*G137</f>
        <v>-2.870487</v>
      </c>
    </row>
    <row r="138" hidden="1" spans="1:8">
      <c r="A138" s="6">
        <v>115581</v>
      </c>
      <c r="B138" s="6" t="s">
        <v>473</v>
      </c>
      <c r="C138" s="6">
        <v>2020</v>
      </c>
      <c r="D138" s="6" t="s">
        <v>225</v>
      </c>
      <c r="E138" s="6" t="s">
        <v>259</v>
      </c>
      <c r="F138" s="6" t="str">
        <f>VLOOKUP(E138,'Fuel Heat Rate'!C:D,2,FALSE)</f>
        <v>燃油</v>
      </c>
      <c r="G138" s="7">
        <v>-2.36</v>
      </c>
      <c r="H138" s="7">
        <f>VLOOKUP($E138,'Fuel Heat Rate'!$C$3:$K$33,4,FALSE)*G138</f>
        <v>-3.438756</v>
      </c>
    </row>
    <row r="139" hidden="1" spans="1:8">
      <c r="A139" s="6">
        <v>17791</v>
      </c>
      <c r="B139" s="6" t="s">
        <v>473</v>
      </c>
      <c r="C139" s="6">
        <v>2021</v>
      </c>
      <c r="D139" s="6" t="s">
        <v>225</v>
      </c>
      <c r="E139" s="6" t="s">
        <v>259</v>
      </c>
      <c r="F139" s="6" t="str">
        <f>VLOOKUP(E139,'Fuel Heat Rate'!C:D,2,FALSE)</f>
        <v>燃油</v>
      </c>
      <c r="G139" s="7">
        <v>-2.16</v>
      </c>
      <c r="H139" s="7">
        <f>VLOOKUP($E139,'Fuel Heat Rate'!$C$3:$K$33,4,FALSE)*G139</f>
        <v>-3.147336</v>
      </c>
    </row>
    <row r="140" hidden="1" spans="1:8">
      <c r="A140" s="6">
        <v>116176</v>
      </c>
      <c r="B140" s="6" t="s">
        <v>473</v>
      </c>
      <c r="C140" s="6">
        <v>2019</v>
      </c>
      <c r="D140" s="6" t="s">
        <v>225</v>
      </c>
      <c r="E140" s="6" t="s">
        <v>339</v>
      </c>
      <c r="F140" s="6" t="str">
        <f>VLOOKUP(E140,'Fuel Heat Rate'!C:D,2,FALSE)</f>
        <v>电力</v>
      </c>
      <c r="G140" s="7">
        <v>3433.89</v>
      </c>
      <c r="H140" s="7">
        <f>VLOOKUP($E140,'Fuel Heat Rate'!$C$3:$K$33,4,FALSE)*G140</f>
        <v>4223.43833276392</v>
      </c>
    </row>
    <row r="141" hidden="1" spans="1:8">
      <c r="A141" s="6">
        <v>116141</v>
      </c>
      <c r="B141" s="6" t="s">
        <v>473</v>
      </c>
      <c r="C141" s="6">
        <v>2020</v>
      </c>
      <c r="D141" s="6" t="s">
        <v>225</v>
      </c>
      <c r="E141" s="6" t="s">
        <v>339</v>
      </c>
      <c r="F141" s="6" t="str">
        <f>VLOOKUP(E141,'Fuel Heat Rate'!C:D,2,FALSE)</f>
        <v>电力</v>
      </c>
      <c r="G141" s="7">
        <v>3603.12</v>
      </c>
      <c r="H141" s="7">
        <f>VLOOKUP($E141,'Fuel Heat Rate'!$C$3:$K$33,4,FALSE)*G141</f>
        <v>4431.57909121968</v>
      </c>
    </row>
    <row r="142" hidden="1" spans="1:8">
      <c r="A142" s="6">
        <v>32981</v>
      </c>
      <c r="B142" s="6" t="s">
        <v>473</v>
      </c>
      <c r="C142" s="6">
        <v>2021</v>
      </c>
      <c r="D142" s="6" t="s">
        <v>225</v>
      </c>
      <c r="E142" s="6" t="s">
        <v>339</v>
      </c>
      <c r="F142" s="6" t="str">
        <f>VLOOKUP(E142,'Fuel Heat Rate'!C:D,2,FALSE)</f>
        <v>电力</v>
      </c>
      <c r="G142" s="7">
        <v>4638.57</v>
      </c>
      <c r="H142" s="7">
        <f>VLOOKUP($E142,'Fuel Heat Rate'!$C$3:$K$33,4,FALSE)*G142</f>
        <v>5705.10830201572</v>
      </c>
    </row>
    <row r="143" hidden="1" spans="1:8">
      <c r="A143" s="6">
        <v>116736</v>
      </c>
      <c r="B143" s="6" t="s">
        <v>473</v>
      </c>
      <c r="C143" s="6">
        <v>2019</v>
      </c>
      <c r="D143" s="6" t="s">
        <v>225</v>
      </c>
      <c r="E143" s="6" t="s">
        <v>244</v>
      </c>
      <c r="F143" s="6">
        <f>VLOOKUP(E143,'Fuel Heat Rate'!C:D,2,FALSE)</f>
        <v>0</v>
      </c>
      <c r="G143" s="7">
        <v>-118.58</v>
      </c>
      <c r="H143" s="7">
        <f>VLOOKUP($E143,'Fuel Heat Rate'!$C$3:$K$33,4,FALSE)*G143</f>
        <v>-152.448425008541</v>
      </c>
    </row>
    <row r="144" hidden="1" spans="1:8">
      <c r="A144" s="6">
        <v>116701</v>
      </c>
      <c r="B144" s="6" t="s">
        <v>473</v>
      </c>
      <c r="C144" s="6">
        <v>2020</v>
      </c>
      <c r="D144" s="6" t="s">
        <v>225</v>
      </c>
      <c r="E144" s="6" t="s">
        <v>244</v>
      </c>
      <c r="F144" s="6">
        <f>VLOOKUP(E144,'Fuel Heat Rate'!C:D,2,FALSE)</f>
        <v>0</v>
      </c>
      <c r="G144" s="7">
        <v>-107.11</v>
      </c>
      <c r="H144" s="7">
        <f>VLOOKUP($E144,'Fuel Heat Rate'!$C$3:$K$33,4,FALSE)*G144</f>
        <v>-137.702401776563</v>
      </c>
    </row>
    <row r="145" hidden="1" spans="1:8">
      <c r="A145" s="6">
        <v>9111</v>
      </c>
      <c r="B145" s="6" t="s">
        <v>473</v>
      </c>
      <c r="C145" s="6">
        <v>2021</v>
      </c>
      <c r="D145" s="6" t="s">
        <v>225</v>
      </c>
      <c r="E145" s="6" t="s">
        <v>244</v>
      </c>
      <c r="F145" s="6">
        <f>VLOOKUP(E145,'Fuel Heat Rate'!C:D,2,FALSE)</f>
        <v>0</v>
      </c>
      <c r="G145" s="7">
        <v>-109.12</v>
      </c>
      <c r="H145" s="7">
        <f>VLOOKUP($E145,'Fuel Heat Rate'!$C$3:$K$33,4,FALSE)*G145</f>
        <v>-140.286491288008</v>
      </c>
    </row>
    <row r="146" hidden="1" spans="1:8">
      <c r="A146" s="6">
        <v>117121</v>
      </c>
      <c r="B146" s="6" t="s">
        <v>473</v>
      </c>
      <c r="C146" s="6">
        <v>2019</v>
      </c>
      <c r="D146" s="6" t="s">
        <v>225</v>
      </c>
      <c r="E146" s="6" t="s">
        <v>242</v>
      </c>
      <c r="F146" s="6">
        <f>VLOOKUP(E146,'Fuel Heat Rate'!C:D,2,FALSE)</f>
        <v>0</v>
      </c>
      <c r="G146" s="7">
        <v>-6.54</v>
      </c>
      <c r="H146" s="7">
        <f>VLOOKUP($E146,'Fuel Heat Rate'!$C$3:$K$33,4,FALSE)*G146</f>
        <v>-38.77239</v>
      </c>
    </row>
    <row r="147" hidden="1" spans="1:8">
      <c r="A147" s="6">
        <v>117086</v>
      </c>
      <c r="B147" s="6" t="s">
        <v>473</v>
      </c>
      <c r="C147" s="6">
        <v>2020</v>
      </c>
      <c r="D147" s="6" t="s">
        <v>225</v>
      </c>
      <c r="E147" s="6" t="s">
        <v>242</v>
      </c>
      <c r="F147" s="6">
        <f>VLOOKUP(E147,'Fuel Heat Rate'!C:D,2,FALSE)</f>
        <v>0</v>
      </c>
      <c r="G147" s="7">
        <v>-4.88</v>
      </c>
      <c r="H147" s="7">
        <f>VLOOKUP($E147,'Fuel Heat Rate'!$C$3:$K$33,4,FALSE)*G147</f>
        <v>-28.93108</v>
      </c>
    </row>
    <row r="148" hidden="1" spans="1:8">
      <c r="A148" s="6">
        <v>8026</v>
      </c>
      <c r="B148" s="6" t="s">
        <v>473</v>
      </c>
      <c r="C148" s="6">
        <v>2021</v>
      </c>
      <c r="D148" s="6" t="s">
        <v>225</v>
      </c>
      <c r="E148" s="6" t="s">
        <v>242</v>
      </c>
      <c r="F148" s="6">
        <f>VLOOKUP(E148,'Fuel Heat Rate'!C:D,2,FALSE)</f>
        <v>0</v>
      </c>
      <c r="G148" s="7">
        <v>-5.23</v>
      </c>
      <c r="H148" s="7">
        <f>VLOOKUP($E148,'Fuel Heat Rate'!$C$3:$K$33,4,FALSE)*G148</f>
        <v>-31.006055</v>
      </c>
    </row>
    <row r="149" hidden="1" spans="1:8">
      <c r="A149" s="6">
        <v>118241</v>
      </c>
      <c r="B149" s="6" t="s">
        <v>473</v>
      </c>
      <c r="C149" s="6">
        <v>2019</v>
      </c>
      <c r="D149" s="6" t="s">
        <v>225</v>
      </c>
      <c r="E149" s="6" t="s">
        <v>251</v>
      </c>
      <c r="F149" s="6" t="str">
        <f>VLOOKUP(E149,'Fuel Heat Rate'!C:D,2,FALSE)</f>
        <v>燃油</v>
      </c>
      <c r="G149" s="7">
        <v>-1.23</v>
      </c>
      <c r="H149" s="7">
        <f>VLOOKUP($E149,'Fuel Heat Rate'!$C$3:$K$33,4,FALSE)*G149</f>
        <v>-1.932822</v>
      </c>
    </row>
    <row r="150" hidden="1" spans="1:8">
      <c r="A150" s="6">
        <v>118206</v>
      </c>
      <c r="B150" s="6" t="s">
        <v>473</v>
      </c>
      <c r="C150" s="6">
        <v>2020</v>
      </c>
      <c r="D150" s="6" t="s">
        <v>225</v>
      </c>
      <c r="E150" s="6" t="s">
        <v>251</v>
      </c>
      <c r="F150" s="6" t="str">
        <f>VLOOKUP(E150,'Fuel Heat Rate'!C:D,2,FALSE)</f>
        <v>燃油</v>
      </c>
      <c r="G150" s="7">
        <v>-1.62</v>
      </c>
      <c r="H150" s="7">
        <f>VLOOKUP($E150,'Fuel Heat Rate'!$C$3:$K$33,4,FALSE)*G150</f>
        <v>-2.545668</v>
      </c>
    </row>
    <row r="151" hidden="1" spans="1:8">
      <c r="A151" s="6">
        <v>27556</v>
      </c>
      <c r="B151" s="6" t="s">
        <v>473</v>
      </c>
      <c r="C151" s="6">
        <v>2021</v>
      </c>
      <c r="D151" s="6" t="s">
        <v>225</v>
      </c>
      <c r="E151" s="6" t="s">
        <v>251</v>
      </c>
      <c r="F151" s="6" t="str">
        <f>VLOOKUP(E151,'Fuel Heat Rate'!C:D,2,FALSE)</f>
        <v>燃油</v>
      </c>
      <c r="G151" s="7">
        <v>-4.71</v>
      </c>
      <c r="H151" s="7">
        <f>VLOOKUP($E151,'Fuel Heat Rate'!$C$3:$K$33,4,FALSE)*G151</f>
        <v>-7.401294</v>
      </c>
    </row>
    <row r="152" hidden="1" spans="1:8">
      <c r="A152" s="6">
        <v>118801</v>
      </c>
      <c r="B152" s="6" t="s">
        <v>473</v>
      </c>
      <c r="C152" s="6">
        <v>2019</v>
      </c>
      <c r="D152" s="6" t="s">
        <v>225</v>
      </c>
      <c r="E152" s="6" t="s">
        <v>234</v>
      </c>
      <c r="F152" s="6" t="str">
        <f>VLOOKUP(E152,'Fuel Heat Rate'!C:D,2,FALSE)</f>
        <v>煤矸石</v>
      </c>
      <c r="G152" s="7">
        <v>-240.46</v>
      </c>
      <c r="H152" s="7">
        <f>VLOOKUP($E152,'Fuel Heat Rate'!$C$3:$K$33,4,FALSE)*G152</f>
        <v>-68.7943983600957</v>
      </c>
    </row>
    <row r="153" hidden="1" spans="1:8">
      <c r="A153" s="6">
        <v>118766</v>
      </c>
      <c r="B153" s="6" t="s">
        <v>473</v>
      </c>
      <c r="C153" s="6">
        <v>2020</v>
      </c>
      <c r="D153" s="6" t="s">
        <v>225</v>
      </c>
      <c r="E153" s="6" t="s">
        <v>234</v>
      </c>
      <c r="F153" s="6" t="str">
        <f>VLOOKUP(E153,'Fuel Heat Rate'!C:D,2,FALSE)</f>
        <v>煤矸石</v>
      </c>
      <c r="G153" s="7">
        <v>-339.07</v>
      </c>
      <c r="H153" s="7">
        <f>VLOOKUP($E153,'Fuel Heat Rate'!$C$3:$K$33,4,FALSE)*G153</f>
        <v>-97.0062241202596</v>
      </c>
    </row>
    <row r="154" hidden="1" spans="1:8">
      <c r="A154" s="6">
        <v>5856</v>
      </c>
      <c r="B154" s="6" t="s">
        <v>473</v>
      </c>
      <c r="C154" s="6">
        <v>2021</v>
      </c>
      <c r="D154" s="6" t="s">
        <v>225</v>
      </c>
      <c r="E154" s="6" t="s">
        <v>234</v>
      </c>
      <c r="F154" s="6" t="str">
        <f>VLOOKUP(E154,'Fuel Heat Rate'!C:D,2,FALSE)</f>
        <v>煤矸石</v>
      </c>
      <c r="G154" s="7">
        <v>-304.68</v>
      </c>
      <c r="H154" s="7">
        <f>VLOOKUP($E154,'Fuel Heat Rate'!$C$3:$K$33,4,FALSE)*G154</f>
        <v>-87.1674178339597</v>
      </c>
    </row>
    <row r="155" hidden="1" spans="1:8">
      <c r="A155" s="6">
        <v>121426</v>
      </c>
      <c r="B155" s="6" t="s">
        <v>473</v>
      </c>
      <c r="C155" s="6">
        <v>2019</v>
      </c>
      <c r="D155" s="6" t="s">
        <v>225</v>
      </c>
      <c r="E155" s="6" t="s">
        <v>226</v>
      </c>
      <c r="F155" s="6" t="str">
        <f>VLOOKUP(E155,'Fuel Heat Rate'!C:D,2,FALSE)</f>
        <v>生物质</v>
      </c>
      <c r="G155" s="7">
        <v>-524.79</v>
      </c>
      <c r="H155" s="7">
        <f>VLOOKUP($E155,'Fuel Heat Rate'!$C$3:$K$33,4,FALSE)*G155</f>
        <v>-524.807929279125</v>
      </c>
    </row>
    <row r="156" hidden="1" spans="1:8">
      <c r="A156" s="6">
        <v>121391</v>
      </c>
      <c r="B156" s="6" t="s">
        <v>473</v>
      </c>
      <c r="C156" s="6">
        <v>2020</v>
      </c>
      <c r="D156" s="6" t="s">
        <v>225</v>
      </c>
      <c r="E156" s="6" t="s">
        <v>226</v>
      </c>
      <c r="F156" s="6" t="str">
        <f>VLOOKUP(E156,'Fuel Heat Rate'!C:D,2,FALSE)</f>
        <v>生物质</v>
      </c>
      <c r="G156" s="7">
        <v>-813.83</v>
      </c>
      <c r="H156" s="7">
        <f>VLOOKUP($E156,'Fuel Heat Rate'!$C$3:$K$33,4,FALSE)*G156</f>
        <v>-813.85780423642</v>
      </c>
    </row>
    <row r="157" hidden="1" spans="1:8">
      <c r="A157" s="6">
        <v>34066</v>
      </c>
      <c r="B157" s="6" t="s">
        <v>473</v>
      </c>
      <c r="C157" s="6">
        <v>2021</v>
      </c>
      <c r="D157" s="6" t="s">
        <v>225</v>
      </c>
      <c r="E157" s="6" t="s">
        <v>226</v>
      </c>
      <c r="F157" s="6" t="str">
        <f>VLOOKUP(E157,'Fuel Heat Rate'!C:D,2,FALSE)</f>
        <v>生物质</v>
      </c>
      <c r="G157" s="7">
        <v>-917.57</v>
      </c>
      <c r="H157" s="7">
        <f>VLOOKUP($E157,'Fuel Heat Rate'!$C$3:$K$33,4,FALSE)*G157</f>
        <v>-917.601348479672</v>
      </c>
    </row>
    <row r="158" hidden="1" spans="1:8">
      <c r="A158" s="6">
        <v>121986</v>
      </c>
      <c r="B158" s="6" t="s">
        <v>473</v>
      </c>
      <c r="C158" s="6">
        <v>2019</v>
      </c>
      <c r="D158" s="6" t="s">
        <v>225</v>
      </c>
      <c r="E158" s="6" t="s">
        <v>264</v>
      </c>
      <c r="F158" s="6" t="str">
        <f>VLOOKUP(E158,'Fuel Heat Rate'!C:D,2,FALSE)</f>
        <v>燃油</v>
      </c>
      <c r="G158" s="7">
        <v>-1.51</v>
      </c>
      <c r="H158" s="7">
        <f>VLOOKUP($E158,'Fuel Heat Rate'!$C$3:$K$33,4,FALSE)*G158</f>
        <v>-2.11410317731466</v>
      </c>
    </row>
    <row r="159" hidden="1" spans="1:8">
      <c r="A159" s="6">
        <v>121951</v>
      </c>
      <c r="B159" s="6" t="s">
        <v>473</v>
      </c>
      <c r="C159" s="6">
        <v>2020</v>
      </c>
      <c r="D159" s="6" t="s">
        <v>225</v>
      </c>
      <c r="E159" s="6" t="s">
        <v>264</v>
      </c>
      <c r="F159" s="6" t="str">
        <f>VLOOKUP(E159,'Fuel Heat Rate'!C:D,2,FALSE)</f>
        <v>燃油</v>
      </c>
      <c r="G159" s="7">
        <v>-0.66</v>
      </c>
      <c r="H159" s="7">
        <f>VLOOKUP($E159,'Fuel Heat Rate'!$C$3:$K$33,4,FALSE)*G159</f>
        <v>-0.92404509736932</v>
      </c>
    </row>
    <row r="160" hidden="1" spans="1:8">
      <c r="A160" s="6">
        <v>28641</v>
      </c>
      <c r="B160" s="6" t="s">
        <v>473</v>
      </c>
      <c r="C160" s="6">
        <v>2021</v>
      </c>
      <c r="D160" s="6" t="s">
        <v>225</v>
      </c>
      <c r="E160" s="6" t="s">
        <v>264</v>
      </c>
      <c r="F160" s="6" t="str">
        <f>VLOOKUP(E160,'Fuel Heat Rate'!C:D,2,FALSE)</f>
        <v>燃油</v>
      </c>
      <c r="G160" s="7">
        <v>-0.99</v>
      </c>
      <c r="H160" s="7">
        <f>VLOOKUP($E160,'Fuel Heat Rate'!$C$3:$K$33,4,FALSE)*G160</f>
        <v>-1.38606764605398</v>
      </c>
    </row>
    <row r="161" hidden="1" spans="1:8">
      <c r="A161" s="6">
        <v>123071</v>
      </c>
      <c r="B161" s="6" t="s">
        <v>473</v>
      </c>
      <c r="C161" s="6">
        <v>2020</v>
      </c>
      <c r="D161" s="6" t="s">
        <v>225</v>
      </c>
      <c r="E161" s="6" t="s">
        <v>500</v>
      </c>
      <c r="F161" s="6" t="str">
        <f>VLOOKUP(E161,'Fuel Heat Rate'!C:D,2,FALSE)</f>
        <v>燃油</v>
      </c>
      <c r="G161" s="7">
        <v>-0.01</v>
      </c>
      <c r="H161" s="7">
        <f>VLOOKUP($E161,'Fuel Heat Rate'!$C$3:$K$33,4,FALSE)*G161</f>
        <v>-0.014714</v>
      </c>
    </row>
    <row r="162" hidden="1" spans="1:8">
      <c r="A162" s="6">
        <v>123666</v>
      </c>
      <c r="B162" s="6" t="s">
        <v>473</v>
      </c>
      <c r="C162" s="6">
        <v>2019</v>
      </c>
      <c r="D162" s="6" t="s">
        <v>225</v>
      </c>
      <c r="E162" s="6" t="s">
        <v>262</v>
      </c>
      <c r="F162" s="6" t="str">
        <f>VLOOKUP(E162,'Fuel Heat Rate'!C:D,2,FALSE)</f>
        <v>燃油</v>
      </c>
      <c r="G162" s="7">
        <v>-2.44</v>
      </c>
      <c r="H162" s="7">
        <f>VLOOKUP($E162,'Fuel Heat Rate'!$C$3:$K$33,4,FALSE)*G162</f>
        <v>-3.485784</v>
      </c>
    </row>
    <row r="163" hidden="1" spans="1:8">
      <c r="A163" s="6">
        <v>123631</v>
      </c>
      <c r="B163" s="6" t="s">
        <v>473</v>
      </c>
      <c r="C163" s="6">
        <v>2020</v>
      </c>
      <c r="D163" s="6" t="s">
        <v>225</v>
      </c>
      <c r="E163" s="6" t="s">
        <v>262</v>
      </c>
      <c r="F163" s="6" t="str">
        <f>VLOOKUP(E163,'Fuel Heat Rate'!C:D,2,FALSE)</f>
        <v>燃油</v>
      </c>
      <c r="G163" s="7">
        <v>-18.43</v>
      </c>
      <c r="H163" s="7">
        <f>VLOOKUP($E163,'Fuel Heat Rate'!$C$3:$K$33,4,FALSE)*G163</f>
        <v>-26.329098</v>
      </c>
    </row>
    <row r="164" hidden="1" spans="1:8">
      <c r="A164" s="6">
        <v>18876</v>
      </c>
      <c r="B164" s="6" t="s">
        <v>473</v>
      </c>
      <c r="C164" s="6">
        <v>2021</v>
      </c>
      <c r="D164" s="6" t="s">
        <v>225</v>
      </c>
      <c r="E164" s="6" t="s">
        <v>262</v>
      </c>
      <c r="F164" s="6" t="str">
        <f>VLOOKUP(E164,'Fuel Heat Rate'!C:D,2,FALSE)</f>
        <v>燃油</v>
      </c>
      <c r="G164" s="7">
        <v>-15.52</v>
      </c>
      <c r="H164" s="7">
        <f>VLOOKUP($E164,'Fuel Heat Rate'!$C$3:$K$33,4,FALSE)*G164</f>
        <v>-22.171872</v>
      </c>
    </row>
    <row r="165" hidden="1" spans="1:8">
      <c r="A165" s="6">
        <v>124226</v>
      </c>
      <c r="B165" s="6" t="s">
        <v>473</v>
      </c>
      <c r="C165" s="6">
        <v>2019</v>
      </c>
      <c r="D165" s="6" t="s">
        <v>225</v>
      </c>
      <c r="E165" s="6" t="s">
        <v>337</v>
      </c>
      <c r="F165" s="6" t="str">
        <f>VLOOKUP(E165,'Fuel Heat Rate'!C:D,2,FALSE)</f>
        <v>其他</v>
      </c>
      <c r="G165" s="7">
        <v>-3446.84</v>
      </c>
      <c r="H165" s="7">
        <f>VLOOKUP($E165,'Fuel Heat Rate'!$C$3:$K$33,4,FALSE)*G165</f>
        <v>-117.760163990434</v>
      </c>
    </row>
    <row r="166" hidden="1" spans="1:8">
      <c r="A166" s="6">
        <v>124191</v>
      </c>
      <c r="B166" s="6" t="s">
        <v>473</v>
      </c>
      <c r="C166" s="6">
        <v>2020</v>
      </c>
      <c r="D166" s="6" t="s">
        <v>225</v>
      </c>
      <c r="E166" s="6" t="s">
        <v>337</v>
      </c>
      <c r="F166" s="6" t="str">
        <f>VLOOKUP(E166,'Fuel Heat Rate'!C:D,2,FALSE)</f>
        <v>其他</v>
      </c>
      <c r="G166" s="7">
        <v>-4225</v>
      </c>
      <c r="H166" s="7">
        <f>VLOOKUP($E166,'Fuel Heat Rate'!$C$3:$K$33,4,FALSE)*G166</f>
        <v>-144.345746498121</v>
      </c>
    </row>
    <row r="167" hidden="1" spans="1:8">
      <c r="A167" s="6">
        <v>31896</v>
      </c>
      <c r="B167" s="6" t="s">
        <v>473</v>
      </c>
      <c r="C167" s="6">
        <v>2021</v>
      </c>
      <c r="D167" s="6" t="s">
        <v>225</v>
      </c>
      <c r="E167" s="6" t="s">
        <v>337</v>
      </c>
      <c r="F167" s="6" t="str">
        <f>VLOOKUP(E167,'Fuel Heat Rate'!C:D,2,FALSE)</f>
        <v>其他</v>
      </c>
      <c r="G167" s="7">
        <v>-5366.04</v>
      </c>
      <c r="H167" s="7">
        <f>VLOOKUP($E167,'Fuel Heat Rate'!$C$3:$K$33,4,FALSE)*G167</f>
        <v>-183.329005807995</v>
      </c>
    </row>
    <row r="168" hidden="1" spans="1:8">
      <c r="A168" s="6">
        <v>125941</v>
      </c>
      <c r="B168" s="6" t="s">
        <v>473</v>
      </c>
      <c r="C168" s="6">
        <v>2019</v>
      </c>
      <c r="D168" s="6" t="s">
        <v>225</v>
      </c>
      <c r="E168" s="6" t="s">
        <v>501</v>
      </c>
      <c r="F168" s="6" t="str">
        <f>VLOOKUP(E168,'Fuel Heat Rate'!C:D,2,FALSE)</f>
        <v>燃油</v>
      </c>
      <c r="G168" s="7">
        <v>-12.01</v>
      </c>
      <c r="H168" s="7">
        <f>VLOOKUP($E168,'Fuel Heat Rate'!$C$3:$K$33,4,FALSE)*G168</f>
        <v>-18.0158206354629</v>
      </c>
    </row>
    <row r="169" hidden="1" spans="1:8">
      <c r="A169" s="6">
        <v>126326</v>
      </c>
      <c r="B169" s="6" t="s">
        <v>473</v>
      </c>
      <c r="C169" s="6">
        <v>2019</v>
      </c>
      <c r="D169" s="6" t="s">
        <v>225</v>
      </c>
      <c r="E169" s="6" t="s">
        <v>239</v>
      </c>
      <c r="F169" s="6" t="str">
        <f>VLOOKUP(E169,'Fuel Heat Rate'!C:D,2,FALSE)</f>
        <v>燃油</v>
      </c>
      <c r="G169" s="7">
        <v>-36</v>
      </c>
      <c r="H169" s="7">
        <f>VLOOKUP($E169,'Fuel Heat Rate'!$C$3:$K$33,4,FALSE)*G169</f>
        <v>-39.2925179364537</v>
      </c>
    </row>
    <row r="170" hidden="1" spans="1:8">
      <c r="A170" s="6">
        <v>126291</v>
      </c>
      <c r="B170" s="6" t="s">
        <v>473</v>
      </c>
      <c r="C170" s="6">
        <v>2020</v>
      </c>
      <c r="D170" s="6" t="s">
        <v>225</v>
      </c>
      <c r="E170" s="6" t="s">
        <v>239</v>
      </c>
      <c r="F170" s="6" t="str">
        <f>VLOOKUP(E170,'Fuel Heat Rate'!C:D,2,FALSE)</f>
        <v>燃油</v>
      </c>
      <c r="G170" s="7">
        <v>-40.65</v>
      </c>
      <c r="H170" s="7">
        <f>VLOOKUP($E170,'Fuel Heat Rate'!$C$3:$K$33,4,FALSE)*G170</f>
        <v>-44.3678015032456</v>
      </c>
    </row>
    <row r="171" hidden="1" spans="1:8">
      <c r="A171" s="6">
        <v>25386</v>
      </c>
      <c r="B171" s="6" t="s">
        <v>473</v>
      </c>
      <c r="C171" s="6">
        <v>2021</v>
      </c>
      <c r="D171" s="6" t="s">
        <v>225</v>
      </c>
      <c r="E171" s="6" t="s">
        <v>239</v>
      </c>
      <c r="F171" s="6" t="str">
        <f>VLOOKUP(E171,'Fuel Heat Rate'!C:D,2,FALSE)</f>
        <v>燃油</v>
      </c>
      <c r="G171" s="7">
        <v>-30.18</v>
      </c>
      <c r="H171" s="7">
        <f>VLOOKUP($E171,'Fuel Heat Rate'!$C$3:$K$33,4,FALSE)*G171</f>
        <v>-32.940227536727</v>
      </c>
    </row>
    <row r="172" hidden="1" spans="1:8">
      <c r="A172" s="6">
        <v>127096</v>
      </c>
      <c r="B172" s="6" t="s">
        <v>473</v>
      </c>
      <c r="C172" s="6">
        <v>2019</v>
      </c>
      <c r="D172" s="6" t="s">
        <v>225</v>
      </c>
      <c r="E172" s="6" t="s">
        <v>253</v>
      </c>
      <c r="F172" s="6" t="str">
        <f>VLOOKUP(E172,'Fuel Heat Rate'!C:D,2,FALSE)</f>
        <v>燃气</v>
      </c>
      <c r="G172" s="7">
        <v>-75.91</v>
      </c>
      <c r="H172" s="7">
        <f>VLOOKUP($E172,'Fuel Heat Rate'!$C$3:$K$33,4,FALSE)*G172</f>
        <v>-922.3065</v>
      </c>
    </row>
    <row r="173" hidden="1" spans="1:8">
      <c r="A173" s="6">
        <v>127061</v>
      </c>
      <c r="B173" s="6" t="s">
        <v>473</v>
      </c>
      <c r="C173" s="6">
        <v>2020</v>
      </c>
      <c r="D173" s="6" t="s">
        <v>225</v>
      </c>
      <c r="E173" s="6" t="s">
        <v>253</v>
      </c>
      <c r="F173" s="6" t="str">
        <f>VLOOKUP(E173,'Fuel Heat Rate'!C:D,2,FALSE)</f>
        <v>燃气</v>
      </c>
      <c r="G173" s="7">
        <v>-91.45</v>
      </c>
      <c r="H173" s="7">
        <f>VLOOKUP($E173,'Fuel Heat Rate'!$C$3:$K$33,4,FALSE)*G173</f>
        <v>-1111.1175</v>
      </c>
    </row>
    <row r="174" hidden="1" spans="1:8">
      <c r="A174" s="6">
        <v>29726</v>
      </c>
      <c r="B174" s="6" t="s">
        <v>473</v>
      </c>
      <c r="C174" s="6">
        <v>2021</v>
      </c>
      <c r="D174" s="6" t="s">
        <v>225</v>
      </c>
      <c r="E174" s="6" t="s">
        <v>253</v>
      </c>
      <c r="F174" s="6" t="str">
        <f>VLOOKUP(E174,'Fuel Heat Rate'!C:D,2,FALSE)</f>
        <v>燃气</v>
      </c>
      <c r="G174" s="7">
        <v>-127.39</v>
      </c>
      <c r="H174" s="7">
        <f>VLOOKUP($E174,'Fuel Heat Rate'!$C$3:$K$33,4,FALSE)*G174</f>
        <v>-1547.7885</v>
      </c>
    </row>
    <row r="175" hidden="1" spans="1:8">
      <c r="A175" s="6">
        <v>128216</v>
      </c>
      <c r="B175" s="6" t="s">
        <v>473</v>
      </c>
      <c r="C175" s="6">
        <v>2019</v>
      </c>
      <c r="D175" s="6" t="s">
        <v>225</v>
      </c>
      <c r="E175" s="6" t="s">
        <v>494</v>
      </c>
      <c r="F175" s="6" t="str">
        <f>VLOOKUP(E175,'Fuel Heat Rate'!C:D,2,FALSE)</f>
        <v>燃煤</v>
      </c>
      <c r="G175" s="7">
        <v>-109.86</v>
      </c>
      <c r="H175" s="7">
        <f>VLOOKUP($E175,'Fuel Heat Rate'!$C$3:$K$33,4,FALSE)*G175</f>
        <v>-58.0752914246669</v>
      </c>
    </row>
    <row r="176" hidden="1" spans="1:8">
      <c r="A176" s="6">
        <v>128181</v>
      </c>
      <c r="B176" s="6" t="s">
        <v>473</v>
      </c>
      <c r="C176" s="6">
        <v>2020</v>
      </c>
      <c r="D176" s="6" t="s">
        <v>225</v>
      </c>
      <c r="E176" s="6" t="s">
        <v>494</v>
      </c>
      <c r="F176" s="6" t="str">
        <f>VLOOKUP(E176,'Fuel Heat Rate'!C:D,2,FALSE)</f>
        <v>燃煤</v>
      </c>
      <c r="G176" s="7">
        <v>-102.8</v>
      </c>
      <c r="H176" s="7">
        <f>VLOOKUP($E176,'Fuel Heat Rate'!$C$3:$K$33,4,FALSE)*G176</f>
        <v>-54.3431636487871</v>
      </c>
    </row>
    <row r="177" hidden="1" spans="1:8">
      <c r="A177" s="6">
        <v>4771</v>
      </c>
      <c r="B177" s="6" t="s">
        <v>473</v>
      </c>
      <c r="C177" s="6">
        <v>2021</v>
      </c>
      <c r="D177" s="6" t="s">
        <v>225</v>
      </c>
      <c r="E177" s="6" t="s">
        <v>494</v>
      </c>
      <c r="F177" s="6" t="str">
        <f>VLOOKUP(E177,'Fuel Heat Rate'!C:D,2,FALSE)</f>
        <v>燃煤</v>
      </c>
      <c r="G177" s="7">
        <v>-109.19</v>
      </c>
      <c r="H177" s="7">
        <f>VLOOKUP($E177,'Fuel Heat Rate'!$C$3:$K$33,4,FALSE)*G177</f>
        <v>-57.7211093269559</v>
      </c>
    </row>
    <row r="178" hidden="1" spans="1:8">
      <c r="A178" s="6">
        <v>129336</v>
      </c>
      <c r="B178" s="6" t="s">
        <v>473</v>
      </c>
      <c r="C178" s="6">
        <v>2019</v>
      </c>
      <c r="D178" s="6" t="s">
        <v>225</v>
      </c>
      <c r="E178" s="6" t="s">
        <v>255</v>
      </c>
      <c r="F178" s="6" t="str">
        <f>VLOOKUP(E178,'Fuel Heat Rate'!C:D,2,FALSE)</f>
        <v>燃气</v>
      </c>
      <c r="G178" s="7">
        <v>-230.72</v>
      </c>
      <c r="H178" s="7">
        <f>VLOOKUP($E178,'Fuel Heat Rate'!$C$3:$K$33,4,FALSE)*G178</f>
        <v>-405.427143149983</v>
      </c>
    </row>
    <row r="179" hidden="1" spans="1:8">
      <c r="A179" s="6">
        <v>129301</v>
      </c>
      <c r="B179" s="6" t="s">
        <v>473</v>
      </c>
      <c r="C179" s="6">
        <v>2020</v>
      </c>
      <c r="D179" s="6" t="s">
        <v>225</v>
      </c>
      <c r="E179" s="6" t="s">
        <v>255</v>
      </c>
      <c r="F179" s="6" t="str">
        <f>VLOOKUP(E179,'Fuel Heat Rate'!C:D,2,FALSE)</f>
        <v>燃气</v>
      </c>
      <c r="G179" s="7">
        <v>-347.13</v>
      </c>
      <c r="H179" s="7">
        <f>VLOOKUP($E179,'Fuel Heat Rate'!$C$3:$K$33,4,FALSE)*G179</f>
        <v>-609.985801844892</v>
      </c>
    </row>
    <row r="180" hidden="1" spans="1:8">
      <c r="A180" s="6">
        <v>30811</v>
      </c>
      <c r="B180" s="6" t="s">
        <v>473</v>
      </c>
      <c r="C180" s="6">
        <v>2021</v>
      </c>
      <c r="D180" s="6" t="s">
        <v>225</v>
      </c>
      <c r="E180" s="6" t="s">
        <v>255</v>
      </c>
      <c r="F180" s="6" t="str">
        <f>VLOOKUP(E180,'Fuel Heat Rate'!C:D,2,FALSE)</f>
        <v>燃气</v>
      </c>
      <c r="G180" s="7">
        <v>-286.94</v>
      </c>
      <c r="H180" s="7">
        <f>VLOOKUP($E180,'Fuel Heat Rate'!$C$3:$K$33,4,FALSE)*G180</f>
        <v>-504.218379227878</v>
      </c>
    </row>
    <row r="181" hidden="1" spans="1:8">
      <c r="A181" s="6">
        <v>130281</v>
      </c>
      <c r="B181" s="6" t="s">
        <v>473</v>
      </c>
      <c r="C181" s="6">
        <v>2019</v>
      </c>
      <c r="D181" s="6" t="s">
        <v>225</v>
      </c>
      <c r="E181" s="6" t="s">
        <v>229</v>
      </c>
      <c r="F181" s="6" t="str">
        <f>VLOOKUP(E181,'Fuel Heat Rate'!C:D,2,FALSE)</f>
        <v>燃煤</v>
      </c>
      <c r="G181" s="7">
        <v>-11060.52</v>
      </c>
      <c r="H181" s="7">
        <f>VLOOKUP($E181,'Fuel Heat Rate'!$C$3:$K$33,4,FALSE)*G181</f>
        <v>-7900.529436</v>
      </c>
    </row>
    <row r="182" hidden="1" spans="1:8">
      <c r="A182" s="6">
        <v>130246</v>
      </c>
      <c r="B182" s="6" t="s">
        <v>473</v>
      </c>
      <c r="C182" s="6">
        <v>2020</v>
      </c>
      <c r="D182" s="6" t="s">
        <v>225</v>
      </c>
      <c r="E182" s="6" t="s">
        <v>229</v>
      </c>
      <c r="F182" s="6" t="str">
        <f>VLOOKUP(E182,'Fuel Heat Rate'!C:D,2,FALSE)</f>
        <v>燃煤</v>
      </c>
      <c r="G182" s="7">
        <v>-10816.64</v>
      </c>
      <c r="H182" s="7">
        <f>VLOOKUP($E182,'Fuel Heat Rate'!$C$3:$K$33,4,FALSE)*G182</f>
        <v>-7726.325952</v>
      </c>
    </row>
    <row r="183" hidden="1" spans="1:8">
      <c r="A183" s="6">
        <v>1516</v>
      </c>
      <c r="B183" s="6" t="s">
        <v>473</v>
      </c>
      <c r="C183" s="6">
        <v>2021</v>
      </c>
      <c r="D183" s="6" t="s">
        <v>225</v>
      </c>
      <c r="E183" s="6" t="s">
        <v>229</v>
      </c>
      <c r="F183" s="6" t="str">
        <f>VLOOKUP(E183,'Fuel Heat Rate'!C:D,2,FALSE)</f>
        <v>燃煤</v>
      </c>
      <c r="G183" s="7">
        <v>-14820.79</v>
      </c>
      <c r="H183" s="7">
        <f>VLOOKUP($E183,'Fuel Heat Rate'!$C$3:$K$33,4,FALSE)*G183</f>
        <v>-10586.490297</v>
      </c>
    </row>
    <row r="184" hidden="1" spans="1:8">
      <c r="A184" s="6">
        <v>131401</v>
      </c>
      <c r="B184" s="6" t="s">
        <v>473</v>
      </c>
      <c r="C184" s="6">
        <v>2019</v>
      </c>
      <c r="D184" s="6" t="s">
        <v>225</v>
      </c>
      <c r="E184" s="6" t="s">
        <v>247</v>
      </c>
      <c r="F184" s="6">
        <f>VLOOKUP(E184,'Fuel Heat Rate'!C:D,2,FALSE)</f>
        <v>0</v>
      </c>
      <c r="G184" s="7">
        <v>-10.5</v>
      </c>
      <c r="H184" s="7">
        <f>VLOOKUP($E184,'Fuel Heat Rate'!$C$3:$K$33,4,FALSE)*G184</f>
        <v>-28.5010249402118</v>
      </c>
    </row>
    <row r="185" hidden="1" spans="1:8">
      <c r="A185" s="6">
        <v>131366</v>
      </c>
      <c r="B185" s="6" t="s">
        <v>473</v>
      </c>
      <c r="C185" s="6">
        <v>2020</v>
      </c>
      <c r="D185" s="6" t="s">
        <v>225</v>
      </c>
      <c r="E185" s="6" t="s">
        <v>247</v>
      </c>
      <c r="F185" s="6">
        <f>VLOOKUP(E185,'Fuel Heat Rate'!C:D,2,FALSE)</f>
        <v>0</v>
      </c>
      <c r="G185" s="7">
        <v>-10.34</v>
      </c>
      <c r="H185" s="7">
        <f>VLOOKUP($E185,'Fuel Heat Rate'!$C$3:$K$33,4,FALSE)*G185</f>
        <v>-28.0667236077895</v>
      </c>
    </row>
    <row r="186" hidden="1" spans="1:8">
      <c r="A186" s="6">
        <v>10196</v>
      </c>
      <c r="B186" s="6" t="s">
        <v>473</v>
      </c>
      <c r="C186" s="6">
        <v>2021</v>
      </c>
      <c r="D186" s="6" t="s">
        <v>225</v>
      </c>
      <c r="E186" s="6" t="s">
        <v>247</v>
      </c>
      <c r="F186" s="6">
        <f>VLOOKUP(E186,'Fuel Heat Rate'!C:D,2,FALSE)</f>
        <v>0</v>
      </c>
      <c r="G186" s="7">
        <v>-9.7</v>
      </c>
      <c r="H186" s="7">
        <f>VLOOKUP($E186,'Fuel Heat Rate'!$C$3:$K$33,4,FALSE)*G186</f>
        <v>-26.3295182781004</v>
      </c>
    </row>
    <row r="187" hidden="1" spans="1:8">
      <c r="A187" s="6">
        <v>131786</v>
      </c>
      <c r="B187" s="6" t="s">
        <v>474</v>
      </c>
      <c r="C187" s="6">
        <v>2019</v>
      </c>
      <c r="D187" s="6" t="s">
        <v>225</v>
      </c>
      <c r="E187" s="6" t="s">
        <v>259</v>
      </c>
      <c r="F187" s="6" t="str">
        <f>VLOOKUP(E187,'Fuel Heat Rate'!C:D,2,FALSE)</f>
        <v>燃油</v>
      </c>
      <c r="G187" s="7">
        <v>-0.44</v>
      </c>
      <c r="H187" s="7">
        <f>VLOOKUP($E187,'Fuel Heat Rate'!$C$3:$K$33,4,FALSE)*G187</f>
        <v>-0.641124</v>
      </c>
    </row>
    <row r="188" hidden="1" spans="1:8">
      <c r="A188" s="6">
        <v>131751</v>
      </c>
      <c r="B188" s="6" t="s">
        <v>474</v>
      </c>
      <c r="C188" s="6">
        <v>2020</v>
      </c>
      <c r="D188" s="6" t="s">
        <v>225</v>
      </c>
      <c r="E188" s="6" t="s">
        <v>259</v>
      </c>
      <c r="F188" s="6" t="str">
        <f>VLOOKUP(E188,'Fuel Heat Rate'!C:D,2,FALSE)</f>
        <v>燃油</v>
      </c>
      <c r="G188" s="7">
        <v>-0.47</v>
      </c>
      <c r="H188" s="7">
        <f>VLOOKUP($E188,'Fuel Heat Rate'!$C$3:$K$33,4,FALSE)*G188</f>
        <v>-0.684837</v>
      </c>
    </row>
    <row r="189" hidden="1" spans="1:8">
      <c r="A189" s="6">
        <v>17826</v>
      </c>
      <c r="B189" s="6" t="s">
        <v>474</v>
      </c>
      <c r="C189" s="6">
        <v>2021</v>
      </c>
      <c r="D189" s="6" t="s">
        <v>225</v>
      </c>
      <c r="E189" s="6" t="s">
        <v>259</v>
      </c>
      <c r="F189" s="6" t="str">
        <f>VLOOKUP(E189,'Fuel Heat Rate'!C:D,2,FALSE)</f>
        <v>燃油</v>
      </c>
      <c r="G189" s="7">
        <v>-0.55</v>
      </c>
      <c r="H189" s="7">
        <f>VLOOKUP($E189,'Fuel Heat Rate'!$C$3:$K$33,4,FALSE)*G189</f>
        <v>-0.801405</v>
      </c>
    </row>
    <row r="190" hidden="1" spans="1:8">
      <c r="A190" s="6">
        <v>132346</v>
      </c>
      <c r="B190" s="6" t="s">
        <v>474</v>
      </c>
      <c r="C190" s="6">
        <v>2019</v>
      </c>
      <c r="D190" s="6" t="s">
        <v>225</v>
      </c>
      <c r="E190" s="6" t="s">
        <v>339</v>
      </c>
      <c r="F190" s="6" t="str">
        <f>VLOOKUP(E190,'Fuel Heat Rate'!C:D,2,FALSE)</f>
        <v>电力</v>
      </c>
      <c r="G190" s="7">
        <v>1006.51</v>
      </c>
      <c r="H190" s="7">
        <f>VLOOKUP($E190,'Fuel Heat Rate'!$C$3:$K$33,4,FALSE)*G190</f>
        <v>1237.93508711992</v>
      </c>
    </row>
    <row r="191" hidden="1" spans="1:8">
      <c r="A191" s="6">
        <v>132311</v>
      </c>
      <c r="B191" s="6" t="s">
        <v>474</v>
      </c>
      <c r="C191" s="6">
        <v>2020</v>
      </c>
      <c r="D191" s="6" t="s">
        <v>225</v>
      </c>
      <c r="E191" s="6" t="s">
        <v>339</v>
      </c>
      <c r="F191" s="6" t="str">
        <f>VLOOKUP(E191,'Fuel Heat Rate'!C:D,2,FALSE)</f>
        <v>电力</v>
      </c>
      <c r="G191" s="7">
        <v>1064.89</v>
      </c>
      <c r="H191" s="7">
        <f>VLOOKUP($E191,'Fuel Heat Rate'!$C$3:$K$33,4,FALSE)*G191</f>
        <v>1309.73829859925</v>
      </c>
    </row>
    <row r="192" hidden="1" spans="1:8">
      <c r="A192" s="6">
        <v>33016</v>
      </c>
      <c r="B192" s="6" t="s">
        <v>474</v>
      </c>
      <c r="C192" s="6">
        <v>2021</v>
      </c>
      <c r="D192" s="6" t="s">
        <v>225</v>
      </c>
      <c r="E192" s="6" t="s">
        <v>339</v>
      </c>
      <c r="F192" s="6" t="str">
        <f>VLOOKUP(E192,'Fuel Heat Rate'!C:D,2,FALSE)</f>
        <v>电力</v>
      </c>
      <c r="G192" s="7">
        <v>1194.62</v>
      </c>
      <c r="H192" s="7">
        <f>VLOOKUP($E192,'Fuel Heat Rate'!$C$3:$K$33,4,FALSE)*G192</f>
        <v>1469.29689101469</v>
      </c>
    </row>
    <row r="193" hidden="1" spans="1:8">
      <c r="A193" s="6">
        <v>132906</v>
      </c>
      <c r="B193" s="6" t="s">
        <v>474</v>
      </c>
      <c r="C193" s="6">
        <v>2019</v>
      </c>
      <c r="D193" s="6" t="s">
        <v>225</v>
      </c>
      <c r="E193" s="6" t="s">
        <v>244</v>
      </c>
      <c r="F193" s="6">
        <f>VLOOKUP(E193,'Fuel Heat Rate'!C:D,2,FALSE)</f>
        <v>0</v>
      </c>
      <c r="G193" s="7">
        <v>-122.82</v>
      </c>
      <c r="H193" s="7">
        <f>VLOOKUP($E193,'Fuel Heat Rate'!$C$3:$K$33,4,FALSE)*G193</f>
        <v>-157.899439699351</v>
      </c>
    </row>
    <row r="194" hidden="1" spans="1:8">
      <c r="A194" s="6">
        <v>132871</v>
      </c>
      <c r="B194" s="6" t="s">
        <v>474</v>
      </c>
      <c r="C194" s="6">
        <v>2020</v>
      </c>
      <c r="D194" s="6" t="s">
        <v>225</v>
      </c>
      <c r="E194" s="6" t="s">
        <v>244</v>
      </c>
      <c r="F194" s="6">
        <f>VLOOKUP(E194,'Fuel Heat Rate'!C:D,2,FALSE)</f>
        <v>0</v>
      </c>
      <c r="G194" s="7">
        <v>-171.76</v>
      </c>
      <c r="H194" s="7">
        <f>VLOOKUP($E194,'Fuel Heat Rate'!$C$3:$K$33,4,FALSE)*G194</f>
        <v>-220.817519644687</v>
      </c>
    </row>
    <row r="195" hidden="1" spans="1:8">
      <c r="A195" s="6">
        <v>9146</v>
      </c>
      <c r="B195" s="6" t="s">
        <v>474</v>
      </c>
      <c r="C195" s="6">
        <v>2021</v>
      </c>
      <c r="D195" s="6" t="s">
        <v>225</v>
      </c>
      <c r="E195" s="6" t="s">
        <v>244</v>
      </c>
      <c r="F195" s="6">
        <f>VLOOKUP(E195,'Fuel Heat Rate'!C:D,2,FALSE)</f>
        <v>0</v>
      </c>
      <c r="G195" s="7">
        <v>-233.18</v>
      </c>
      <c r="H195" s="7">
        <f>VLOOKUP($E195,'Fuel Heat Rate'!$C$3:$K$33,4,FALSE)*G195</f>
        <v>-299.780095661086</v>
      </c>
    </row>
    <row r="196" hidden="1" spans="1:8">
      <c r="A196" s="6">
        <v>133291</v>
      </c>
      <c r="B196" s="6" t="s">
        <v>474</v>
      </c>
      <c r="C196" s="6">
        <v>2019</v>
      </c>
      <c r="D196" s="6" t="s">
        <v>225</v>
      </c>
      <c r="E196" s="6" t="s">
        <v>242</v>
      </c>
      <c r="F196" s="6">
        <f>VLOOKUP(E196,'Fuel Heat Rate'!C:D,2,FALSE)</f>
        <v>0</v>
      </c>
      <c r="G196" s="7">
        <v>-7.51</v>
      </c>
      <c r="H196" s="7">
        <f>VLOOKUP($E196,'Fuel Heat Rate'!$C$3:$K$33,4,FALSE)*G196</f>
        <v>-44.523035</v>
      </c>
    </row>
    <row r="197" hidden="1" spans="1:8">
      <c r="A197" s="6">
        <v>133256</v>
      </c>
      <c r="B197" s="6" t="s">
        <v>474</v>
      </c>
      <c r="C197" s="6">
        <v>2020</v>
      </c>
      <c r="D197" s="6" t="s">
        <v>225</v>
      </c>
      <c r="E197" s="6" t="s">
        <v>242</v>
      </c>
      <c r="F197" s="6">
        <f>VLOOKUP(E197,'Fuel Heat Rate'!C:D,2,FALSE)</f>
        <v>0</v>
      </c>
      <c r="G197" s="7">
        <v>-6.14</v>
      </c>
      <c r="H197" s="7">
        <f>VLOOKUP($E197,'Fuel Heat Rate'!$C$3:$K$33,4,FALSE)*G197</f>
        <v>-36.40099</v>
      </c>
    </row>
    <row r="198" hidden="1" spans="1:8">
      <c r="A198" s="6">
        <v>8061</v>
      </c>
      <c r="B198" s="6" t="s">
        <v>474</v>
      </c>
      <c r="C198" s="6">
        <v>2021</v>
      </c>
      <c r="D198" s="6" t="s">
        <v>225</v>
      </c>
      <c r="E198" s="6" t="s">
        <v>242</v>
      </c>
      <c r="F198" s="6">
        <f>VLOOKUP(E198,'Fuel Heat Rate'!C:D,2,FALSE)</f>
        <v>0</v>
      </c>
      <c r="G198" s="7">
        <v>-9.14</v>
      </c>
      <c r="H198" s="7">
        <f>VLOOKUP($E198,'Fuel Heat Rate'!$C$3:$K$33,4,FALSE)*G198</f>
        <v>-54.18649</v>
      </c>
    </row>
    <row r="199" hidden="1" spans="1:8">
      <c r="A199" s="6">
        <v>5891</v>
      </c>
      <c r="B199" s="6" t="s">
        <v>474</v>
      </c>
      <c r="C199" s="6">
        <v>2021</v>
      </c>
      <c r="D199" s="6" t="s">
        <v>225</v>
      </c>
      <c r="E199" s="6" t="s">
        <v>234</v>
      </c>
      <c r="F199" s="6" t="str">
        <f>VLOOKUP(E199,'Fuel Heat Rate'!C:D,2,FALSE)</f>
        <v>煤矸石</v>
      </c>
      <c r="G199" s="7">
        <v>-218.27</v>
      </c>
      <c r="H199" s="7">
        <f>VLOOKUP($E199,'Fuel Heat Rate'!$C$3:$K$33,4,FALSE)*G199</f>
        <v>-62.4459508028698</v>
      </c>
    </row>
    <row r="200" hidden="1" spans="1:8">
      <c r="A200" s="6">
        <v>137001</v>
      </c>
      <c r="B200" s="6" t="s">
        <v>474</v>
      </c>
      <c r="C200" s="6">
        <v>2020</v>
      </c>
      <c r="D200" s="6" t="s">
        <v>225</v>
      </c>
      <c r="E200" s="6" t="s">
        <v>249</v>
      </c>
      <c r="F200" s="6">
        <f>VLOOKUP(E200,'Fuel Heat Rate'!C:D,2,FALSE)</f>
        <v>0</v>
      </c>
      <c r="G200" s="7">
        <v>-0.79</v>
      </c>
      <c r="H200" s="7">
        <f>VLOOKUP($E200,'Fuel Heat Rate'!$C$3:$K$33,4,FALSE)*G200</f>
        <v>-1.41094</v>
      </c>
    </row>
    <row r="201" hidden="1" spans="1:8">
      <c r="A201" s="6">
        <v>11316</v>
      </c>
      <c r="B201" s="6" t="s">
        <v>474</v>
      </c>
      <c r="C201" s="6">
        <v>2021</v>
      </c>
      <c r="D201" s="6" t="s">
        <v>225</v>
      </c>
      <c r="E201" s="6" t="s">
        <v>249</v>
      </c>
      <c r="F201" s="6">
        <f>VLOOKUP(E201,'Fuel Heat Rate'!C:D,2,FALSE)</f>
        <v>0</v>
      </c>
      <c r="G201" s="7">
        <v>-0.11</v>
      </c>
      <c r="H201" s="7">
        <f>VLOOKUP($E201,'Fuel Heat Rate'!$C$3:$K$33,4,FALSE)*G201</f>
        <v>-0.19646</v>
      </c>
    </row>
    <row r="202" hidden="1" spans="1:8">
      <c r="A202" s="6">
        <v>137596</v>
      </c>
      <c r="B202" s="6" t="s">
        <v>474</v>
      </c>
      <c r="C202" s="6">
        <v>2019</v>
      </c>
      <c r="D202" s="6" t="s">
        <v>225</v>
      </c>
      <c r="E202" s="6" t="s">
        <v>226</v>
      </c>
      <c r="F202" s="6" t="str">
        <f>VLOOKUP(E202,'Fuel Heat Rate'!C:D,2,FALSE)</f>
        <v>生物质</v>
      </c>
      <c r="G202" s="7">
        <v>-228.63</v>
      </c>
      <c r="H202" s="7">
        <f>VLOOKUP($E202,'Fuel Heat Rate'!$C$3:$K$33,4,FALSE)*G202</f>
        <v>-228.637811069354</v>
      </c>
    </row>
    <row r="203" hidden="1" spans="1:8">
      <c r="A203" s="6">
        <v>137561</v>
      </c>
      <c r="B203" s="6" t="s">
        <v>474</v>
      </c>
      <c r="C203" s="6">
        <v>2020</v>
      </c>
      <c r="D203" s="6" t="s">
        <v>225</v>
      </c>
      <c r="E203" s="6" t="s">
        <v>226</v>
      </c>
      <c r="F203" s="6" t="str">
        <f>VLOOKUP(E203,'Fuel Heat Rate'!C:D,2,FALSE)</f>
        <v>生物质</v>
      </c>
      <c r="G203" s="7">
        <v>-223.28</v>
      </c>
      <c r="H203" s="7">
        <f>VLOOKUP($E203,'Fuel Heat Rate'!$C$3:$K$33,4,FALSE)*G203</f>
        <v>-223.28762828835</v>
      </c>
    </row>
    <row r="204" hidden="1" spans="1:8">
      <c r="A204" s="6">
        <v>34101</v>
      </c>
      <c r="B204" s="6" t="s">
        <v>474</v>
      </c>
      <c r="C204" s="6">
        <v>2021</v>
      </c>
      <c r="D204" s="6" t="s">
        <v>225</v>
      </c>
      <c r="E204" s="6" t="s">
        <v>226</v>
      </c>
      <c r="F204" s="6" t="str">
        <f>VLOOKUP(E204,'Fuel Heat Rate'!C:D,2,FALSE)</f>
        <v>生物质</v>
      </c>
      <c r="G204" s="7">
        <v>-235.09</v>
      </c>
      <c r="H204" s="7">
        <f>VLOOKUP($E204,'Fuel Heat Rate'!$C$3:$K$33,4,FALSE)*G204</f>
        <v>-235.098031773147</v>
      </c>
    </row>
    <row r="205" hidden="1" spans="1:8">
      <c r="A205" s="6">
        <v>3721</v>
      </c>
      <c r="B205" s="6" t="s">
        <v>474</v>
      </c>
      <c r="C205" s="6">
        <v>2021</v>
      </c>
      <c r="D205" s="6" t="s">
        <v>225</v>
      </c>
      <c r="E205" s="6" t="s">
        <v>231</v>
      </c>
      <c r="F205" s="6" t="str">
        <f>VLOOKUP(E205,'Fuel Heat Rate'!C:D,2,FALSE)</f>
        <v>燃煤</v>
      </c>
      <c r="G205" s="7">
        <v>-17.42</v>
      </c>
      <c r="H205" s="7">
        <f>VLOOKUP($E205,'Fuel Heat Rate'!$C$3:$K$33,4,FALSE)*G205</f>
        <v>-4.976894</v>
      </c>
    </row>
    <row r="206" hidden="1" spans="1:8">
      <c r="A206" s="6">
        <v>140396</v>
      </c>
      <c r="B206" s="6" t="s">
        <v>474</v>
      </c>
      <c r="C206" s="6">
        <v>2019</v>
      </c>
      <c r="D206" s="6" t="s">
        <v>225</v>
      </c>
      <c r="E206" s="6" t="s">
        <v>337</v>
      </c>
      <c r="F206" s="6" t="str">
        <f>VLOOKUP(E206,'Fuel Heat Rate'!C:D,2,FALSE)</f>
        <v>其他</v>
      </c>
      <c r="G206" s="7">
        <v>-5550.73</v>
      </c>
      <c r="H206" s="7">
        <f>VLOOKUP($E206,'Fuel Heat Rate'!$C$3:$K$33,4,FALSE)*G206</f>
        <v>-189.638879398702</v>
      </c>
    </row>
    <row r="207" hidden="1" spans="1:8">
      <c r="A207" s="6">
        <v>140361</v>
      </c>
      <c r="B207" s="6" t="s">
        <v>474</v>
      </c>
      <c r="C207" s="6">
        <v>2020</v>
      </c>
      <c r="D207" s="6" t="s">
        <v>225</v>
      </c>
      <c r="E207" s="6" t="s">
        <v>337</v>
      </c>
      <c r="F207" s="6" t="str">
        <f>VLOOKUP(E207,'Fuel Heat Rate'!C:D,2,FALSE)</f>
        <v>其他</v>
      </c>
      <c r="G207" s="7">
        <v>-7562.19</v>
      </c>
      <c r="H207" s="7">
        <f>VLOOKUP($E207,'Fuel Heat Rate'!$C$3:$K$33,4,FALSE)*G207</f>
        <v>-258.359754014349</v>
      </c>
    </row>
    <row r="208" hidden="1" spans="1:8">
      <c r="A208" s="6">
        <v>31931</v>
      </c>
      <c r="B208" s="6" t="s">
        <v>474</v>
      </c>
      <c r="C208" s="6">
        <v>2021</v>
      </c>
      <c r="D208" s="6" t="s">
        <v>225</v>
      </c>
      <c r="E208" s="6" t="s">
        <v>337</v>
      </c>
      <c r="F208" s="6" t="str">
        <f>VLOOKUP(E208,'Fuel Heat Rate'!C:D,2,FALSE)</f>
        <v>其他</v>
      </c>
      <c r="G208" s="7">
        <v>-7242.89</v>
      </c>
      <c r="H208" s="7">
        <f>VLOOKUP($E208,'Fuel Heat Rate'!$C$3:$K$33,4,FALSE)*G208</f>
        <v>-247.450973693201</v>
      </c>
    </row>
    <row r="209" hidden="1" spans="1:8">
      <c r="A209" s="6">
        <v>142496</v>
      </c>
      <c r="B209" s="6" t="s">
        <v>474</v>
      </c>
      <c r="C209" s="6">
        <v>2019</v>
      </c>
      <c r="D209" s="6" t="s">
        <v>225</v>
      </c>
      <c r="E209" s="6" t="s">
        <v>239</v>
      </c>
      <c r="F209" s="6" t="str">
        <f>VLOOKUP(E209,'Fuel Heat Rate'!C:D,2,FALSE)</f>
        <v>燃油</v>
      </c>
      <c r="G209" s="7">
        <v>-13.18</v>
      </c>
      <c r="H209" s="7">
        <f>VLOOKUP($E209,'Fuel Heat Rate'!$C$3:$K$33,4,FALSE)*G209</f>
        <v>-14.3854274000683</v>
      </c>
    </row>
    <row r="210" hidden="1" spans="1:8">
      <c r="A210" s="6">
        <v>142461</v>
      </c>
      <c r="B210" s="6" t="s">
        <v>474</v>
      </c>
      <c r="C210" s="6">
        <v>2020</v>
      </c>
      <c r="D210" s="6" t="s">
        <v>225</v>
      </c>
      <c r="E210" s="6" t="s">
        <v>239</v>
      </c>
      <c r="F210" s="6" t="str">
        <f>VLOOKUP(E210,'Fuel Heat Rate'!C:D,2,FALSE)</f>
        <v>燃油</v>
      </c>
      <c r="G210" s="7">
        <v>-25.95</v>
      </c>
      <c r="H210" s="7">
        <f>VLOOKUP($E210,'Fuel Heat Rate'!$C$3:$K$33,4,FALSE)*G210</f>
        <v>-28.3233566791937</v>
      </c>
    </row>
    <row r="211" hidden="1" spans="1:8">
      <c r="A211" s="6">
        <v>25421</v>
      </c>
      <c r="B211" s="6" t="s">
        <v>474</v>
      </c>
      <c r="C211" s="6">
        <v>2021</v>
      </c>
      <c r="D211" s="6" t="s">
        <v>225</v>
      </c>
      <c r="E211" s="6" t="s">
        <v>239</v>
      </c>
      <c r="F211" s="6" t="str">
        <f>VLOOKUP(E211,'Fuel Heat Rate'!C:D,2,FALSE)</f>
        <v>燃油</v>
      </c>
      <c r="G211" s="7">
        <v>-51.13</v>
      </c>
      <c r="H211" s="7">
        <f>VLOOKUP($E211,'Fuel Heat Rate'!$C$3:$K$33,4,FALSE)*G211</f>
        <v>-55.80629005808</v>
      </c>
    </row>
    <row r="212" hidden="1" spans="1:8">
      <c r="A212" s="6">
        <v>143266</v>
      </c>
      <c r="B212" s="6" t="s">
        <v>474</v>
      </c>
      <c r="C212" s="6">
        <v>2019</v>
      </c>
      <c r="D212" s="6" t="s">
        <v>225</v>
      </c>
      <c r="E212" s="6" t="s">
        <v>253</v>
      </c>
      <c r="F212" s="6" t="str">
        <f>VLOOKUP(E212,'Fuel Heat Rate'!C:D,2,FALSE)</f>
        <v>燃气</v>
      </c>
      <c r="G212" s="7">
        <v>-1.21</v>
      </c>
      <c r="H212" s="7">
        <f>VLOOKUP($E212,'Fuel Heat Rate'!$C$3:$K$33,4,FALSE)*G212</f>
        <v>-14.7015</v>
      </c>
    </row>
    <row r="213" hidden="1" spans="1:8">
      <c r="A213" s="6">
        <v>143231</v>
      </c>
      <c r="B213" s="6" t="s">
        <v>474</v>
      </c>
      <c r="C213" s="6">
        <v>2020</v>
      </c>
      <c r="D213" s="6" t="s">
        <v>225</v>
      </c>
      <c r="E213" s="6" t="s">
        <v>253</v>
      </c>
      <c r="F213" s="6" t="str">
        <f>VLOOKUP(E213,'Fuel Heat Rate'!C:D,2,FALSE)</f>
        <v>燃气</v>
      </c>
      <c r="G213" s="7">
        <v>-1.75</v>
      </c>
      <c r="H213" s="7">
        <f>VLOOKUP($E213,'Fuel Heat Rate'!$C$3:$K$33,4,FALSE)*G213</f>
        <v>-21.2625</v>
      </c>
    </row>
    <row r="214" hidden="1" spans="1:8">
      <c r="A214" s="6">
        <v>29761</v>
      </c>
      <c r="B214" s="6" t="s">
        <v>474</v>
      </c>
      <c r="C214" s="6">
        <v>2021</v>
      </c>
      <c r="D214" s="6" t="s">
        <v>225</v>
      </c>
      <c r="E214" s="6" t="s">
        <v>253</v>
      </c>
      <c r="F214" s="6" t="str">
        <f>VLOOKUP(E214,'Fuel Heat Rate'!C:D,2,FALSE)</f>
        <v>燃气</v>
      </c>
      <c r="G214" s="7">
        <v>-1.55</v>
      </c>
      <c r="H214" s="7">
        <f>VLOOKUP($E214,'Fuel Heat Rate'!$C$3:$K$33,4,FALSE)*G214</f>
        <v>-18.8325</v>
      </c>
    </row>
    <row r="215" hidden="1" spans="1:8">
      <c r="A215" s="6">
        <v>145471</v>
      </c>
      <c r="B215" s="6" t="s">
        <v>474</v>
      </c>
      <c r="C215" s="6">
        <v>2020</v>
      </c>
      <c r="D215" s="6" t="s">
        <v>225</v>
      </c>
      <c r="E215" s="6" t="s">
        <v>255</v>
      </c>
      <c r="F215" s="6" t="str">
        <f>VLOOKUP(E215,'Fuel Heat Rate'!C:D,2,FALSE)</f>
        <v>燃气</v>
      </c>
      <c r="G215" s="7">
        <v>-1.07</v>
      </c>
      <c r="H215" s="7">
        <f>VLOOKUP($E215,'Fuel Heat Rate'!$C$3:$K$33,4,FALSE)*G215</f>
        <v>-1.88023163648787</v>
      </c>
    </row>
    <row r="216" hidden="1" spans="1:8">
      <c r="A216" s="6">
        <v>30846</v>
      </c>
      <c r="B216" s="6" t="s">
        <v>474</v>
      </c>
      <c r="C216" s="6">
        <v>2021</v>
      </c>
      <c r="D216" s="6" t="s">
        <v>225</v>
      </c>
      <c r="E216" s="6" t="s">
        <v>255</v>
      </c>
      <c r="F216" s="6" t="str">
        <f>VLOOKUP(E216,'Fuel Heat Rate'!C:D,2,FALSE)</f>
        <v>燃气</v>
      </c>
      <c r="G216" s="7">
        <v>-2.31</v>
      </c>
      <c r="H216" s="7">
        <f>VLOOKUP($E216,'Fuel Heat Rate'!$C$3:$K$33,4,FALSE)*G216</f>
        <v>-4.05919166381961</v>
      </c>
    </row>
    <row r="217" hidden="1" spans="1:8">
      <c r="A217" s="6">
        <v>146451</v>
      </c>
      <c r="B217" s="6" t="s">
        <v>474</v>
      </c>
      <c r="C217" s="6">
        <v>2019</v>
      </c>
      <c r="D217" s="6" t="s">
        <v>225</v>
      </c>
      <c r="E217" s="6" t="s">
        <v>229</v>
      </c>
      <c r="F217" s="6" t="str">
        <f>VLOOKUP(E217,'Fuel Heat Rate'!C:D,2,FALSE)</f>
        <v>燃煤</v>
      </c>
      <c r="G217" s="7">
        <v>-4114.07</v>
      </c>
      <c r="H217" s="7">
        <f>VLOOKUP($E217,'Fuel Heat Rate'!$C$3:$K$33,4,FALSE)*G217</f>
        <v>-2938.680201</v>
      </c>
    </row>
    <row r="218" hidden="1" spans="1:8">
      <c r="A218" s="6">
        <v>146416</v>
      </c>
      <c r="B218" s="6" t="s">
        <v>474</v>
      </c>
      <c r="C218" s="6">
        <v>2020</v>
      </c>
      <c r="D218" s="6" t="s">
        <v>225</v>
      </c>
      <c r="E218" s="6" t="s">
        <v>229</v>
      </c>
      <c r="F218" s="6" t="str">
        <f>VLOOKUP(E218,'Fuel Heat Rate'!C:D,2,FALSE)</f>
        <v>燃煤</v>
      </c>
      <c r="G218" s="7">
        <v>-4073.24</v>
      </c>
      <c r="H218" s="7">
        <f>VLOOKUP($E218,'Fuel Heat Rate'!$C$3:$K$33,4,FALSE)*G218</f>
        <v>-2909.515332</v>
      </c>
    </row>
    <row r="219" hidden="1" spans="1:8">
      <c r="A219" s="6">
        <v>1551</v>
      </c>
      <c r="B219" s="6" t="s">
        <v>474</v>
      </c>
      <c r="C219" s="6">
        <v>2021</v>
      </c>
      <c r="D219" s="6" t="s">
        <v>225</v>
      </c>
      <c r="E219" s="6" t="s">
        <v>229</v>
      </c>
      <c r="F219" s="6" t="str">
        <f>VLOOKUP(E219,'Fuel Heat Rate'!C:D,2,FALSE)</f>
        <v>燃煤</v>
      </c>
      <c r="G219" s="7">
        <v>-4248.29</v>
      </c>
      <c r="H219" s="7">
        <f>VLOOKUP($E219,'Fuel Heat Rate'!$C$3:$K$33,4,FALSE)*G219</f>
        <v>-3034.553547</v>
      </c>
    </row>
    <row r="220" hidden="1" spans="1:8">
      <c r="A220" s="6">
        <v>147571</v>
      </c>
      <c r="B220" s="6" t="s">
        <v>474</v>
      </c>
      <c r="C220" s="6">
        <v>2019</v>
      </c>
      <c r="D220" s="6" t="s">
        <v>225</v>
      </c>
      <c r="E220" s="6" t="s">
        <v>247</v>
      </c>
      <c r="F220" s="6">
        <f>VLOOKUP(E220,'Fuel Heat Rate'!C:D,2,FALSE)</f>
        <v>0</v>
      </c>
      <c r="G220" s="7">
        <v>-10.34</v>
      </c>
      <c r="H220" s="7">
        <f>VLOOKUP($E220,'Fuel Heat Rate'!$C$3:$K$33,4,FALSE)*G220</f>
        <v>-28.0667236077895</v>
      </c>
    </row>
    <row r="221" hidden="1" spans="1:8">
      <c r="A221" s="6">
        <v>147536</v>
      </c>
      <c r="B221" s="6" t="s">
        <v>474</v>
      </c>
      <c r="C221" s="6">
        <v>2020</v>
      </c>
      <c r="D221" s="6" t="s">
        <v>225</v>
      </c>
      <c r="E221" s="6" t="s">
        <v>247</v>
      </c>
      <c r="F221" s="6">
        <f>VLOOKUP(E221,'Fuel Heat Rate'!C:D,2,FALSE)</f>
        <v>0</v>
      </c>
      <c r="G221" s="7">
        <v>-13.2</v>
      </c>
      <c r="H221" s="7">
        <f>VLOOKUP($E221,'Fuel Heat Rate'!$C$3:$K$33,4,FALSE)*G221</f>
        <v>-35.8298599248377</v>
      </c>
    </row>
    <row r="222" hidden="1" spans="1:8">
      <c r="A222" s="6">
        <v>10231</v>
      </c>
      <c r="B222" s="6" t="s">
        <v>474</v>
      </c>
      <c r="C222" s="6">
        <v>2021</v>
      </c>
      <c r="D222" s="6" t="s">
        <v>225</v>
      </c>
      <c r="E222" s="6" t="s">
        <v>247</v>
      </c>
      <c r="F222" s="6">
        <f>VLOOKUP(E222,'Fuel Heat Rate'!C:D,2,FALSE)</f>
        <v>0</v>
      </c>
      <c r="G222" s="7">
        <v>-20.93</v>
      </c>
      <c r="H222" s="7">
        <f>VLOOKUP($E222,'Fuel Heat Rate'!$C$3:$K$33,4,FALSE)*G222</f>
        <v>-56.8120430474889</v>
      </c>
    </row>
    <row r="223" hidden="1" spans="1:8">
      <c r="A223" s="6">
        <v>147956</v>
      </c>
      <c r="B223" s="6" t="s">
        <v>475</v>
      </c>
      <c r="C223" s="6">
        <v>2019</v>
      </c>
      <c r="D223" s="6" t="s">
        <v>225</v>
      </c>
      <c r="E223" s="6" t="s">
        <v>259</v>
      </c>
      <c r="F223" s="6" t="str">
        <f>VLOOKUP(E223,'Fuel Heat Rate'!C:D,2,FALSE)</f>
        <v>燃油</v>
      </c>
      <c r="G223" s="7">
        <v>-2.67</v>
      </c>
      <c r="H223" s="7">
        <f>VLOOKUP($E223,'Fuel Heat Rate'!$C$3:$K$33,4,FALSE)*G223</f>
        <v>-3.890457</v>
      </c>
    </row>
    <row r="224" hidden="1" spans="1:8">
      <c r="A224" s="6">
        <v>147921</v>
      </c>
      <c r="B224" s="6" t="s">
        <v>475</v>
      </c>
      <c r="C224" s="6">
        <v>2020</v>
      </c>
      <c r="D224" s="6" t="s">
        <v>225</v>
      </c>
      <c r="E224" s="6" t="s">
        <v>259</v>
      </c>
      <c r="F224" s="6" t="str">
        <f>VLOOKUP(E224,'Fuel Heat Rate'!C:D,2,FALSE)</f>
        <v>燃油</v>
      </c>
      <c r="G224" s="7">
        <v>-2.57</v>
      </c>
      <c r="H224" s="7">
        <f>VLOOKUP($E224,'Fuel Heat Rate'!$C$3:$K$33,4,FALSE)*G224</f>
        <v>-3.744747</v>
      </c>
    </row>
    <row r="225" hidden="1" spans="1:8">
      <c r="A225" s="6">
        <v>18246</v>
      </c>
      <c r="B225" s="6" t="s">
        <v>475</v>
      </c>
      <c r="C225" s="6">
        <v>2021</v>
      </c>
      <c r="D225" s="6" t="s">
        <v>225</v>
      </c>
      <c r="E225" s="6" t="s">
        <v>259</v>
      </c>
      <c r="F225" s="6" t="str">
        <f>VLOOKUP(E225,'Fuel Heat Rate'!C:D,2,FALSE)</f>
        <v>燃油</v>
      </c>
      <c r="G225" s="7">
        <v>-3.08</v>
      </c>
      <c r="H225" s="7">
        <f>VLOOKUP($E225,'Fuel Heat Rate'!$C$3:$K$33,4,FALSE)*G225</f>
        <v>-4.487868</v>
      </c>
    </row>
    <row r="226" hidden="1" spans="1:8">
      <c r="A226" s="6">
        <v>148516</v>
      </c>
      <c r="B226" s="6" t="s">
        <v>475</v>
      </c>
      <c r="C226" s="6">
        <v>2019</v>
      </c>
      <c r="D226" s="6" t="s">
        <v>225</v>
      </c>
      <c r="E226" s="6" t="s">
        <v>339</v>
      </c>
      <c r="F226" s="6" t="str">
        <f>VLOOKUP(E226,'Fuel Heat Rate'!C:D,2,FALSE)</f>
        <v>电力</v>
      </c>
      <c r="G226" s="7">
        <v>1389.61</v>
      </c>
      <c r="H226" s="7">
        <f>VLOOKUP($E226,'Fuel Heat Rate'!$C$3:$K$33,4,FALSE)*G226</f>
        <v>1709.12060129826</v>
      </c>
    </row>
    <row r="227" hidden="1" spans="1:8">
      <c r="A227" s="6">
        <v>148481</v>
      </c>
      <c r="B227" s="6" t="s">
        <v>475</v>
      </c>
      <c r="C227" s="6">
        <v>2020</v>
      </c>
      <c r="D227" s="6" t="s">
        <v>225</v>
      </c>
      <c r="E227" s="6" t="s">
        <v>339</v>
      </c>
      <c r="F227" s="6" t="str">
        <f>VLOOKUP(E227,'Fuel Heat Rate'!C:D,2,FALSE)</f>
        <v>电力</v>
      </c>
      <c r="G227" s="7">
        <v>1332.11</v>
      </c>
      <c r="H227" s="7">
        <f>VLOOKUP($E227,'Fuel Heat Rate'!$C$3:$K$33,4,FALSE)*G227</f>
        <v>1638.39972668261</v>
      </c>
    </row>
    <row r="228" hidden="1" spans="1:8">
      <c r="A228" s="6">
        <v>33436</v>
      </c>
      <c r="B228" s="6" t="s">
        <v>475</v>
      </c>
      <c r="C228" s="6">
        <v>2021</v>
      </c>
      <c r="D228" s="6" t="s">
        <v>225</v>
      </c>
      <c r="E228" s="6" t="s">
        <v>339</v>
      </c>
      <c r="F228" s="6" t="str">
        <f>VLOOKUP(E228,'Fuel Heat Rate'!C:D,2,FALSE)</f>
        <v>电力</v>
      </c>
      <c r="G228" s="7">
        <v>1446.58</v>
      </c>
      <c r="H228" s="7">
        <f>VLOOKUP($E228,'Fuel Heat Rate'!$C$3:$K$33,4,FALSE)*G228</f>
        <v>1779.18961393919</v>
      </c>
    </row>
    <row r="229" hidden="1" spans="1:8">
      <c r="A229" s="6">
        <v>149076</v>
      </c>
      <c r="B229" s="6" t="s">
        <v>475</v>
      </c>
      <c r="C229" s="6">
        <v>2019</v>
      </c>
      <c r="D229" s="6" t="s">
        <v>225</v>
      </c>
      <c r="E229" s="6" t="s">
        <v>244</v>
      </c>
      <c r="F229" s="6">
        <f>VLOOKUP(E229,'Fuel Heat Rate'!C:D,2,FALSE)</f>
        <v>0</v>
      </c>
      <c r="G229" s="7">
        <v>-18.69</v>
      </c>
      <c r="H229" s="7">
        <f>VLOOKUP($E229,'Fuel Heat Rate'!$C$3:$K$33,4,FALSE)*G229</f>
        <v>-24.028175606423</v>
      </c>
    </row>
    <row r="230" hidden="1" spans="1:8">
      <c r="A230" s="6">
        <v>149041</v>
      </c>
      <c r="B230" s="6" t="s">
        <v>475</v>
      </c>
      <c r="C230" s="6">
        <v>2020</v>
      </c>
      <c r="D230" s="6" t="s">
        <v>225</v>
      </c>
      <c r="E230" s="6" t="s">
        <v>244</v>
      </c>
      <c r="F230" s="6">
        <f>VLOOKUP(E230,'Fuel Heat Rate'!C:D,2,FALSE)</f>
        <v>0</v>
      </c>
      <c r="G230" s="7">
        <v>-19.31</v>
      </c>
      <c r="H230" s="7">
        <f>VLOOKUP($E230,'Fuel Heat Rate'!$C$3:$K$33,4,FALSE)*G230</f>
        <v>-24.8252579432866</v>
      </c>
    </row>
    <row r="231" hidden="1" spans="1:8">
      <c r="A231" s="6">
        <v>9566</v>
      </c>
      <c r="B231" s="6" t="s">
        <v>475</v>
      </c>
      <c r="C231" s="6">
        <v>2021</v>
      </c>
      <c r="D231" s="6" t="s">
        <v>225</v>
      </c>
      <c r="E231" s="6" t="s">
        <v>244</v>
      </c>
      <c r="F231" s="6">
        <f>VLOOKUP(E231,'Fuel Heat Rate'!C:D,2,FALSE)</f>
        <v>0</v>
      </c>
      <c r="G231" s="7">
        <v>-21.44</v>
      </c>
      <c r="H231" s="7">
        <f>VLOOKUP($E231,'Fuel Heat Rate'!$C$3:$K$33,4,FALSE)*G231</f>
        <v>-27.5636214554151</v>
      </c>
    </row>
    <row r="232" hidden="1" spans="1:8">
      <c r="A232" s="6">
        <v>149461</v>
      </c>
      <c r="B232" s="6" t="s">
        <v>475</v>
      </c>
      <c r="C232" s="6">
        <v>2019</v>
      </c>
      <c r="D232" s="6" t="s">
        <v>225</v>
      </c>
      <c r="E232" s="6" t="s">
        <v>242</v>
      </c>
      <c r="F232" s="6">
        <f>VLOOKUP(E232,'Fuel Heat Rate'!C:D,2,FALSE)</f>
        <v>0</v>
      </c>
      <c r="G232" s="7">
        <v>-2.04</v>
      </c>
      <c r="H232" s="7">
        <f>VLOOKUP($E232,'Fuel Heat Rate'!$C$3:$K$33,4,FALSE)*G232</f>
        <v>-12.09414</v>
      </c>
    </row>
    <row r="233" hidden="1" spans="1:8">
      <c r="A233" s="6">
        <v>149426</v>
      </c>
      <c r="B233" s="6" t="s">
        <v>475</v>
      </c>
      <c r="C233" s="6">
        <v>2020</v>
      </c>
      <c r="D233" s="6" t="s">
        <v>225</v>
      </c>
      <c r="E233" s="6" t="s">
        <v>242</v>
      </c>
      <c r="F233" s="6">
        <f>VLOOKUP(E233,'Fuel Heat Rate'!C:D,2,FALSE)</f>
        <v>0</v>
      </c>
      <c r="G233" s="7">
        <v>-4.57</v>
      </c>
      <c r="H233" s="7">
        <f>VLOOKUP($E233,'Fuel Heat Rate'!$C$3:$K$33,4,FALSE)*G233</f>
        <v>-27.093245</v>
      </c>
    </row>
    <row r="234" hidden="1" spans="1:8">
      <c r="A234" s="6">
        <v>8481</v>
      </c>
      <c r="B234" s="6" t="s">
        <v>475</v>
      </c>
      <c r="C234" s="6">
        <v>2021</v>
      </c>
      <c r="D234" s="6" t="s">
        <v>225</v>
      </c>
      <c r="E234" s="6" t="s">
        <v>242</v>
      </c>
      <c r="F234" s="6">
        <f>VLOOKUP(E234,'Fuel Heat Rate'!C:D,2,FALSE)</f>
        <v>0</v>
      </c>
      <c r="G234" s="7">
        <v>-4.47</v>
      </c>
      <c r="H234" s="7">
        <f>VLOOKUP($E234,'Fuel Heat Rate'!$C$3:$K$33,4,FALSE)*G234</f>
        <v>-26.500395</v>
      </c>
    </row>
    <row r="235" hidden="1" spans="1:8">
      <c r="A235" s="6">
        <v>151141</v>
      </c>
      <c r="B235" s="6" t="s">
        <v>475</v>
      </c>
      <c r="C235" s="6">
        <v>2019</v>
      </c>
      <c r="D235" s="6" t="s">
        <v>225</v>
      </c>
      <c r="E235" s="6" t="s">
        <v>234</v>
      </c>
      <c r="F235" s="6" t="str">
        <f>VLOOKUP(E235,'Fuel Heat Rate'!C:D,2,FALSE)</f>
        <v>煤矸石</v>
      </c>
      <c r="G235" s="7">
        <v>-103.87</v>
      </c>
      <c r="H235" s="7">
        <f>VLOOKUP($E235,'Fuel Heat Rate'!$C$3:$K$33,4,FALSE)*G235</f>
        <v>-29.716685343355</v>
      </c>
    </row>
    <row r="236" hidden="1" spans="1:8">
      <c r="A236" s="6">
        <v>151106</v>
      </c>
      <c r="B236" s="6" t="s">
        <v>475</v>
      </c>
      <c r="C236" s="6">
        <v>2020</v>
      </c>
      <c r="D236" s="6" t="s">
        <v>225</v>
      </c>
      <c r="E236" s="6" t="s">
        <v>234</v>
      </c>
      <c r="F236" s="6" t="str">
        <f>VLOOKUP(E236,'Fuel Heat Rate'!C:D,2,FALSE)</f>
        <v>煤矸石</v>
      </c>
      <c r="G236" s="7">
        <v>-125.03</v>
      </c>
      <c r="H236" s="7">
        <f>VLOOKUP($E236,'Fuel Heat Rate'!$C$3:$K$33,4,FALSE)*G236</f>
        <v>-35.770455073454</v>
      </c>
    </row>
    <row r="237" hidden="1" spans="1:8">
      <c r="A237" s="6">
        <v>6311</v>
      </c>
      <c r="B237" s="6" t="s">
        <v>475</v>
      </c>
      <c r="C237" s="6">
        <v>2021</v>
      </c>
      <c r="D237" s="6" t="s">
        <v>225</v>
      </c>
      <c r="E237" s="6" t="s">
        <v>234</v>
      </c>
      <c r="F237" s="6" t="str">
        <f>VLOOKUP(E237,'Fuel Heat Rate'!C:D,2,FALSE)</f>
        <v>煤矸石</v>
      </c>
      <c r="G237" s="7">
        <v>-161.29</v>
      </c>
      <c r="H237" s="7">
        <f>VLOOKUP($E237,'Fuel Heat Rate'!$C$3:$K$33,4,FALSE)*G237</f>
        <v>-46.1442589682269</v>
      </c>
    </row>
    <row r="238" hidden="1" spans="1:8">
      <c r="A238" s="6">
        <v>153766</v>
      </c>
      <c r="B238" s="6" t="s">
        <v>475</v>
      </c>
      <c r="C238" s="6">
        <v>2019</v>
      </c>
      <c r="D238" s="6" t="s">
        <v>225</v>
      </c>
      <c r="E238" s="6" t="s">
        <v>226</v>
      </c>
      <c r="F238" s="6" t="str">
        <f>VLOOKUP(E238,'Fuel Heat Rate'!C:D,2,FALSE)</f>
        <v>生物质</v>
      </c>
      <c r="G238" s="7">
        <v>-43.95</v>
      </c>
      <c r="H238" s="7">
        <f>VLOOKUP($E238,'Fuel Heat Rate'!$C$3:$K$33,4,FALSE)*G238</f>
        <v>-43.9515015374103</v>
      </c>
    </row>
    <row r="239" hidden="1" spans="1:8">
      <c r="A239" s="6">
        <v>153731</v>
      </c>
      <c r="B239" s="6" t="s">
        <v>475</v>
      </c>
      <c r="C239" s="6">
        <v>2020</v>
      </c>
      <c r="D239" s="6" t="s">
        <v>225</v>
      </c>
      <c r="E239" s="6" t="s">
        <v>226</v>
      </c>
      <c r="F239" s="6" t="str">
        <f>VLOOKUP(E239,'Fuel Heat Rate'!C:D,2,FALSE)</f>
        <v>生物质</v>
      </c>
      <c r="G239" s="7">
        <v>-68.48</v>
      </c>
      <c r="H239" s="7">
        <f>VLOOKUP($E239,'Fuel Heat Rate'!$C$3:$K$33,4,FALSE)*G239</f>
        <v>-68.4823395968569</v>
      </c>
    </row>
    <row r="240" hidden="1" spans="1:8">
      <c r="A240" s="6">
        <v>34521</v>
      </c>
      <c r="B240" s="6" t="s">
        <v>475</v>
      </c>
      <c r="C240" s="6">
        <v>2021</v>
      </c>
      <c r="D240" s="6" t="s">
        <v>225</v>
      </c>
      <c r="E240" s="6" t="s">
        <v>226</v>
      </c>
      <c r="F240" s="6" t="str">
        <f>VLOOKUP(E240,'Fuel Heat Rate'!C:D,2,FALSE)</f>
        <v>生物质</v>
      </c>
      <c r="G240" s="7">
        <v>-77.02</v>
      </c>
      <c r="H240" s="7">
        <f>VLOOKUP($E240,'Fuel Heat Rate'!$C$3:$K$33,4,FALSE)*G240</f>
        <v>-77.0226313631705</v>
      </c>
    </row>
    <row r="241" hidden="1" spans="1:8">
      <c r="A241" s="6">
        <v>154886</v>
      </c>
      <c r="B241" s="6" t="s">
        <v>475</v>
      </c>
      <c r="C241" s="6">
        <v>2019</v>
      </c>
      <c r="D241" s="6" t="s">
        <v>225</v>
      </c>
      <c r="E241" s="6" t="s">
        <v>231</v>
      </c>
      <c r="F241" s="6" t="str">
        <f>VLOOKUP(E241,'Fuel Heat Rate'!C:D,2,FALSE)</f>
        <v>燃煤</v>
      </c>
      <c r="G241" s="7">
        <v>-2254.67</v>
      </c>
      <c r="H241" s="7">
        <f>VLOOKUP($E241,'Fuel Heat Rate'!$C$3:$K$33,4,FALSE)*G241</f>
        <v>-644.159219</v>
      </c>
    </row>
    <row r="242" hidden="1" spans="1:8">
      <c r="A242" s="6">
        <v>154851</v>
      </c>
      <c r="B242" s="6" t="s">
        <v>475</v>
      </c>
      <c r="C242" s="6">
        <v>2020</v>
      </c>
      <c r="D242" s="6" t="s">
        <v>225</v>
      </c>
      <c r="E242" s="6" t="s">
        <v>231</v>
      </c>
      <c r="F242" s="6" t="str">
        <f>VLOOKUP(E242,'Fuel Heat Rate'!C:D,2,FALSE)</f>
        <v>燃煤</v>
      </c>
      <c r="G242" s="7">
        <v>-3177</v>
      </c>
      <c r="H242" s="7">
        <f>VLOOKUP($E242,'Fuel Heat Rate'!$C$3:$K$33,4,FALSE)*G242</f>
        <v>-907.6689</v>
      </c>
    </row>
    <row r="243" hidden="1" spans="1:8">
      <c r="A243" s="6">
        <v>4141</v>
      </c>
      <c r="B243" s="6" t="s">
        <v>475</v>
      </c>
      <c r="C243" s="6">
        <v>2021</v>
      </c>
      <c r="D243" s="6" t="s">
        <v>225</v>
      </c>
      <c r="E243" s="6" t="s">
        <v>231</v>
      </c>
      <c r="F243" s="6" t="str">
        <f>VLOOKUP(E243,'Fuel Heat Rate'!C:D,2,FALSE)</f>
        <v>燃煤</v>
      </c>
      <c r="G243" s="7">
        <v>-2382.69</v>
      </c>
      <c r="H243" s="7">
        <f>VLOOKUP($E243,'Fuel Heat Rate'!$C$3:$K$33,4,FALSE)*G243</f>
        <v>-680.734533</v>
      </c>
    </row>
    <row r="244" hidden="1" spans="1:8">
      <c r="A244" s="6">
        <v>156566</v>
      </c>
      <c r="B244" s="6" t="s">
        <v>475</v>
      </c>
      <c r="C244" s="6">
        <v>2019</v>
      </c>
      <c r="D244" s="6" t="s">
        <v>225</v>
      </c>
      <c r="E244" s="6" t="s">
        <v>337</v>
      </c>
      <c r="F244" s="6" t="str">
        <f>VLOOKUP(E244,'Fuel Heat Rate'!C:D,2,FALSE)</f>
        <v>其他</v>
      </c>
      <c r="G244" s="7">
        <v>-4337.06</v>
      </c>
      <c r="H244" s="7">
        <f>VLOOKUP($E244,'Fuel Heat Rate'!$C$3:$K$33,4,FALSE)*G244</f>
        <v>-148.17423983601</v>
      </c>
    </row>
    <row r="245" hidden="1" spans="1:8">
      <c r="A245" s="6">
        <v>156531</v>
      </c>
      <c r="B245" s="6" t="s">
        <v>475</v>
      </c>
      <c r="C245" s="6">
        <v>2020</v>
      </c>
      <c r="D245" s="6" t="s">
        <v>225</v>
      </c>
      <c r="E245" s="6" t="s">
        <v>337</v>
      </c>
      <c r="F245" s="6" t="str">
        <f>VLOOKUP(E245,'Fuel Heat Rate'!C:D,2,FALSE)</f>
        <v>其他</v>
      </c>
      <c r="G245" s="7">
        <v>-4497.28</v>
      </c>
      <c r="H245" s="7">
        <f>VLOOKUP($E245,'Fuel Heat Rate'!$C$3:$K$33,4,FALSE)*G245</f>
        <v>-153.648103860608</v>
      </c>
    </row>
    <row r="246" hidden="1" spans="1:8">
      <c r="A246" s="6">
        <v>32351</v>
      </c>
      <c r="B246" s="6" t="s">
        <v>475</v>
      </c>
      <c r="C246" s="6">
        <v>2021</v>
      </c>
      <c r="D246" s="6" t="s">
        <v>225</v>
      </c>
      <c r="E246" s="6" t="s">
        <v>337</v>
      </c>
      <c r="F246" s="6" t="str">
        <f>VLOOKUP(E246,'Fuel Heat Rate'!C:D,2,FALSE)</f>
        <v>其他</v>
      </c>
      <c r="G246" s="7">
        <v>-4104.82</v>
      </c>
      <c r="H246" s="7">
        <f>VLOOKUP($E246,'Fuel Heat Rate'!$C$3:$K$33,4,FALSE)*G246</f>
        <v>-140.239836009566</v>
      </c>
    </row>
    <row r="247" hidden="1" spans="1:8">
      <c r="A247" s="6">
        <v>159436</v>
      </c>
      <c r="B247" s="6" t="s">
        <v>475</v>
      </c>
      <c r="C247" s="6">
        <v>2019</v>
      </c>
      <c r="D247" s="6" t="s">
        <v>225</v>
      </c>
      <c r="E247" s="6" t="s">
        <v>253</v>
      </c>
      <c r="F247" s="6" t="str">
        <f>VLOOKUP(E247,'Fuel Heat Rate'!C:D,2,FALSE)</f>
        <v>燃气</v>
      </c>
      <c r="G247" s="7">
        <v>-3.49</v>
      </c>
      <c r="H247" s="7">
        <f>VLOOKUP($E247,'Fuel Heat Rate'!$C$3:$K$33,4,FALSE)*G247</f>
        <v>-42.4035</v>
      </c>
    </row>
    <row r="248" hidden="1" spans="1:8">
      <c r="A248" s="6">
        <v>159401</v>
      </c>
      <c r="B248" s="6" t="s">
        <v>475</v>
      </c>
      <c r="C248" s="6">
        <v>2020</v>
      </c>
      <c r="D248" s="6" t="s">
        <v>225</v>
      </c>
      <c r="E248" s="6" t="s">
        <v>253</v>
      </c>
      <c r="F248" s="6" t="str">
        <f>VLOOKUP(E248,'Fuel Heat Rate'!C:D,2,FALSE)</f>
        <v>燃气</v>
      </c>
      <c r="G248" s="7">
        <v>-5.12</v>
      </c>
      <c r="H248" s="7">
        <f>VLOOKUP($E248,'Fuel Heat Rate'!$C$3:$K$33,4,FALSE)*G248</f>
        <v>-62.208</v>
      </c>
    </row>
    <row r="249" hidden="1" spans="1:8">
      <c r="A249" s="6">
        <v>30181</v>
      </c>
      <c r="B249" s="6" t="s">
        <v>475</v>
      </c>
      <c r="C249" s="6">
        <v>2021</v>
      </c>
      <c r="D249" s="6" t="s">
        <v>225</v>
      </c>
      <c r="E249" s="6" t="s">
        <v>253</v>
      </c>
      <c r="F249" s="6" t="str">
        <f>VLOOKUP(E249,'Fuel Heat Rate'!C:D,2,FALSE)</f>
        <v>燃气</v>
      </c>
      <c r="G249" s="7">
        <v>-5.37</v>
      </c>
      <c r="H249" s="7">
        <f>VLOOKUP($E249,'Fuel Heat Rate'!$C$3:$K$33,4,FALSE)*G249</f>
        <v>-65.2455</v>
      </c>
    </row>
    <row r="250" hidden="1" spans="1:8">
      <c r="A250" s="6">
        <v>162621</v>
      </c>
      <c r="B250" s="6" t="s">
        <v>475</v>
      </c>
      <c r="C250" s="6">
        <v>2019</v>
      </c>
      <c r="D250" s="6" t="s">
        <v>225</v>
      </c>
      <c r="E250" s="6" t="s">
        <v>229</v>
      </c>
      <c r="F250" s="6" t="str">
        <f>VLOOKUP(E250,'Fuel Heat Rate'!C:D,2,FALSE)</f>
        <v>燃煤</v>
      </c>
      <c r="G250" s="7">
        <v>-4585.24</v>
      </c>
      <c r="H250" s="7">
        <f>VLOOKUP($E250,'Fuel Heat Rate'!$C$3:$K$33,4,FALSE)*G250</f>
        <v>-3275.236932</v>
      </c>
    </row>
    <row r="251" hidden="1" spans="1:8">
      <c r="A251" s="6">
        <v>162586</v>
      </c>
      <c r="B251" s="6" t="s">
        <v>475</v>
      </c>
      <c r="C251" s="6">
        <v>2020</v>
      </c>
      <c r="D251" s="6" t="s">
        <v>225</v>
      </c>
      <c r="E251" s="6" t="s">
        <v>229</v>
      </c>
      <c r="F251" s="6" t="str">
        <f>VLOOKUP(E251,'Fuel Heat Rate'!C:D,2,FALSE)</f>
        <v>燃煤</v>
      </c>
      <c r="G251" s="7">
        <v>-3424.3</v>
      </c>
      <c r="H251" s="7">
        <f>VLOOKUP($E251,'Fuel Heat Rate'!$C$3:$K$33,4,FALSE)*G251</f>
        <v>-2445.97749</v>
      </c>
    </row>
    <row r="252" hidden="1" spans="1:8">
      <c r="A252" s="6">
        <v>1971</v>
      </c>
      <c r="B252" s="6" t="s">
        <v>475</v>
      </c>
      <c r="C252" s="6">
        <v>2021</v>
      </c>
      <c r="D252" s="6" t="s">
        <v>225</v>
      </c>
      <c r="E252" s="6" t="s">
        <v>229</v>
      </c>
      <c r="F252" s="6" t="str">
        <f>VLOOKUP(E252,'Fuel Heat Rate'!C:D,2,FALSE)</f>
        <v>燃煤</v>
      </c>
      <c r="G252" s="7">
        <v>-4870.57</v>
      </c>
      <c r="H252" s="7">
        <f>VLOOKUP($E252,'Fuel Heat Rate'!$C$3:$K$33,4,FALSE)*G252</f>
        <v>-3479.048151</v>
      </c>
    </row>
    <row r="253" hidden="1" spans="1:8">
      <c r="A253" s="6">
        <v>163741</v>
      </c>
      <c r="B253" s="6" t="s">
        <v>475</v>
      </c>
      <c r="C253" s="6">
        <v>2019</v>
      </c>
      <c r="D253" s="6" t="s">
        <v>225</v>
      </c>
      <c r="E253" s="6" t="s">
        <v>247</v>
      </c>
      <c r="F253" s="6">
        <f>VLOOKUP(E253,'Fuel Heat Rate'!C:D,2,FALSE)</f>
        <v>0</v>
      </c>
      <c r="G253" s="7">
        <v>-1.62</v>
      </c>
      <c r="H253" s="7">
        <f>VLOOKUP($E253,'Fuel Heat Rate'!$C$3:$K$33,4,FALSE)*G253</f>
        <v>-4.39730099077554</v>
      </c>
    </row>
    <row r="254" hidden="1" spans="1:8">
      <c r="A254" s="6">
        <v>163706</v>
      </c>
      <c r="B254" s="6" t="s">
        <v>475</v>
      </c>
      <c r="C254" s="6">
        <v>2020</v>
      </c>
      <c r="D254" s="6" t="s">
        <v>225</v>
      </c>
      <c r="E254" s="6" t="s">
        <v>247</v>
      </c>
      <c r="F254" s="6">
        <f>VLOOKUP(E254,'Fuel Heat Rate'!C:D,2,FALSE)</f>
        <v>0</v>
      </c>
      <c r="G254" s="7">
        <v>-2.32</v>
      </c>
      <c r="H254" s="7">
        <f>VLOOKUP($E254,'Fuel Heat Rate'!$C$3:$K$33,4,FALSE)*G254</f>
        <v>-6.29736932012299</v>
      </c>
    </row>
    <row r="255" hidden="1" spans="1:8">
      <c r="A255" s="6">
        <v>10651</v>
      </c>
      <c r="B255" s="6" t="s">
        <v>475</v>
      </c>
      <c r="C255" s="6">
        <v>2021</v>
      </c>
      <c r="D255" s="6" t="s">
        <v>225</v>
      </c>
      <c r="E255" s="6" t="s">
        <v>247</v>
      </c>
      <c r="F255" s="6">
        <f>VLOOKUP(E255,'Fuel Heat Rate'!C:D,2,FALSE)</f>
        <v>0</v>
      </c>
      <c r="G255" s="7">
        <v>-2.24</v>
      </c>
      <c r="H255" s="7">
        <f>VLOOKUP($E255,'Fuel Heat Rate'!$C$3:$K$33,4,FALSE)*G255</f>
        <v>-6.08021865391186</v>
      </c>
    </row>
    <row r="256" hidden="1" spans="1:8">
      <c r="A256" s="6">
        <v>164126</v>
      </c>
      <c r="B256" s="6" t="s">
        <v>476</v>
      </c>
      <c r="C256" s="6">
        <v>2019</v>
      </c>
      <c r="D256" s="6" t="s">
        <v>225</v>
      </c>
      <c r="E256" s="6" t="s">
        <v>259</v>
      </c>
      <c r="F256" s="6" t="str">
        <f>VLOOKUP(E256,'Fuel Heat Rate'!C:D,2,FALSE)</f>
        <v>燃油</v>
      </c>
      <c r="G256" s="7">
        <v>-0.03</v>
      </c>
      <c r="H256" s="7">
        <f>VLOOKUP($E256,'Fuel Heat Rate'!$C$3:$K$33,4,FALSE)*G256</f>
        <v>-0.043713</v>
      </c>
    </row>
    <row r="257" hidden="1" spans="1:8">
      <c r="A257" s="6">
        <v>164091</v>
      </c>
      <c r="B257" s="6" t="s">
        <v>476</v>
      </c>
      <c r="C257" s="6">
        <v>2020</v>
      </c>
      <c r="D257" s="6" t="s">
        <v>225</v>
      </c>
      <c r="E257" s="6" t="s">
        <v>259</v>
      </c>
      <c r="F257" s="6" t="str">
        <f>VLOOKUP(E257,'Fuel Heat Rate'!C:D,2,FALSE)</f>
        <v>燃油</v>
      </c>
      <c r="G257" s="7">
        <v>-0.02</v>
      </c>
      <c r="H257" s="7">
        <f>VLOOKUP($E257,'Fuel Heat Rate'!$C$3:$K$33,4,FALSE)*G257</f>
        <v>-0.029142</v>
      </c>
    </row>
    <row r="258" hidden="1" spans="1:8">
      <c r="A258" s="6">
        <v>18071</v>
      </c>
      <c r="B258" s="6" t="s">
        <v>476</v>
      </c>
      <c r="C258" s="6">
        <v>2021</v>
      </c>
      <c r="D258" s="6" t="s">
        <v>225</v>
      </c>
      <c r="E258" s="6" t="s">
        <v>259</v>
      </c>
      <c r="F258" s="6" t="str">
        <f>VLOOKUP(E258,'Fuel Heat Rate'!C:D,2,FALSE)</f>
        <v>燃油</v>
      </c>
      <c r="G258" s="7">
        <v>-0.02</v>
      </c>
      <c r="H258" s="7">
        <f>VLOOKUP($E258,'Fuel Heat Rate'!$C$3:$K$33,4,FALSE)*G258</f>
        <v>-0.029142</v>
      </c>
    </row>
    <row r="259" hidden="1" spans="1:8">
      <c r="A259" s="6">
        <v>164686</v>
      </c>
      <c r="B259" s="6" t="s">
        <v>476</v>
      </c>
      <c r="C259" s="6">
        <v>2019</v>
      </c>
      <c r="D259" s="6" t="s">
        <v>225</v>
      </c>
      <c r="E259" s="6" t="s">
        <v>339</v>
      </c>
      <c r="F259" s="6" t="str">
        <f>VLOOKUP(E259,'Fuel Heat Rate'!C:D,2,FALSE)</f>
        <v>电力</v>
      </c>
      <c r="G259" s="7">
        <v>212.46</v>
      </c>
      <c r="H259" s="7">
        <f>VLOOKUP($E259,'Fuel Heat Rate'!$C$3:$K$33,4,FALSE)*G259</f>
        <v>261.310556884182</v>
      </c>
    </row>
    <row r="260" hidden="1" spans="1:8">
      <c r="A260" s="6">
        <v>164651</v>
      </c>
      <c r="B260" s="6" t="s">
        <v>476</v>
      </c>
      <c r="C260" s="6">
        <v>2020</v>
      </c>
      <c r="D260" s="6" t="s">
        <v>225</v>
      </c>
      <c r="E260" s="6" t="s">
        <v>339</v>
      </c>
      <c r="F260" s="6" t="str">
        <f>VLOOKUP(E260,'Fuel Heat Rate'!C:D,2,FALSE)</f>
        <v>电力</v>
      </c>
      <c r="G260" s="7">
        <v>213.06</v>
      </c>
      <c r="H260" s="7">
        <f>VLOOKUP($E260,'Fuel Heat Rate'!$C$3:$K$33,4,FALSE)*G260</f>
        <v>262.048513836693</v>
      </c>
    </row>
    <row r="261" hidden="1" spans="1:8">
      <c r="A261" s="6">
        <v>33261</v>
      </c>
      <c r="B261" s="6" t="s">
        <v>476</v>
      </c>
      <c r="C261" s="6">
        <v>2021</v>
      </c>
      <c r="D261" s="6" t="s">
        <v>225</v>
      </c>
      <c r="E261" s="6" t="s">
        <v>339</v>
      </c>
      <c r="F261" s="6" t="str">
        <f>VLOOKUP(E261,'Fuel Heat Rate'!C:D,2,FALSE)</f>
        <v>电力</v>
      </c>
      <c r="G261" s="7">
        <v>254.39</v>
      </c>
      <c r="H261" s="7">
        <f>VLOOKUP($E261,'Fuel Heat Rate'!$C$3:$K$33,4,FALSE)*G261</f>
        <v>312.881448582166</v>
      </c>
    </row>
    <row r="262" hidden="1" spans="1:8">
      <c r="A262" s="6">
        <v>169936</v>
      </c>
      <c r="B262" s="6" t="s">
        <v>476</v>
      </c>
      <c r="C262" s="6">
        <v>2019</v>
      </c>
      <c r="D262" s="6" t="s">
        <v>225</v>
      </c>
      <c r="E262" s="6" t="s">
        <v>226</v>
      </c>
      <c r="F262" s="6" t="str">
        <f>VLOOKUP(E262,'Fuel Heat Rate'!C:D,2,FALSE)</f>
        <v>生物质</v>
      </c>
      <c r="G262" s="7">
        <v>-32.72</v>
      </c>
      <c r="H262" s="7">
        <f>VLOOKUP($E262,'Fuel Heat Rate'!$C$3:$K$33,4,FALSE)*G262</f>
        <v>-32.7211178681244</v>
      </c>
    </row>
    <row r="263" hidden="1" spans="1:8">
      <c r="A263" s="6">
        <v>169901</v>
      </c>
      <c r="B263" s="6" t="s">
        <v>476</v>
      </c>
      <c r="C263" s="6">
        <v>2020</v>
      </c>
      <c r="D263" s="6" t="s">
        <v>225</v>
      </c>
      <c r="E263" s="6" t="s">
        <v>226</v>
      </c>
      <c r="F263" s="6" t="str">
        <f>VLOOKUP(E263,'Fuel Heat Rate'!C:D,2,FALSE)</f>
        <v>生物质</v>
      </c>
      <c r="G263" s="7">
        <v>-26.66</v>
      </c>
      <c r="H263" s="7">
        <f>VLOOKUP($E263,'Fuel Heat Rate'!$C$3:$K$33,4,FALSE)*G263</f>
        <v>-26.6609108302016</v>
      </c>
    </row>
    <row r="264" hidden="1" spans="1:8">
      <c r="A264" s="6">
        <v>34346</v>
      </c>
      <c r="B264" s="6" t="s">
        <v>476</v>
      </c>
      <c r="C264" s="6">
        <v>2021</v>
      </c>
      <c r="D264" s="6" t="s">
        <v>225</v>
      </c>
      <c r="E264" s="6" t="s">
        <v>226</v>
      </c>
      <c r="F264" s="6" t="str">
        <f>VLOOKUP(E264,'Fuel Heat Rate'!C:D,2,FALSE)</f>
        <v>生物质</v>
      </c>
      <c r="G264" s="7">
        <v>-50.11</v>
      </c>
      <c r="H264" s="7">
        <f>VLOOKUP($E264,'Fuel Heat Rate'!$C$3:$K$33,4,FALSE)*G264</f>
        <v>-50.1117119918005</v>
      </c>
    </row>
    <row r="265" hidden="1" spans="1:8">
      <c r="A265" s="6">
        <v>172736</v>
      </c>
      <c r="B265" s="6" t="s">
        <v>476</v>
      </c>
      <c r="C265" s="6">
        <v>2019</v>
      </c>
      <c r="D265" s="6" t="s">
        <v>225</v>
      </c>
      <c r="E265" s="6" t="s">
        <v>337</v>
      </c>
      <c r="F265" s="6" t="str">
        <f>VLOOKUP(E265,'Fuel Heat Rate'!C:D,2,FALSE)</f>
        <v>其他</v>
      </c>
      <c r="G265" s="7">
        <v>-1139.55</v>
      </c>
      <c r="H265" s="7">
        <f>VLOOKUP($E265,'Fuel Heat Rate'!$C$3:$K$33,4,FALSE)*G265</f>
        <v>-38.9323539460198</v>
      </c>
    </row>
    <row r="266" hidden="1" spans="1:8">
      <c r="A266" s="6">
        <v>172701</v>
      </c>
      <c r="B266" s="6" t="s">
        <v>476</v>
      </c>
      <c r="C266" s="6">
        <v>2020</v>
      </c>
      <c r="D266" s="6" t="s">
        <v>225</v>
      </c>
      <c r="E266" s="6" t="s">
        <v>337</v>
      </c>
      <c r="F266" s="6" t="str">
        <f>VLOOKUP(E266,'Fuel Heat Rate'!C:D,2,FALSE)</f>
        <v>其他</v>
      </c>
      <c r="G266" s="7">
        <v>-1080.66</v>
      </c>
      <c r="H266" s="7">
        <f>VLOOKUP($E266,'Fuel Heat Rate'!$C$3:$K$33,4,FALSE)*G266</f>
        <v>-36.9203963102152</v>
      </c>
    </row>
    <row r="267" hidden="1" spans="1:8">
      <c r="A267" s="6">
        <v>32176</v>
      </c>
      <c r="B267" s="6" t="s">
        <v>476</v>
      </c>
      <c r="C267" s="6">
        <v>2021</v>
      </c>
      <c r="D267" s="6" t="s">
        <v>225</v>
      </c>
      <c r="E267" s="6" t="s">
        <v>337</v>
      </c>
      <c r="F267" s="6" t="str">
        <f>VLOOKUP(E267,'Fuel Heat Rate'!C:D,2,FALSE)</f>
        <v>其他</v>
      </c>
      <c r="G267" s="7">
        <v>-1362.11</v>
      </c>
      <c r="H267" s="7">
        <f>VLOOKUP($E267,'Fuel Heat Rate'!$C$3:$K$33,4,FALSE)*G267</f>
        <v>-46.5360437307824</v>
      </c>
    </row>
    <row r="268" hidden="1" spans="1:8">
      <c r="A268" s="6">
        <v>175606</v>
      </c>
      <c r="B268" s="6" t="s">
        <v>476</v>
      </c>
      <c r="C268" s="6">
        <v>2019</v>
      </c>
      <c r="D268" s="6" t="s">
        <v>225</v>
      </c>
      <c r="E268" s="6" t="s">
        <v>253</v>
      </c>
      <c r="F268" s="6" t="str">
        <f>VLOOKUP(E268,'Fuel Heat Rate'!C:D,2,FALSE)</f>
        <v>燃气</v>
      </c>
      <c r="G268" s="7">
        <v>-2.92</v>
      </c>
      <c r="H268" s="7">
        <f>VLOOKUP($E268,'Fuel Heat Rate'!$C$3:$K$33,4,FALSE)*G268</f>
        <v>-35.478</v>
      </c>
    </row>
    <row r="269" hidden="1" spans="1:8">
      <c r="A269" s="6">
        <v>175571</v>
      </c>
      <c r="B269" s="6" t="s">
        <v>476</v>
      </c>
      <c r="C269" s="6">
        <v>2020</v>
      </c>
      <c r="D269" s="6" t="s">
        <v>225</v>
      </c>
      <c r="E269" s="6" t="s">
        <v>253</v>
      </c>
      <c r="F269" s="6" t="str">
        <f>VLOOKUP(E269,'Fuel Heat Rate'!C:D,2,FALSE)</f>
        <v>燃气</v>
      </c>
      <c r="G269" s="7">
        <v>-5.98</v>
      </c>
      <c r="H269" s="7">
        <f>VLOOKUP($E269,'Fuel Heat Rate'!$C$3:$K$33,4,FALSE)*G269</f>
        <v>-72.657</v>
      </c>
    </row>
    <row r="270" hidden="1" spans="1:8">
      <c r="A270" s="6">
        <v>30006</v>
      </c>
      <c r="B270" s="6" t="s">
        <v>476</v>
      </c>
      <c r="C270" s="6">
        <v>2021</v>
      </c>
      <c r="D270" s="6" t="s">
        <v>225</v>
      </c>
      <c r="E270" s="6" t="s">
        <v>253</v>
      </c>
      <c r="F270" s="6" t="str">
        <f>VLOOKUP(E270,'Fuel Heat Rate'!C:D,2,FALSE)</f>
        <v>燃气</v>
      </c>
      <c r="G270" s="7">
        <v>-10.53</v>
      </c>
      <c r="H270" s="7">
        <f>VLOOKUP($E270,'Fuel Heat Rate'!$C$3:$K$33,4,FALSE)*G270</f>
        <v>-127.9395</v>
      </c>
    </row>
    <row r="271" hidden="1" spans="1:8">
      <c r="A271" s="6">
        <v>178791</v>
      </c>
      <c r="B271" s="6" t="s">
        <v>476</v>
      </c>
      <c r="C271" s="6">
        <v>2019</v>
      </c>
      <c r="D271" s="6" t="s">
        <v>225</v>
      </c>
      <c r="E271" s="6" t="s">
        <v>229</v>
      </c>
      <c r="F271" s="6" t="str">
        <f>VLOOKUP(E271,'Fuel Heat Rate'!C:D,2,FALSE)</f>
        <v>燃煤</v>
      </c>
      <c r="G271" s="7">
        <v>-835.79</v>
      </c>
      <c r="H271" s="7">
        <f>VLOOKUP($E271,'Fuel Heat Rate'!$C$3:$K$33,4,FALSE)*G271</f>
        <v>-597.004797</v>
      </c>
    </row>
    <row r="272" hidden="1" spans="1:8">
      <c r="A272" s="6">
        <v>178756</v>
      </c>
      <c r="B272" s="6" t="s">
        <v>476</v>
      </c>
      <c r="C272" s="6">
        <v>2020</v>
      </c>
      <c r="D272" s="6" t="s">
        <v>225</v>
      </c>
      <c r="E272" s="6" t="s">
        <v>229</v>
      </c>
      <c r="F272" s="6" t="str">
        <f>VLOOKUP(E272,'Fuel Heat Rate'!C:D,2,FALSE)</f>
        <v>燃煤</v>
      </c>
      <c r="G272" s="7">
        <v>-757.03</v>
      </c>
      <c r="H272" s="7">
        <f>VLOOKUP($E272,'Fuel Heat Rate'!$C$3:$K$33,4,FALSE)*G272</f>
        <v>-540.746529</v>
      </c>
    </row>
    <row r="273" hidden="1" spans="1:8">
      <c r="A273" s="6">
        <v>1796</v>
      </c>
      <c r="B273" s="6" t="s">
        <v>476</v>
      </c>
      <c r="C273" s="6">
        <v>2021</v>
      </c>
      <c r="D273" s="6" t="s">
        <v>225</v>
      </c>
      <c r="E273" s="6" t="s">
        <v>229</v>
      </c>
      <c r="F273" s="6" t="str">
        <f>VLOOKUP(E273,'Fuel Heat Rate'!C:D,2,FALSE)</f>
        <v>燃煤</v>
      </c>
      <c r="G273" s="7">
        <v>-844.52</v>
      </c>
      <c r="H273" s="7">
        <f>VLOOKUP($E273,'Fuel Heat Rate'!$C$3:$K$33,4,FALSE)*G273</f>
        <v>-603.240636</v>
      </c>
    </row>
    <row r="274" hidden="1" spans="1:8">
      <c r="A274" s="6">
        <v>180296</v>
      </c>
      <c r="B274" s="6" t="s">
        <v>477</v>
      </c>
      <c r="C274" s="6">
        <v>2019</v>
      </c>
      <c r="D274" s="6" t="s">
        <v>225</v>
      </c>
      <c r="E274" s="6" t="s">
        <v>259</v>
      </c>
      <c r="F274" s="6" t="str">
        <f>VLOOKUP(E274,'Fuel Heat Rate'!C:D,2,FALSE)</f>
        <v>燃油</v>
      </c>
      <c r="G274" s="7">
        <v>-1.01</v>
      </c>
      <c r="H274" s="7">
        <f>VLOOKUP($E274,'Fuel Heat Rate'!$C$3:$K$33,4,FALSE)*G274</f>
        <v>-1.471671</v>
      </c>
    </row>
    <row r="275" hidden="1" spans="1:8">
      <c r="A275" s="6">
        <v>180261</v>
      </c>
      <c r="B275" s="6" t="s">
        <v>477</v>
      </c>
      <c r="C275" s="6">
        <v>2020</v>
      </c>
      <c r="D275" s="6" t="s">
        <v>225</v>
      </c>
      <c r="E275" s="6" t="s">
        <v>259</v>
      </c>
      <c r="F275" s="6" t="str">
        <f>VLOOKUP(E275,'Fuel Heat Rate'!C:D,2,FALSE)</f>
        <v>燃油</v>
      </c>
      <c r="G275" s="7">
        <v>-1.59</v>
      </c>
      <c r="H275" s="7">
        <f>VLOOKUP($E275,'Fuel Heat Rate'!$C$3:$K$33,4,FALSE)*G275</f>
        <v>-2.316789</v>
      </c>
    </row>
    <row r="276" hidden="1" spans="1:8">
      <c r="A276" s="6">
        <v>17966</v>
      </c>
      <c r="B276" s="6" t="s">
        <v>477</v>
      </c>
      <c r="C276" s="6">
        <v>2021</v>
      </c>
      <c r="D276" s="6" t="s">
        <v>225</v>
      </c>
      <c r="E276" s="6" t="s">
        <v>259</v>
      </c>
      <c r="F276" s="6" t="str">
        <f>VLOOKUP(E276,'Fuel Heat Rate'!C:D,2,FALSE)</f>
        <v>燃油</v>
      </c>
      <c r="G276" s="7">
        <v>-2.1</v>
      </c>
      <c r="H276" s="7">
        <f>VLOOKUP($E276,'Fuel Heat Rate'!$C$3:$K$33,4,FALSE)*G276</f>
        <v>-3.05991</v>
      </c>
    </row>
    <row r="277" hidden="1" spans="1:8">
      <c r="A277" s="6">
        <v>180856</v>
      </c>
      <c r="B277" s="6" t="s">
        <v>477</v>
      </c>
      <c r="C277" s="6">
        <v>2019</v>
      </c>
      <c r="D277" s="6" t="s">
        <v>225</v>
      </c>
      <c r="E277" s="6" t="s">
        <v>339</v>
      </c>
      <c r="F277" s="6" t="str">
        <f>VLOOKUP(E277,'Fuel Heat Rate'!C:D,2,FALSE)</f>
        <v>电力</v>
      </c>
      <c r="G277" s="7">
        <v>2840.47</v>
      </c>
      <c r="H277" s="7">
        <f>VLOOKUP($E277,'Fuel Heat Rate'!$C$3:$K$33,4,FALSE)*G277</f>
        <v>3493.57430816536</v>
      </c>
    </row>
    <row r="278" hidden="1" spans="1:8">
      <c r="A278" s="6">
        <v>180821</v>
      </c>
      <c r="B278" s="6" t="s">
        <v>477</v>
      </c>
      <c r="C278" s="6">
        <v>2020</v>
      </c>
      <c r="D278" s="6" t="s">
        <v>225</v>
      </c>
      <c r="E278" s="6" t="s">
        <v>339</v>
      </c>
      <c r="F278" s="6" t="str">
        <f>VLOOKUP(E278,'Fuel Heat Rate'!C:D,2,FALSE)</f>
        <v>电力</v>
      </c>
      <c r="G278" s="7">
        <v>2831.73</v>
      </c>
      <c r="H278" s="7">
        <f>VLOOKUP($E278,'Fuel Heat Rate'!$C$3:$K$33,4,FALSE)*G278</f>
        <v>3482.82473522378</v>
      </c>
    </row>
    <row r="279" hidden="1" spans="1:8">
      <c r="A279" s="6">
        <v>33156</v>
      </c>
      <c r="B279" s="6" t="s">
        <v>477</v>
      </c>
      <c r="C279" s="6">
        <v>2021</v>
      </c>
      <c r="D279" s="6" t="s">
        <v>225</v>
      </c>
      <c r="E279" s="6" t="s">
        <v>339</v>
      </c>
      <c r="F279" s="6" t="str">
        <f>VLOOKUP(E279,'Fuel Heat Rate'!C:D,2,FALSE)</f>
        <v>电力</v>
      </c>
      <c r="G279" s="7">
        <v>2698.74</v>
      </c>
      <c r="H279" s="7">
        <f>VLOOKUP($E279,'Fuel Heat Rate'!$C$3:$K$33,4,FALSE)*G279</f>
        <v>3319.25657669969</v>
      </c>
    </row>
    <row r="280" hidden="1" spans="1:8">
      <c r="A280" s="6">
        <v>181416</v>
      </c>
      <c r="B280" s="6" t="s">
        <v>477</v>
      </c>
      <c r="C280" s="6">
        <v>2019</v>
      </c>
      <c r="D280" s="6" t="s">
        <v>225</v>
      </c>
      <c r="E280" s="6" t="s">
        <v>244</v>
      </c>
      <c r="F280" s="6">
        <f>VLOOKUP(E280,'Fuel Heat Rate'!C:D,2,FALSE)</f>
        <v>0</v>
      </c>
      <c r="G280" s="7">
        <v>-1086.18</v>
      </c>
      <c r="H280" s="7">
        <f>VLOOKUP($E280,'Fuel Heat Rate'!$C$3:$K$33,4,FALSE)*G280</f>
        <v>-1396.41111718483</v>
      </c>
    </row>
    <row r="281" hidden="1" spans="1:8">
      <c r="A281" s="6">
        <v>181381</v>
      </c>
      <c r="B281" s="6" t="s">
        <v>477</v>
      </c>
      <c r="C281" s="6">
        <v>2020</v>
      </c>
      <c r="D281" s="6" t="s">
        <v>225</v>
      </c>
      <c r="E281" s="6" t="s">
        <v>244</v>
      </c>
      <c r="F281" s="6">
        <f>VLOOKUP(E281,'Fuel Heat Rate'!C:D,2,FALSE)</f>
        <v>0</v>
      </c>
      <c r="G281" s="7">
        <v>-1210.38</v>
      </c>
      <c r="H281" s="7">
        <f>VLOOKUP($E281,'Fuel Heat Rate'!$C$3:$K$33,4,FALSE)*G281</f>
        <v>-1556.08470789204</v>
      </c>
    </row>
    <row r="282" hidden="1" spans="1:8">
      <c r="A282" s="6">
        <v>9286</v>
      </c>
      <c r="B282" s="6" t="s">
        <v>477</v>
      </c>
      <c r="C282" s="6">
        <v>2021</v>
      </c>
      <c r="D282" s="6" t="s">
        <v>225</v>
      </c>
      <c r="E282" s="6" t="s">
        <v>244</v>
      </c>
      <c r="F282" s="6">
        <f>VLOOKUP(E282,'Fuel Heat Rate'!C:D,2,FALSE)</f>
        <v>0</v>
      </c>
      <c r="G282" s="7">
        <v>-998.63</v>
      </c>
      <c r="H282" s="7">
        <f>VLOOKUP($E282,'Fuel Heat Rate'!$C$3:$K$33,4,FALSE)*G282</f>
        <v>-1283.85537751964</v>
      </c>
    </row>
    <row r="283" hidden="1" spans="1:8">
      <c r="A283" s="6">
        <v>181801</v>
      </c>
      <c r="B283" s="6" t="s">
        <v>477</v>
      </c>
      <c r="C283" s="6">
        <v>2019</v>
      </c>
      <c r="D283" s="6" t="s">
        <v>225</v>
      </c>
      <c r="E283" s="6" t="s">
        <v>242</v>
      </c>
      <c r="F283" s="6">
        <f>VLOOKUP(E283,'Fuel Heat Rate'!C:D,2,FALSE)</f>
        <v>0</v>
      </c>
      <c r="G283" s="7">
        <v>-20.5</v>
      </c>
      <c r="H283" s="7">
        <f>VLOOKUP($E283,'Fuel Heat Rate'!$C$3:$K$33,4,FALSE)*G283</f>
        <v>-121.53425</v>
      </c>
    </row>
    <row r="284" hidden="1" spans="1:8">
      <c r="A284" s="6">
        <v>181766</v>
      </c>
      <c r="B284" s="6" t="s">
        <v>477</v>
      </c>
      <c r="C284" s="6">
        <v>2020</v>
      </c>
      <c r="D284" s="6" t="s">
        <v>225</v>
      </c>
      <c r="E284" s="6" t="s">
        <v>242</v>
      </c>
      <c r="F284" s="6">
        <f>VLOOKUP(E284,'Fuel Heat Rate'!C:D,2,FALSE)</f>
        <v>0</v>
      </c>
      <c r="G284" s="7">
        <v>-21.52</v>
      </c>
      <c r="H284" s="7">
        <f>VLOOKUP($E284,'Fuel Heat Rate'!$C$3:$K$33,4,FALSE)*G284</f>
        <v>-127.58132</v>
      </c>
    </row>
    <row r="285" hidden="1" spans="1:8">
      <c r="A285" s="6">
        <v>8201</v>
      </c>
      <c r="B285" s="6" t="s">
        <v>477</v>
      </c>
      <c r="C285" s="6">
        <v>2021</v>
      </c>
      <c r="D285" s="6" t="s">
        <v>225</v>
      </c>
      <c r="E285" s="6" t="s">
        <v>242</v>
      </c>
      <c r="F285" s="6">
        <f>VLOOKUP(E285,'Fuel Heat Rate'!C:D,2,FALSE)</f>
        <v>0</v>
      </c>
      <c r="G285" s="7">
        <v>-14.83</v>
      </c>
      <c r="H285" s="7">
        <f>VLOOKUP($E285,'Fuel Heat Rate'!$C$3:$K$33,4,FALSE)*G285</f>
        <v>-87.919655</v>
      </c>
    </row>
    <row r="286" hidden="1" spans="1:8">
      <c r="A286" s="6">
        <v>7116</v>
      </c>
      <c r="B286" s="6" t="s">
        <v>477</v>
      </c>
      <c r="C286" s="6">
        <v>2021</v>
      </c>
      <c r="D286" s="6" t="s">
        <v>225</v>
      </c>
      <c r="E286" s="6" t="s">
        <v>236</v>
      </c>
      <c r="F286" s="6" t="str">
        <f>VLOOKUP(E286,'Fuel Heat Rate'!C:D,2,FALSE)</f>
        <v>燃煤</v>
      </c>
      <c r="G286" s="7">
        <v>-0.6</v>
      </c>
      <c r="H286" s="7">
        <f>VLOOKUP($E286,'Fuel Heat Rate'!$C$3:$K$33,4,FALSE)*G286</f>
        <v>-0.58284</v>
      </c>
    </row>
    <row r="287" hidden="1" spans="1:8">
      <c r="A287" s="6">
        <v>182921</v>
      </c>
      <c r="B287" s="6" t="s">
        <v>477</v>
      </c>
      <c r="C287" s="6">
        <v>2019</v>
      </c>
      <c r="D287" s="6" t="s">
        <v>225</v>
      </c>
      <c r="E287" s="6" t="s">
        <v>251</v>
      </c>
      <c r="F287" s="6" t="str">
        <f>VLOOKUP(E287,'Fuel Heat Rate'!C:D,2,FALSE)</f>
        <v>燃油</v>
      </c>
      <c r="G287" s="7">
        <v>-1.56</v>
      </c>
      <c r="H287" s="7">
        <f>VLOOKUP($E287,'Fuel Heat Rate'!$C$3:$K$33,4,FALSE)*G287</f>
        <v>-2.451384</v>
      </c>
    </row>
    <row r="288" hidden="1" spans="1:8">
      <c r="A288" s="6">
        <v>182886</v>
      </c>
      <c r="B288" s="6" t="s">
        <v>477</v>
      </c>
      <c r="C288" s="6">
        <v>2020</v>
      </c>
      <c r="D288" s="6" t="s">
        <v>225</v>
      </c>
      <c r="E288" s="6" t="s">
        <v>251</v>
      </c>
      <c r="F288" s="6" t="str">
        <f>VLOOKUP(E288,'Fuel Heat Rate'!C:D,2,FALSE)</f>
        <v>燃油</v>
      </c>
      <c r="G288" s="7">
        <v>-1.82</v>
      </c>
      <c r="H288" s="7">
        <f>VLOOKUP($E288,'Fuel Heat Rate'!$C$3:$K$33,4,FALSE)*G288</f>
        <v>-2.859948</v>
      </c>
    </row>
    <row r="289" hidden="1" spans="1:8">
      <c r="A289" s="6">
        <v>27731</v>
      </c>
      <c r="B289" s="6" t="s">
        <v>477</v>
      </c>
      <c r="C289" s="6">
        <v>2021</v>
      </c>
      <c r="D289" s="6" t="s">
        <v>225</v>
      </c>
      <c r="E289" s="6" t="s">
        <v>251</v>
      </c>
      <c r="F289" s="6" t="str">
        <f>VLOOKUP(E289,'Fuel Heat Rate'!C:D,2,FALSE)</f>
        <v>燃油</v>
      </c>
      <c r="G289" s="7">
        <v>-1.4</v>
      </c>
      <c r="H289" s="7">
        <f>VLOOKUP($E289,'Fuel Heat Rate'!$C$3:$K$33,4,FALSE)*G289</f>
        <v>-2.19996</v>
      </c>
    </row>
    <row r="290" hidden="1" spans="1:8">
      <c r="A290" s="6">
        <v>183481</v>
      </c>
      <c r="B290" s="6" t="s">
        <v>477</v>
      </c>
      <c r="C290" s="6">
        <v>2019</v>
      </c>
      <c r="D290" s="6" t="s">
        <v>225</v>
      </c>
      <c r="E290" s="6" t="s">
        <v>234</v>
      </c>
      <c r="F290" s="6" t="str">
        <f>VLOOKUP(E290,'Fuel Heat Rate'!C:D,2,FALSE)</f>
        <v>煤矸石</v>
      </c>
      <c r="G290" s="7">
        <v>-311.57</v>
      </c>
      <c r="H290" s="7">
        <f>VLOOKUP($E290,'Fuel Heat Rate'!$C$3:$K$33,4,FALSE)*G290</f>
        <v>-89.1386122309532</v>
      </c>
    </row>
    <row r="291" hidden="1" spans="1:8">
      <c r="A291" s="6">
        <v>183446</v>
      </c>
      <c r="B291" s="6" t="s">
        <v>477</v>
      </c>
      <c r="C291" s="6">
        <v>2020</v>
      </c>
      <c r="D291" s="6" t="s">
        <v>225</v>
      </c>
      <c r="E291" s="6" t="s">
        <v>234</v>
      </c>
      <c r="F291" s="6" t="str">
        <f>VLOOKUP(E291,'Fuel Heat Rate'!C:D,2,FALSE)</f>
        <v>煤矸石</v>
      </c>
      <c r="G291" s="7">
        <v>-278.28</v>
      </c>
      <c r="H291" s="7">
        <f>VLOOKUP($E291,'Fuel Heat Rate'!$C$3:$K$33,4,FALSE)*G291</f>
        <v>-79.6145104202255</v>
      </c>
    </row>
    <row r="292" hidden="1" spans="1:8">
      <c r="A292" s="6">
        <v>6031</v>
      </c>
      <c r="B292" s="6" t="s">
        <v>477</v>
      </c>
      <c r="C292" s="6">
        <v>2021</v>
      </c>
      <c r="D292" s="6" t="s">
        <v>225</v>
      </c>
      <c r="E292" s="6" t="s">
        <v>234</v>
      </c>
      <c r="F292" s="6" t="str">
        <f>VLOOKUP(E292,'Fuel Heat Rate'!C:D,2,FALSE)</f>
        <v>煤矸石</v>
      </c>
      <c r="G292" s="7">
        <v>-231.26</v>
      </c>
      <c r="H292" s="7">
        <f>VLOOKUP($E292,'Fuel Heat Rate'!$C$3:$K$33,4,FALSE)*G292</f>
        <v>-66.1623245644004</v>
      </c>
    </row>
    <row r="293" hidden="1" spans="1:8">
      <c r="A293" s="6">
        <v>186106</v>
      </c>
      <c r="B293" s="6" t="s">
        <v>477</v>
      </c>
      <c r="C293" s="6">
        <v>2019</v>
      </c>
      <c r="D293" s="6" t="s">
        <v>225</v>
      </c>
      <c r="E293" s="6" t="s">
        <v>226</v>
      </c>
      <c r="F293" s="6" t="str">
        <f>VLOOKUP(E293,'Fuel Heat Rate'!C:D,2,FALSE)</f>
        <v>生物质</v>
      </c>
      <c r="G293" s="7">
        <v>-190.39</v>
      </c>
      <c r="H293" s="7">
        <f>VLOOKUP($E293,'Fuel Heat Rate'!$C$3:$K$33,4,FALSE)*G293</f>
        <v>-190.396504612231</v>
      </c>
    </row>
    <row r="294" hidden="1" spans="1:8">
      <c r="A294" s="6">
        <v>186071</v>
      </c>
      <c r="B294" s="6" t="s">
        <v>477</v>
      </c>
      <c r="C294" s="6">
        <v>2020</v>
      </c>
      <c r="D294" s="6" t="s">
        <v>225</v>
      </c>
      <c r="E294" s="6" t="s">
        <v>226</v>
      </c>
      <c r="F294" s="6" t="str">
        <f>VLOOKUP(E294,'Fuel Heat Rate'!C:D,2,FALSE)</f>
        <v>生物质</v>
      </c>
      <c r="G294" s="7">
        <v>-226.96</v>
      </c>
      <c r="H294" s="7">
        <f>VLOOKUP($E294,'Fuel Heat Rate'!$C$3:$K$33,4,FALSE)*G294</f>
        <v>-226.967754014349</v>
      </c>
    </row>
    <row r="295" hidden="1" spans="1:8">
      <c r="A295" s="6">
        <v>34241</v>
      </c>
      <c r="B295" s="6" t="s">
        <v>477</v>
      </c>
      <c r="C295" s="6">
        <v>2021</v>
      </c>
      <c r="D295" s="6" t="s">
        <v>225</v>
      </c>
      <c r="E295" s="6" t="s">
        <v>226</v>
      </c>
      <c r="F295" s="6" t="str">
        <f>VLOOKUP(E295,'Fuel Heat Rate'!C:D,2,FALSE)</f>
        <v>生物质</v>
      </c>
      <c r="G295" s="7">
        <v>-242.78</v>
      </c>
      <c r="H295" s="7">
        <f>VLOOKUP($E295,'Fuel Heat Rate'!$C$3:$K$33,4,FALSE)*G295</f>
        <v>-242.788294499488</v>
      </c>
    </row>
    <row r="296" hidden="1" spans="1:8">
      <c r="A296" s="6">
        <v>186666</v>
      </c>
      <c r="B296" s="6" t="s">
        <v>477</v>
      </c>
      <c r="C296" s="6">
        <v>2019</v>
      </c>
      <c r="D296" s="6" t="s">
        <v>225</v>
      </c>
      <c r="E296" s="6" t="s">
        <v>264</v>
      </c>
      <c r="F296" s="6" t="str">
        <f>VLOOKUP(E296,'Fuel Heat Rate'!C:D,2,FALSE)</f>
        <v>燃油</v>
      </c>
      <c r="G296" s="7">
        <v>-0.55</v>
      </c>
      <c r="H296" s="7">
        <f>VLOOKUP($E296,'Fuel Heat Rate'!$C$3:$K$33,4,FALSE)*G296</f>
        <v>-0.7700375811411</v>
      </c>
    </row>
    <row r="297" hidden="1" spans="1:8">
      <c r="A297" s="6">
        <v>186631</v>
      </c>
      <c r="B297" s="6" t="s">
        <v>477</v>
      </c>
      <c r="C297" s="6">
        <v>2020</v>
      </c>
      <c r="D297" s="6" t="s">
        <v>225</v>
      </c>
      <c r="E297" s="6" t="s">
        <v>264</v>
      </c>
      <c r="F297" s="6" t="str">
        <f>VLOOKUP(E297,'Fuel Heat Rate'!C:D,2,FALSE)</f>
        <v>燃油</v>
      </c>
      <c r="G297" s="7">
        <v>-0.48</v>
      </c>
      <c r="H297" s="7">
        <f>VLOOKUP($E297,'Fuel Heat Rate'!$C$3:$K$33,4,FALSE)*G297</f>
        <v>-0.672032798086778</v>
      </c>
    </row>
    <row r="298" hidden="1" spans="1:8">
      <c r="A298" s="6">
        <v>28816</v>
      </c>
      <c r="B298" s="6" t="s">
        <v>477</v>
      </c>
      <c r="C298" s="6">
        <v>2021</v>
      </c>
      <c r="D298" s="6" t="s">
        <v>225</v>
      </c>
      <c r="E298" s="6" t="s">
        <v>264</v>
      </c>
      <c r="F298" s="6" t="str">
        <f>VLOOKUP(E298,'Fuel Heat Rate'!C:D,2,FALSE)</f>
        <v>燃油</v>
      </c>
      <c r="G298" s="7">
        <v>-0.39</v>
      </c>
      <c r="H298" s="7">
        <f>VLOOKUP($E298,'Fuel Heat Rate'!$C$3:$K$33,4,FALSE)*G298</f>
        <v>-0.546026648445507</v>
      </c>
    </row>
    <row r="299" hidden="1" spans="1:8">
      <c r="A299" s="6">
        <v>187226</v>
      </c>
      <c r="B299" s="6" t="s">
        <v>477</v>
      </c>
      <c r="C299" s="6">
        <v>2019</v>
      </c>
      <c r="D299" s="6" t="s">
        <v>225</v>
      </c>
      <c r="E299" s="6" t="s">
        <v>231</v>
      </c>
      <c r="F299" s="6" t="str">
        <f>VLOOKUP(E299,'Fuel Heat Rate'!C:D,2,FALSE)</f>
        <v>燃煤</v>
      </c>
      <c r="G299" s="7">
        <v>-250.55</v>
      </c>
      <c r="H299" s="7">
        <f>VLOOKUP($E299,'Fuel Heat Rate'!$C$3:$K$33,4,FALSE)*G299</f>
        <v>-71.582135</v>
      </c>
    </row>
    <row r="300" hidden="1" spans="1:8">
      <c r="A300" s="6">
        <v>187191</v>
      </c>
      <c r="B300" s="6" t="s">
        <v>477</v>
      </c>
      <c r="C300" s="6">
        <v>2020</v>
      </c>
      <c r="D300" s="6" t="s">
        <v>225</v>
      </c>
      <c r="E300" s="6" t="s">
        <v>231</v>
      </c>
      <c r="F300" s="6" t="str">
        <f>VLOOKUP(E300,'Fuel Heat Rate'!C:D,2,FALSE)</f>
        <v>燃煤</v>
      </c>
      <c r="G300" s="7">
        <v>-95.33</v>
      </c>
      <c r="H300" s="7">
        <f>VLOOKUP($E300,'Fuel Heat Rate'!$C$3:$K$33,4,FALSE)*G300</f>
        <v>-27.235781</v>
      </c>
    </row>
    <row r="301" hidden="1" spans="1:8">
      <c r="A301" s="6">
        <v>3861</v>
      </c>
      <c r="B301" s="6" t="s">
        <v>477</v>
      </c>
      <c r="C301" s="6">
        <v>2021</v>
      </c>
      <c r="D301" s="6" t="s">
        <v>225</v>
      </c>
      <c r="E301" s="6" t="s">
        <v>231</v>
      </c>
      <c r="F301" s="6" t="str">
        <f>VLOOKUP(E301,'Fuel Heat Rate'!C:D,2,FALSE)</f>
        <v>燃煤</v>
      </c>
      <c r="G301" s="7">
        <v>-204.6</v>
      </c>
      <c r="H301" s="7">
        <f>VLOOKUP($E301,'Fuel Heat Rate'!$C$3:$K$33,4,FALSE)*G301</f>
        <v>-58.45422</v>
      </c>
    </row>
    <row r="302" hidden="1" spans="1:8">
      <c r="A302" s="6">
        <v>188346</v>
      </c>
      <c r="B302" s="6" t="s">
        <v>477</v>
      </c>
      <c r="C302" s="6">
        <v>2019</v>
      </c>
      <c r="D302" s="6" t="s">
        <v>225</v>
      </c>
      <c r="E302" s="6" t="s">
        <v>262</v>
      </c>
      <c r="F302" s="6" t="str">
        <f>VLOOKUP(E302,'Fuel Heat Rate'!C:D,2,FALSE)</f>
        <v>燃油</v>
      </c>
      <c r="G302" s="7">
        <v>-0.03</v>
      </c>
      <c r="H302" s="7">
        <f>VLOOKUP($E302,'Fuel Heat Rate'!$C$3:$K$33,4,FALSE)*G302</f>
        <v>-0.042858</v>
      </c>
    </row>
    <row r="303" hidden="1" spans="1:8">
      <c r="A303" s="6">
        <v>188311</v>
      </c>
      <c r="B303" s="6" t="s">
        <v>477</v>
      </c>
      <c r="C303" s="6">
        <v>2020</v>
      </c>
      <c r="D303" s="6" t="s">
        <v>225</v>
      </c>
      <c r="E303" s="6" t="s">
        <v>262</v>
      </c>
      <c r="F303" s="6" t="str">
        <f>VLOOKUP(E303,'Fuel Heat Rate'!C:D,2,FALSE)</f>
        <v>燃油</v>
      </c>
      <c r="G303" s="7">
        <v>-0.52</v>
      </c>
      <c r="H303" s="7">
        <f>VLOOKUP($E303,'Fuel Heat Rate'!$C$3:$K$33,4,FALSE)*G303</f>
        <v>-0.742872</v>
      </c>
    </row>
    <row r="304" hidden="1" spans="1:8">
      <c r="A304" s="6">
        <v>19051</v>
      </c>
      <c r="B304" s="6" t="s">
        <v>477</v>
      </c>
      <c r="C304" s="6">
        <v>2021</v>
      </c>
      <c r="D304" s="6" t="s">
        <v>225</v>
      </c>
      <c r="E304" s="6" t="s">
        <v>262</v>
      </c>
      <c r="F304" s="6" t="str">
        <f>VLOOKUP(E304,'Fuel Heat Rate'!C:D,2,FALSE)</f>
        <v>燃油</v>
      </c>
      <c r="G304" s="7">
        <v>-0.63</v>
      </c>
      <c r="H304" s="7">
        <f>VLOOKUP($E304,'Fuel Heat Rate'!$C$3:$K$33,4,FALSE)*G304</f>
        <v>-0.900018</v>
      </c>
    </row>
    <row r="305" hidden="1" spans="1:8">
      <c r="A305" s="6">
        <v>188906</v>
      </c>
      <c r="B305" s="6" t="s">
        <v>477</v>
      </c>
      <c r="C305" s="6">
        <v>2019</v>
      </c>
      <c r="D305" s="6" t="s">
        <v>225</v>
      </c>
      <c r="E305" s="6" t="s">
        <v>337</v>
      </c>
      <c r="F305" s="6" t="str">
        <f>VLOOKUP(E305,'Fuel Heat Rate'!C:D,2,FALSE)</f>
        <v>其他</v>
      </c>
      <c r="G305" s="7">
        <v>-12221.98</v>
      </c>
      <c r="H305" s="7">
        <f>VLOOKUP($E305,'Fuel Heat Rate'!$C$3:$K$33,4,FALSE)*G305</f>
        <v>-417.559959002392</v>
      </c>
    </row>
    <row r="306" hidden="1" spans="1:8">
      <c r="A306" s="6">
        <v>188871</v>
      </c>
      <c r="B306" s="6" t="s">
        <v>477</v>
      </c>
      <c r="C306" s="6">
        <v>2020</v>
      </c>
      <c r="D306" s="6" t="s">
        <v>225</v>
      </c>
      <c r="E306" s="6" t="s">
        <v>337</v>
      </c>
      <c r="F306" s="6" t="str">
        <f>VLOOKUP(E306,'Fuel Heat Rate'!C:D,2,FALSE)</f>
        <v>其他</v>
      </c>
      <c r="G306" s="7">
        <v>-14801.23</v>
      </c>
      <c r="H306" s="7">
        <f>VLOOKUP($E306,'Fuel Heat Rate'!$C$3:$K$33,4,FALSE)*G306</f>
        <v>-505.6791937137</v>
      </c>
    </row>
    <row r="307" hidden="1" spans="1:8">
      <c r="A307" s="6">
        <v>32071</v>
      </c>
      <c r="B307" s="6" t="s">
        <v>477</v>
      </c>
      <c r="C307" s="6">
        <v>2021</v>
      </c>
      <c r="D307" s="6" t="s">
        <v>225</v>
      </c>
      <c r="E307" s="6" t="s">
        <v>337</v>
      </c>
      <c r="F307" s="6" t="str">
        <f>VLOOKUP(E307,'Fuel Heat Rate'!C:D,2,FALSE)</f>
        <v>其他</v>
      </c>
      <c r="G307" s="7">
        <v>-16376.2</v>
      </c>
      <c r="H307" s="7">
        <f>VLOOKUP($E307,'Fuel Heat Rate'!$C$3:$K$33,4,FALSE)*G307</f>
        <v>-559.48752989409</v>
      </c>
    </row>
    <row r="308" hidden="1" spans="1:8">
      <c r="A308" s="6">
        <v>191006</v>
      </c>
      <c r="B308" s="6" t="s">
        <v>477</v>
      </c>
      <c r="C308" s="6">
        <v>2019</v>
      </c>
      <c r="D308" s="6" t="s">
        <v>225</v>
      </c>
      <c r="E308" s="6" t="s">
        <v>239</v>
      </c>
      <c r="F308" s="6" t="str">
        <f>VLOOKUP(E308,'Fuel Heat Rate'!C:D,2,FALSE)</f>
        <v>燃油</v>
      </c>
      <c r="G308" s="7">
        <v>-0.11</v>
      </c>
      <c r="H308" s="7">
        <f>VLOOKUP($E308,'Fuel Heat Rate'!$C$3:$K$33,4,FALSE)*G308</f>
        <v>-0.120060471472497</v>
      </c>
    </row>
    <row r="309" hidden="1" spans="1:8">
      <c r="A309" s="6">
        <v>191776</v>
      </c>
      <c r="B309" s="6" t="s">
        <v>477</v>
      </c>
      <c r="C309" s="6">
        <v>2019</v>
      </c>
      <c r="D309" s="6" t="s">
        <v>225</v>
      </c>
      <c r="E309" s="6" t="s">
        <v>253</v>
      </c>
      <c r="F309" s="6" t="str">
        <f>VLOOKUP(E309,'Fuel Heat Rate'!C:D,2,FALSE)</f>
        <v>燃气</v>
      </c>
      <c r="G309" s="7">
        <v>-0.79</v>
      </c>
      <c r="H309" s="7">
        <f>VLOOKUP($E309,'Fuel Heat Rate'!$C$3:$K$33,4,FALSE)*G309</f>
        <v>-9.5985</v>
      </c>
    </row>
    <row r="310" hidden="1" spans="1:8">
      <c r="A310" s="6">
        <v>191741</v>
      </c>
      <c r="B310" s="6" t="s">
        <v>477</v>
      </c>
      <c r="C310" s="6">
        <v>2020</v>
      </c>
      <c r="D310" s="6" t="s">
        <v>225</v>
      </c>
      <c r="E310" s="6" t="s">
        <v>253</v>
      </c>
      <c r="F310" s="6" t="str">
        <f>VLOOKUP(E310,'Fuel Heat Rate'!C:D,2,FALSE)</f>
        <v>燃气</v>
      </c>
      <c r="G310" s="7">
        <v>-1.46</v>
      </c>
      <c r="H310" s="7">
        <f>VLOOKUP($E310,'Fuel Heat Rate'!$C$3:$K$33,4,FALSE)*G310</f>
        <v>-17.739</v>
      </c>
    </row>
    <row r="311" hidden="1" spans="1:8">
      <c r="A311" s="6">
        <v>29901</v>
      </c>
      <c r="B311" s="6" t="s">
        <v>477</v>
      </c>
      <c r="C311" s="6">
        <v>2021</v>
      </c>
      <c r="D311" s="6" t="s">
        <v>225</v>
      </c>
      <c r="E311" s="6" t="s">
        <v>253</v>
      </c>
      <c r="F311" s="6" t="str">
        <f>VLOOKUP(E311,'Fuel Heat Rate'!C:D,2,FALSE)</f>
        <v>燃气</v>
      </c>
      <c r="G311" s="7">
        <v>-1.69</v>
      </c>
      <c r="H311" s="7">
        <f>VLOOKUP($E311,'Fuel Heat Rate'!$C$3:$K$33,4,FALSE)*G311</f>
        <v>-20.5335</v>
      </c>
    </row>
    <row r="312" hidden="1" spans="1:8">
      <c r="A312" s="6">
        <v>4946</v>
      </c>
      <c r="B312" s="6" t="s">
        <v>477</v>
      </c>
      <c r="C312" s="6">
        <v>2021</v>
      </c>
      <c r="D312" s="6" t="s">
        <v>225</v>
      </c>
      <c r="E312" s="6" t="s">
        <v>494</v>
      </c>
      <c r="F312" s="6" t="str">
        <f>VLOOKUP(E312,'Fuel Heat Rate'!C:D,2,FALSE)</f>
        <v>燃煤</v>
      </c>
      <c r="G312" s="7">
        <v>-0.48</v>
      </c>
      <c r="H312" s="7">
        <f>VLOOKUP($E312,'Fuel Heat Rate'!$C$3:$K$33,4,FALSE)*G312</f>
        <v>-0.253742398360096</v>
      </c>
    </row>
    <row r="313" hidden="1" spans="1:8">
      <c r="A313" s="6">
        <v>194961</v>
      </c>
      <c r="B313" s="6" t="s">
        <v>477</v>
      </c>
      <c r="C313" s="6">
        <v>2019</v>
      </c>
      <c r="D313" s="6" t="s">
        <v>225</v>
      </c>
      <c r="E313" s="6" t="s">
        <v>229</v>
      </c>
      <c r="F313" s="6" t="str">
        <f>VLOOKUP(E313,'Fuel Heat Rate'!C:D,2,FALSE)</f>
        <v>燃煤</v>
      </c>
      <c r="G313" s="7">
        <v>-9323.9</v>
      </c>
      <c r="H313" s="7">
        <f>VLOOKUP($E313,'Fuel Heat Rate'!$C$3:$K$33,4,FALSE)*G313</f>
        <v>-6660.06177</v>
      </c>
    </row>
    <row r="314" hidden="1" spans="1:8">
      <c r="A314" s="6">
        <v>194926</v>
      </c>
      <c r="B314" s="6" t="s">
        <v>477</v>
      </c>
      <c r="C314" s="6">
        <v>2020</v>
      </c>
      <c r="D314" s="6" t="s">
        <v>225</v>
      </c>
      <c r="E314" s="6" t="s">
        <v>229</v>
      </c>
      <c r="F314" s="6" t="str">
        <f>VLOOKUP(E314,'Fuel Heat Rate'!C:D,2,FALSE)</f>
        <v>燃煤</v>
      </c>
      <c r="G314" s="7">
        <v>-9249.34</v>
      </c>
      <c r="H314" s="7">
        <f>VLOOKUP($E314,'Fuel Heat Rate'!$C$3:$K$33,4,FALSE)*G314</f>
        <v>-6606.803562</v>
      </c>
    </row>
    <row r="315" hidden="1" spans="1:8">
      <c r="A315" s="6">
        <v>1691</v>
      </c>
      <c r="B315" s="6" t="s">
        <v>477</v>
      </c>
      <c r="C315" s="6">
        <v>2021</v>
      </c>
      <c r="D315" s="6" t="s">
        <v>225</v>
      </c>
      <c r="E315" s="6" t="s">
        <v>229</v>
      </c>
      <c r="F315" s="6" t="str">
        <f>VLOOKUP(E315,'Fuel Heat Rate'!C:D,2,FALSE)</f>
        <v>燃煤</v>
      </c>
      <c r="G315" s="7">
        <v>-9176.25</v>
      </c>
      <c r="H315" s="7">
        <f>VLOOKUP($E315,'Fuel Heat Rate'!$C$3:$K$33,4,FALSE)*G315</f>
        <v>-6554.595375</v>
      </c>
    </row>
    <row r="316" hidden="1" spans="1:8">
      <c r="A316" s="6">
        <v>196081</v>
      </c>
      <c r="B316" s="6" t="s">
        <v>477</v>
      </c>
      <c r="C316" s="6">
        <v>2019</v>
      </c>
      <c r="D316" s="6" t="s">
        <v>225</v>
      </c>
      <c r="E316" s="6" t="s">
        <v>247</v>
      </c>
      <c r="F316" s="6">
        <f>VLOOKUP(E316,'Fuel Heat Rate'!C:D,2,FALSE)</f>
        <v>0</v>
      </c>
      <c r="G316" s="7">
        <v>-129.8</v>
      </c>
      <c r="H316" s="7">
        <f>VLOOKUP($E316,'Fuel Heat Rate'!$C$3:$K$33,4,FALSE)*G316</f>
        <v>-352.326955927571</v>
      </c>
    </row>
    <row r="317" hidden="1" spans="1:8">
      <c r="A317" s="6">
        <v>196046</v>
      </c>
      <c r="B317" s="6" t="s">
        <v>477</v>
      </c>
      <c r="C317" s="6">
        <v>2020</v>
      </c>
      <c r="D317" s="6" t="s">
        <v>225</v>
      </c>
      <c r="E317" s="6" t="s">
        <v>247</v>
      </c>
      <c r="F317" s="6">
        <f>VLOOKUP(E317,'Fuel Heat Rate'!C:D,2,FALSE)</f>
        <v>0</v>
      </c>
      <c r="G317" s="7">
        <v>-136</v>
      </c>
      <c r="H317" s="7">
        <f>VLOOKUP($E317,'Fuel Heat Rate'!$C$3:$K$33,4,FALSE)*G317</f>
        <v>-369.156132558934</v>
      </c>
    </row>
    <row r="318" hidden="1" spans="1:8">
      <c r="A318" s="6">
        <v>10371</v>
      </c>
      <c r="B318" s="6" t="s">
        <v>477</v>
      </c>
      <c r="C318" s="6">
        <v>2021</v>
      </c>
      <c r="D318" s="6" t="s">
        <v>225</v>
      </c>
      <c r="E318" s="6" t="s">
        <v>247</v>
      </c>
      <c r="F318" s="6">
        <f>VLOOKUP(E318,'Fuel Heat Rate'!C:D,2,FALSE)</f>
        <v>0</v>
      </c>
      <c r="G318" s="7">
        <v>-107.25</v>
      </c>
      <c r="H318" s="7">
        <f>VLOOKUP($E318,'Fuel Heat Rate'!$C$3:$K$33,4,FALSE)*G318</f>
        <v>-291.117611889306</v>
      </c>
    </row>
    <row r="319" hidden="1" spans="1:8">
      <c r="A319" s="6">
        <v>196466</v>
      </c>
      <c r="B319" s="6" t="s">
        <v>478</v>
      </c>
      <c r="C319" s="6">
        <v>2019</v>
      </c>
      <c r="D319" s="6" t="s">
        <v>225</v>
      </c>
      <c r="E319" s="6" t="s">
        <v>259</v>
      </c>
      <c r="F319" s="6" t="str">
        <f>VLOOKUP(E319,'Fuel Heat Rate'!C:D,2,FALSE)</f>
        <v>燃油</v>
      </c>
      <c r="G319" s="7">
        <v>-1.54</v>
      </c>
      <c r="H319" s="7">
        <f>VLOOKUP($E319,'Fuel Heat Rate'!$C$3:$K$33,4,FALSE)*G319</f>
        <v>-2.243934</v>
      </c>
    </row>
    <row r="320" hidden="1" spans="1:8">
      <c r="A320" s="6">
        <v>196431</v>
      </c>
      <c r="B320" s="6" t="s">
        <v>478</v>
      </c>
      <c r="C320" s="6">
        <v>2020</v>
      </c>
      <c r="D320" s="6" t="s">
        <v>225</v>
      </c>
      <c r="E320" s="6" t="s">
        <v>259</v>
      </c>
      <c r="F320" s="6" t="str">
        <f>VLOOKUP(E320,'Fuel Heat Rate'!C:D,2,FALSE)</f>
        <v>燃油</v>
      </c>
      <c r="G320" s="7">
        <v>-2.2</v>
      </c>
      <c r="H320" s="7">
        <f>VLOOKUP($E320,'Fuel Heat Rate'!$C$3:$K$33,4,FALSE)*G320</f>
        <v>-3.20562</v>
      </c>
    </row>
    <row r="321" hidden="1" spans="1:8">
      <c r="A321" s="6">
        <v>18001</v>
      </c>
      <c r="B321" s="6" t="s">
        <v>478</v>
      </c>
      <c r="C321" s="6">
        <v>2021</v>
      </c>
      <c r="D321" s="6" t="s">
        <v>225</v>
      </c>
      <c r="E321" s="6" t="s">
        <v>259</v>
      </c>
      <c r="F321" s="6" t="str">
        <f>VLOOKUP(E321,'Fuel Heat Rate'!C:D,2,FALSE)</f>
        <v>燃油</v>
      </c>
      <c r="G321" s="7">
        <v>-1.95</v>
      </c>
      <c r="H321" s="7">
        <f>VLOOKUP($E321,'Fuel Heat Rate'!$C$3:$K$33,4,FALSE)*G321</f>
        <v>-2.841345</v>
      </c>
    </row>
    <row r="322" hidden="1" spans="1:8">
      <c r="A322" s="6">
        <v>197026</v>
      </c>
      <c r="B322" s="6" t="s">
        <v>478</v>
      </c>
      <c r="C322" s="6">
        <v>2019</v>
      </c>
      <c r="D322" s="6" t="s">
        <v>225</v>
      </c>
      <c r="E322" s="6" t="s">
        <v>339</v>
      </c>
      <c r="F322" s="6" t="str">
        <f>VLOOKUP(E322,'Fuel Heat Rate'!C:D,2,FALSE)</f>
        <v>电力</v>
      </c>
      <c r="G322" s="7">
        <v>2553.5</v>
      </c>
      <c r="H322" s="7">
        <f>VLOOKUP($E322,'Fuel Heat Rate'!$C$3:$K$33,4,FALSE)*G322</f>
        <v>3140.62179706184</v>
      </c>
    </row>
    <row r="323" hidden="1" spans="1:8">
      <c r="A323" s="6">
        <v>196991</v>
      </c>
      <c r="B323" s="6" t="s">
        <v>478</v>
      </c>
      <c r="C323" s="6">
        <v>2020</v>
      </c>
      <c r="D323" s="6" t="s">
        <v>225</v>
      </c>
      <c r="E323" s="6" t="s">
        <v>339</v>
      </c>
      <c r="F323" s="6" t="str">
        <f>VLOOKUP(E323,'Fuel Heat Rate'!C:D,2,FALSE)</f>
        <v>电力</v>
      </c>
      <c r="G323" s="7">
        <v>2515.14</v>
      </c>
      <c r="H323" s="7">
        <f>VLOOKUP($E323,'Fuel Heat Rate'!$C$3:$K$33,4,FALSE)*G323</f>
        <v>3093.4417492313</v>
      </c>
    </row>
    <row r="324" hidden="1" spans="1:8">
      <c r="A324" s="6">
        <v>33191</v>
      </c>
      <c r="B324" s="6" t="s">
        <v>478</v>
      </c>
      <c r="C324" s="6">
        <v>2021</v>
      </c>
      <c r="D324" s="6" t="s">
        <v>225</v>
      </c>
      <c r="E324" s="6" t="s">
        <v>339</v>
      </c>
      <c r="F324" s="6" t="str">
        <f>VLOOKUP(E324,'Fuel Heat Rate'!C:D,2,FALSE)</f>
        <v>电力</v>
      </c>
      <c r="G324" s="7">
        <v>2458.77</v>
      </c>
      <c r="H324" s="7">
        <f>VLOOKUP($E324,'Fuel Heat Rate'!$C$3:$K$33,4,FALSE)*G324</f>
        <v>3024.11069354288</v>
      </c>
    </row>
    <row r="325" hidden="1" spans="1:8">
      <c r="A325" s="6">
        <v>197586</v>
      </c>
      <c r="B325" s="6" t="s">
        <v>478</v>
      </c>
      <c r="C325" s="6">
        <v>2019</v>
      </c>
      <c r="D325" s="6" t="s">
        <v>225</v>
      </c>
      <c r="E325" s="6" t="s">
        <v>244</v>
      </c>
      <c r="F325" s="6">
        <f>VLOOKUP(E325,'Fuel Heat Rate'!C:D,2,FALSE)</f>
        <v>0</v>
      </c>
      <c r="G325" s="7">
        <v>-100.85</v>
      </c>
      <c r="H325" s="7">
        <f>VLOOKUP($E325,'Fuel Heat Rate'!$C$3:$K$33,4,FALSE)*G325</f>
        <v>-129.654441407585</v>
      </c>
    </row>
    <row r="326" hidden="1" spans="1:8">
      <c r="A326" s="6">
        <v>197551</v>
      </c>
      <c r="B326" s="6" t="s">
        <v>478</v>
      </c>
      <c r="C326" s="6">
        <v>2020</v>
      </c>
      <c r="D326" s="6" t="s">
        <v>225</v>
      </c>
      <c r="E326" s="6" t="s">
        <v>244</v>
      </c>
      <c r="F326" s="6">
        <f>VLOOKUP(E326,'Fuel Heat Rate'!C:D,2,FALSE)</f>
        <v>0</v>
      </c>
      <c r="G326" s="7">
        <v>-131.49</v>
      </c>
      <c r="H326" s="7">
        <f>VLOOKUP($E326,'Fuel Heat Rate'!$C$3:$K$33,4,FALSE)*G326</f>
        <v>-169.045736248719</v>
      </c>
    </row>
    <row r="327" hidden="1" spans="1:8">
      <c r="A327" s="6">
        <v>9321</v>
      </c>
      <c r="B327" s="6" t="s">
        <v>478</v>
      </c>
      <c r="C327" s="6">
        <v>2021</v>
      </c>
      <c r="D327" s="6" t="s">
        <v>225</v>
      </c>
      <c r="E327" s="6" t="s">
        <v>244</v>
      </c>
      <c r="F327" s="6">
        <f>VLOOKUP(E327,'Fuel Heat Rate'!C:D,2,FALSE)</f>
        <v>0</v>
      </c>
      <c r="G327" s="7">
        <v>-149.03</v>
      </c>
      <c r="H327" s="7">
        <f>VLOOKUP($E327,'Fuel Heat Rate'!$C$3:$K$33,4,FALSE)*G327</f>
        <v>-191.595452681927</v>
      </c>
    </row>
    <row r="328" hidden="1" spans="1:8">
      <c r="A328" s="6">
        <v>197971</v>
      </c>
      <c r="B328" s="6" t="s">
        <v>478</v>
      </c>
      <c r="C328" s="6">
        <v>2019</v>
      </c>
      <c r="D328" s="6" t="s">
        <v>225</v>
      </c>
      <c r="E328" s="6" t="s">
        <v>242</v>
      </c>
      <c r="F328" s="6">
        <f>VLOOKUP(E328,'Fuel Heat Rate'!C:D,2,FALSE)</f>
        <v>0</v>
      </c>
      <c r="G328" s="7">
        <v>-12.62</v>
      </c>
      <c r="H328" s="7">
        <f>VLOOKUP($E328,'Fuel Heat Rate'!$C$3:$K$33,4,FALSE)*G328</f>
        <v>-74.81767</v>
      </c>
    </row>
    <row r="329" hidden="1" spans="1:8">
      <c r="A329" s="6">
        <v>197936</v>
      </c>
      <c r="B329" s="6" t="s">
        <v>478</v>
      </c>
      <c r="C329" s="6">
        <v>2020</v>
      </c>
      <c r="D329" s="6" t="s">
        <v>225</v>
      </c>
      <c r="E329" s="6" t="s">
        <v>242</v>
      </c>
      <c r="F329" s="6">
        <f>VLOOKUP(E329,'Fuel Heat Rate'!C:D,2,FALSE)</f>
        <v>0</v>
      </c>
      <c r="G329" s="7">
        <v>-13.08</v>
      </c>
      <c r="H329" s="7">
        <f>VLOOKUP($E329,'Fuel Heat Rate'!$C$3:$K$33,4,FALSE)*G329</f>
        <v>-77.54478</v>
      </c>
    </row>
    <row r="330" hidden="1" spans="1:8">
      <c r="A330" s="6">
        <v>8236</v>
      </c>
      <c r="B330" s="6" t="s">
        <v>478</v>
      </c>
      <c r="C330" s="6">
        <v>2021</v>
      </c>
      <c r="D330" s="6" t="s">
        <v>225</v>
      </c>
      <c r="E330" s="6" t="s">
        <v>242</v>
      </c>
      <c r="F330" s="6">
        <f>VLOOKUP(E330,'Fuel Heat Rate'!C:D,2,FALSE)</f>
        <v>0</v>
      </c>
      <c r="G330" s="7">
        <v>-9.51</v>
      </c>
      <c r="H330" s="7">
        <f>VLOOKUP($E330,'Fuel Heat Rate'!$C$3:$K$33,4,FALSE)*G330</f>
        <v>-56.380035</v>
      </c>
    </row>
    <row r="331" hidden="1" spans="1:8">
      <c r="A331" s="6">
        <v>199091</v>
      </c>
      <c r="B331" s="6" t="s">
        <v>478</v>
      </c>
      <c r="C331" s="6">
        <v>2019</v>
      </c>
      <c r="D331" s="6" t="s">
        <v>225</v>
      </c>
      <c r="E331" s="6" t="s">
        <v>251</v>
      </c>
      <c r="F331" s="6" t="str">
        <f>VLOOKUP(E331,'Fuel Heat Rate'!C:D,2,FALSE)</f>
        <v>燃油</v>
      </c>
      <c r="G331" s="7">
        <v>-0.88</v>
      </c>
      <c r="H331" s="7">
        <f>VLOOKUP($E331,'Fuel Heat Rate'!$C$3:$K$33,4,FALSE)*G331</f>
        <v>-1.382832</v>
      </c>
    </row>
    <row r="332" hidden="1" spans="1:8">
      <c r="A332" s="6">
        <v>199056</v>
      </c>
      <c r="B332" s="6" t="s">
        <v>478</v>
      </c>
      <c r="C332" s="6">
        <v>2020</v>
      </c>
      <c r="D332" s="6" t="s">
        <v>225</v>
      </c>
      <c r="E332" s="6" t="s">
        <v>251</v>
      </c>
      <c r="F332" s="6" t="str">
        <f>VLOOKUP(E332,'Fuel Heat Rate'!C:D,2,FALSE)</f>
        <v>燃油</v>
      </c>
      <c r="G332" s="7">
        <v>-0.52</v>
      </c>
      <c r="H332" s="7">
        <f>VLOOKUP($E332,'Fuel Heat Rate'!$C$3:$K$33,4,FALSE)*G332</f>
        <v>-0.817128</v>
      </c>
    </row>
    <row r="333" hidden="1" spans="1:8">
      <c r="A333" s="6">
        <v>27766</v>
      </c>
      <c r="B333" s="6" t="s">
        <v>478</v>
      </c>
      <c r="C333" s="6">
        <v>2021</v>
      </c>
      <c r="D333" s="6" t="s">
        <v>225</v>
      </c>
      <c r="E333" s="6" t="s">
        <v>251</v>
      </c>
      <c r="F333" s="6" t="str">
        <f>VLOOKUP(E333,'Fuel Heat Rate'!C:D,2,FALSE)</f>
        <v>燃油</v>
      </c>
      <c r="G333" s="7">
        <v>-0.6</v>
      </c>
      <c r="H333" s="7">
        <f>VLOOKUP($E333,'Fuel Heat Rate'!$C$3:$K$33,4,FALSE)*G333</f>
        <v>-0.94284</v>
      </c>
    </row>
    <row r="334" hidden="1" spans="1:8">
      <c r="A334" s="6">
        <v>199651</v>
      </c>
      <c r="B334" s="6" t="s">
        <v>478</v>
      </c>
      <c r="C334" s="6">
        <v>2019</v>
      </c>
      <c r="D334" s="6" t="s">
        <v>225</v>
      </c>
      <c r="E334" s="6" t="s">
        <v>234</v>
      </c>
      <c r="F334" s="6" t="str">
        <f>VLOOKUP(E334,'Fuel Heat Rate'!C:D,2,FALSE)</f>
        <v>煤矸石</v>
      </c>
      <c r="G334" s="7">
        <v>-206.34</v>
      </c>
      <c r="H334" s="7">
        <f>VLOOKUP($E334,'Fuel Heat Rate'!$C$3:$K$33,4,FALSE)*G334</f>
        <v>-59.0328377177998</v>
      </c>
    </row>
    <row r="335" hidden="1" spans="1:8">
      <c r="A335" s="6">
        <v>199616</v>
      </c>
      <c r="B335" s="6" t="s">
        <v>478</v>
      </c>
      <c r="C335" s="6">
        <v>2020</v>
      </c>
      <c r="D335" s="6" t="s">
        <v>225</v>
      </c>
      <c r="E335" s="6" t="s">
        <v>234</v>
      </c>
      <c r="F335" s="6" t="str">
        <f>VLOOKUP(E335,'Fuel Heat Rate'!C:D,2,FALSE)</f>
        <v>煤矸石</v>
      </c>
      <c r="G335" s="7">
        <v>-135.08</v>
      </c>
      <c r="H335" s="7">
        <f>VLOOKUP($E335,'Fuel Heat Rate'!$C$3:$K$33,4,FALSE)*G335</f>
        <v>-38.6457096002733</v>
      </c>
    </row>
    <row r="336" hidden="1" spans="1:8">
      <c r="A336" s="6">
        <v>6066</v>
      </c>
      <c r="B336" s="6" t="s">
        <v>478</v>
      </c>
      <c r="C336" s="6">
        <v>2021</v>
      </c>
      <c r="D336" s="6" t="s">
        <v>225</v>
      </c>
      <c r="E336" s="6" t="s">
        <v>234</v>
      </c>
      <c r="F336" s="6" t="str">
        <f>VLOOKUP(E336,'Fuel Heat Rate'!C:D,2,FALSE)</f>
        <v>煤矸石</v>
      </c>
      <c r="G336" s="7">
        <v>-144.6</v>
      </c>
      <c r="H336" s="7">
        <f>VLOOKUP($E336,'Fuel Heat Rate'!$C$3:$K$33,4,FALSE)*G336</f>
        <v>-41.3693337888623</v>
      </c>
    </row>
    <row r="337" hidden="1" spans="1:8">
      <c r="A337" s="6">
        <v>11491</v>
      </c>
      <c r="B337" s="6" t="s">
        <v>478</v>
      </c>
      <c r="C337" s="6">
        <v>2021</v>
      </c>
      <c r="D337" s="6" t="s">
        <v>225</v>
      </c>
      <c r="E337" s="6" t="s">
        <v>249</v>
      </c>
      <c r="F337" s="6">
        <f>VLOOKUP(E337,'Fuel Heat Rate'!C:D,2,FALSE)</f>
        <v>0</v>
      </c>
      <c r="G337" s="7">
        <v>-1.8</v>
      </c>
      <c r="H337" s="7">
        <f>VLOOKUP($E337,'Fuel Heat Rate'!$C$3:$K$33,4,FALSE)*G337</f>
        <v>-3.2148</v>
      </c>
    </row>
    <row r="338" hidden="1" spans="1:8">
      <c r="A338" s="6">
        <v>202276</v>
      </c>
      <c r="B338" s="6" t="s">
        <v>478</v>
      </c>
      <c r="C338" s="6">
        <v>2019</v>
      </c>
      <c r="D338" s="6" t="s">
        <v>225</v>
      </c>
      <c r="E338" s="6" t="s">
        <v>226</v>
      </c>
      <c r="F338" s="6" t="str">
        <f>VLOOKUP(E338,'Fuel Heat Rate'!C:D,2,FALSE)</f>
        <v>生物质</v>
      </c>
      <c r="G338" s="7">
        <v>-326.04</v>
      </c>
      <c r="H338" s="7">
        <f>VLOOKUP($E338,'Fuel Heat Rate'!$C$3:$K$33,4,FALSE)*G338</f>
        <v>-326.051139050222</v>
      </c>
    </row>
    <row r="339" hidden="1" spans="1:8">
      <c r="A339" s="6">
        <v>202241</v>
      </c>
      <c r="B339" s="6" t="s">
        <v>478</v>
      </c>
      <c r="C339" s="6">
        <v>2020</v>
      </c>
      <c r="D339" s="6" t="s">
        <v>225</v>
      </c>
      <c r="E339" s="6" t="s">
        <v>226</v>
      </c>
      <c r="F339" s="6" t="str">
        <f>VLOOKUP(E339,'Fuel Heat Rate'!C:D,2,FALSE)</f>
        <v>生物质</v>
      </c>
      <c r="G339" s="7">
        <v>-353.42</v>
      </c>
      <c r="H339" s="7">
        <f>VLOOKUP($E339,'Fuel Heat Rate'!$C$3:$K$33,4,FALSE)*G339</f>
        <v>-353.432074478989</v>
      </c>
    </row>
    <row r="340" hidden="1" spans="1:8">
      <c r="A340" s="6">
        <v>34276</v>
      </c>
      <c r="B340" s="6" t="s">
        <v>478</v>
      </c>
      <c r="C340" s="6">
        <v>2021</v>
      </c>
      <c r="D340" s="6" t="s">
        <v>225</v>
      </c>
      <c r="E340" s="6" t="s">
        <v>226</v>
      </c>
      <c r="F340" s="6" t="str">
        <f>VLOOKUP(E340,'Fuel Heat Rate'!C:D,2,FALSE)</f>
        <v>生物质</v>
      </c>
      <c r="G340" s="7">
        <v>-348.85</v>
      </c>
      <c r="H340" s="7">
        <f>VLOOKUP($E340,'Fuel Heat Rate'!$C$3:$K$33,4,FALSE)*G340</f>
        <v>-348.86191834643</v>
      </c>
    </row>
    <row r="341" hidden="1" spans="1:8">
      <c r="A341" s="6">
        <v>203396</v>
      </c>
      <c r="B341" s="6" t="s">
        <v>478</v>
      </c>
      <c r="C341" s="6">
        <v>2019</v>
      </c>
      <c r="D341" s="6" t="s">
        <v>225</v>
      </c>
      <c r="E341" s="6" t="s">
        <v>231</v>
      </c>
      <c r="F341" s="6" t="str">
        <f>VLOOKUP(E341,'Fuel Heat Rate'!C:D,2,FALSE)</f>
        <v>燃煤</v>
      </c>
      <c r="G341" s="7">
        <v>-198.98</v>
      </c>
      <c r="H341" s="7">
        <f>VLOOKUP($E341,'Fuel Heat Rate'!$C$3:$K$33,4,FALSE)*G341</f>
        <v>-56.848586</v>
      </c>
    </row>
    <row r="342" hidden="1" spans="1:8">
      <c r="A342" s="6">
        <v>203361</v>
      </c>
      <c r="B342" s="6" t="s">
        <v>478</v>
      </c>
      <c r="C342" s="6">
        <v>2020</v>
      </c>
      <c r="D342" s="6" t="s">
        <v>225</v>
      </c>
      <c r="E342" s="6" t="s">
        <v>231</v>
      </c>
      <c r="F342" s="6" t="str">
        <f>VLOOKUP(E342,'Fuel Heat Rate'!C:D,2,FALSE)</f>
        <v>燃煤</v>
      </c>
      <c r="G342" s="7">
        <v>-273.42</v>
      </c>
      <c r="H342" s="7">
        <f>VLOOKUP($E342,'Fuel Heat Rate'!$C$3:$K$33,4,FALSE)*G342</f>
        <v>-78.116094</v>
      </c>
    </row>
    <row r="343" hidden="1" spans="1:8">
      <c r="A343" s="6">
        <v>3896</v>
      </c>
      <c r="B343" s="6" t="s">
        <v>478</v>
      </c>
      <c r="C343" s="6">
        <v>2021</v>
      </c>
      <c r="D343" s="6" t="s">
        <v>225</v>
      </c>
      <c r="E343" s="6" t="s">
        <v>231</v>
      </c>
      <c r="F343" s="6" t="str">
        <f>VLOOKUP(E343,'Fuel Heat Rate'!C:D,2,FALSE)</f>
        <v>燃煤</v>
      </c>
      <c r="G343" s="7">
        <v>-144.79</v>
      </c>
      <c r="H343" s="7">
        <f>VLOOKUP($E343,'Fuel Heat Rate'!$C$3:$K$33,4,FALSE)*G343</f>
        <v>-41.366503</v>
      </c>
    </row>
    <row r="344" hidden="1" spans="1:8">
      <c r="A344" s="6">
        <v>15831</v>
      </c>
      <c r="B344" s="6" t="s">
        <v>478</v>
      </c>
      <c r="C344" s="6">
        <v>2021</v>
      </c>
      <c r="D344" s="6" t="s">
        <v>225</v>
      </c>
      <c r="E344" s="6" t="s">
        <v>500</v>
      </c>
      <c r="F344" s="6" t="str">
        <f>VLOOKUP(E344,'Fuel Heat Rate'!C:D,2,FALSE)</f>
        <v>燃油</v>
      </c>
      <c r="G344" s="7">
        <v>-0.01</v>
      </c>
      <c r="H344" s="7">
        <f>VLOOKUP($E344,'Fuel Heat Rate'!$C$3:$K$33,4,FALSE)*G344</f>
        <v>-0.014714</v>
      </c>
    </row>
    <row r="345" hidden="1" spans="1:8">
      <c r="A345" s="6">
        <v>204516</v>
      </c>
      <c r="B345" s="6" t="s">
        <v>478</v>
      </c>
      <c r="C345" s="6">
        <v>2019</v>
      </c>
      <c r="D345" s="6" t="s">
        <v>225</v>
      </c>
      <c r="E345" s="6" t="s">
        <v>262</v>
      </c>
      <c r="F345" s="6" t="str">
        <f>VLOOKUP(E345,'Fuel Heat Rate'!C:D,2,FALSE)</f>
        <v>燃油</v>
      </c>
      <c r="G345" s="7">
        <v>-0.2</v>
      </c>
      <c r="H345" s="7">
        <f>VLOOKUP($E345,'Fuel Heat Rate'!$C$3:$K$33,4,FALSE)*G345</f>
        <v>-0.28572</v>
      </c>
    </row>
    <row r="346" hidden="1" spans="1:8">
      <c r="A346" s="6">
        <v>204481</v>
      </c>
      <c r="B346" s="6" t="s">
        <v>478</v>
      </c>
      <c r="C346" s="6">
        <v>2020</v>
      </c>
      <c r="D346" s="6" t="s">
        <v>225</v>
      </c>
      <c r="E346" s="6" t="s">
        <v>262</v>
      </c>
      <c r="F346" s="6" t="str">
        <f>VLOOKUP(E346,'Fuel Heat Rate'!C:D,2,FALSE)</f>
        <v>燃油</v>
      </c>
      <c r="G346" s="7">
        <v>-0.21</v>
      </c>
      <c r="H346" s="7">
        <f>VLOOKUP($E346,'Fuel Heat Rate'!$C$3:$K$33,4,FALSE)*G346</f>
        <v>-0.300006</v>
      </c>
    </row>
    <row r="347" hidden="1" spans="1:8">
      <c r="A347" s="6">
        <v>19086</v>
      </c>
      <c r="B347" s="6" t="s">
        <v>478</v>
      </c>
      <c r="C347" s="6">
        <v>2021</v>
      </c>
      <c r="D347" s="6" t="s">
        <v>225</v>
      </c>
      <c r="E347" s="6" t="s">
        <v>262</v>
      </c>
      <c r="F347" s="6" t="str">
        <f>VLOOKUP(E347,'Fuel Heat Rate'!C:D,2,FALSE)</f>
        <v>燃油</v>
      </c>
      <c r="G347" s="7">
        <v>-0.11</v>
      </c>
      <c r="H347" s="7">
        <f>VLOOKUP($E347,'Fuel Heat Rate'!$C$3:$K$33,4,FALSE)*G347</f>
        <v>-0.157146</v>
      </c>
    </row>
    <row r="348" hidden="1" spans="1:8">
      <c r="A348" s="6">
        <v>205076</v>
      </c>
      <c r="B348" s="6" t="s">
        <v>478</v>
      </c>
      <c r="C348" s="6">
        <v>2019</v>
      </c>
      <c r="D348" s="6" t="s">
        <v>225</v>
      </c>
      <c r="E348" s="6" t="s">
        <v>337</v>
      </c>
      <c r="F348" s="6" t="str">
        <f>VLOOKUP(E348,'Fuel Heat Rate'!C:D,2,FALSE)</f>
        <v>其他</v>
      </c>
      <c r="G348" s="7">
        <v>-3600.59</v>
      </c>
      <c r="H348" s="7">
        <f>VLOOKUP($E348,'Fuel Heat Rate'!$C$3:$K$33,4,FALSE)*G348</f>
        <v>-123.012982576016</v>
      </c>
    </row>
    <row r="349" hidden="1" spans="1:8">
      <c r="A349" s="6">
        <v>205041</v>
      </c>
      <c r="B349" s="6" t="s">
        <v>478</v>
      </c>
      <c r="C349" s="6">
        <v>2020</v>
      </c>
      <c r="D349" s="6" t="s">
        <v>225</v>
      </c>
      <c r="E349" s="6" t="s">
        <v>337</v>
      </c>
      <c r="F349" s="6" t="str">
        <f>VLOOKUP(E349,'Fuel Heat Rate'!C:D,2,FALSE)</f>
        <v>其他</v>
      </c>
      <c r="G349" s="7">
        <v>-4201.6</v>
      </c>
      <c r="H349" s="7">
        <f>VLOOKUP($E349,'Fuel Heat Rate'!$C$3:$K$33,4,FALSE)*G349</f>
        <v>-143.546293132901</v>
      </c>
    </row>
    <row r="350" hidden="1" spans="1:8">
      <c r="A350" s="6">
        <v>32106</v>
      </c>
      <c r="B350" s="6" t="s">
        <v>478</v>
      </c>
      <c r="C350" s="6">
        <v>2021</v>
      </c>
      <c r="D350" s="6" t="s">
        <v>225</v>
      </c>
      <c r="E350" s="6" t="s">
        <v>337</v>
      </c>
      <c r="F350" s="6" t="str">
        <f>VLOOKUP(E350,'Fuel Heat Rate'!C:D,2,FALSE)</f>
        <v>其他</v>
      </c>
      <c r="G350" s="7">
        <v>-4010.52</v>
      </c>
      <c r="H350" s="7">
        <f>VLOOKUP($E350,'Fuel Heat Rate'!$C$3:$K$33,4,FALSE)*G350</f>
        <v>-137.018107277076</v>
      </c>
    </row>
    <row r="351" hidden="1" spans="1:8">
      <c r="A351" s="6">
        <v>207176</v>
      </c>
      <c r="B351" s="6" t="s">
        <v>478</v>
      </c>
      <c r="C351" s="6">
        <v>2019</v>
      </c>
      <c r="D351" s="6" t="s">
        <v>225</v>
      </c>
      <c r="E351" s="6" t="s">
        <v>239</v>
      </c>
      <c r="F351" s="6" t="str">
        <f>VLOOKUP(E351,'Fuel Heat Rate'!C:D,2,FALSE)</f>
        <v>燃油</v>
      </c>
      <c r="G351" s="7">
        <v>-4.29</v>
      </c>
      <c r="H351" s="7">
        <f>VLOOKUP($E351,'Fuel Heat Rate'!$C$3:$K$33,4,FALSE)*G351</f>
        <v>-4.6823583874274</v>
      </c>
    </row>
    <row r="352" hidden="1" spans="1:8">
      <c r="A352" s="6">
        <v>207141</v>
      </c>
      <c r="B352" s="6" t="s">
        <v>478</v>
      </c>
      <c r="C352" s="6">
        <v>2020</v>
      </c>
      <c r="D352" s="6" t="s">
        <v>225</v>
      </c>
      <c r="E352" s="6" t="s">
        <v>239</v>
      </c>
      <c r="F352" s="6" t="str">
        <f>VLOOKUP(E352,'Fuel Heat Rate'!C:D,2,FALSE)</f>
        <v>燃油</v>
      </c>
      <c r="G352" s="7">
        <v>-5.71</v>
      </c>
      <c r="H352" s="7">
        <f>VLOOKUP($E352,'Fuel Heat Rate'!$C$3:$K$33,4,FALSE)*G352</f>
        <v>-6.23222992825419</v>
      </c>
    </row>
    <row r="353" hidden="1" spans="1:8">
      <c r="A353" s="6">
        <v>25596</v>
      </c>
      <c r="B353" s="6" t="s">
        <v>478</v>
      </c>
      <c r="C353" s="6">
        <v>2021</v>
      </c>
      <c r="D353" s="6" t="s">
        <v>225</v>
      </c>
      <c r="E353" s="6" t="s">
        <v>239</v>
      </c>
      <c r="F353" s="6" t="str">
        <f>VLOOKUP(E353,'Fuel Heat Rate'!C:D,2,FALSE)</f>
        <v>燃油</v>
      </c>
      <c r="G353" s="7">
        <v>-5.52</v>
      </c>
      <c r="H353" s="7">
        <f>VLOOKUP($E353,'Fuel Heat Rate'!$C$3:$K$33,4,FALSE)*G353</f>
        <v>-6.02485275025624</v>
      </c>
    </row>
    <row r="354" hidden="1" spans="1:8">
      <c r="A354" s="6">
        <v>207946</v>
      </c>
      <c r="B354" s="6" t="s">
        <v>478</v>
      </c>
      <c r="C354" s="6">
        <v>2019</v>
      </c>
      <c r="D354" s="6" t="s">
        <v>225</v>
      </c>
      <c r="E354" s="6" t="s">
        <v>253</v>
      </c>
      <c r="F354" s="6" t="str">
        <f>VLOOKUP(E354,'Fuel Heat Rate'!C:D,2,FALSE)</f>
        <v>燃气</v>
      </c>
      <c r="G354" s="7">
        <v>-3.97</v>
      </c>
      <c r="H354" s="7">
        <f>VLOOKUP($E354,'Fuel Heat Rate'!$C$3:$K$33,4,FALSE)*G354</f>
        <v>-48.2355</v>
      </c>
    </row>
    <row r="355" hidden="1" spans="1:8">
      <c r="A355" s="6">
        <v>207911</v>
      </c>
      <c r="B355" s="6" t="s">
        <v>478</v>
      </c>
      <c r="C355" s="6">
        <v>2020</v>
      </c>
      <c r="D355" s="6" t="s">
        <v>225</v>
      </c>
      <c r="E355" s="6" t="s">
        <v>253</v>
      </c>
      <c r="F355" s="6" t="str">
        <f>VLOOKUP(E355,'Fuel Heat Rate'!C:D,2,FALSE)</f>
        <v>燃气</v>
      </c>
      <c r="G355" s="7">
        <v>-3.9</v>
      </c>
      <c r="H355" s="7">
        <f>VLOOKUP($E355,'Fuel Heat Rate'!$C$3:$K$33,4,FALSE)*G355</f>
        <v>-47.385</v>
      </c>
    </row>
    <row r="356" hidden="1" spans="1:8">
      <c r="A356" s="6">
        <v>29936</v>
      </c>
      <c r="B356" s="6" t="s">
        <v>478</v>
      </c>
      <c r="C356" s="6">
        <v>2021</v>
      </c>
      <c r="D356" s="6" t="s">
        <v>225</v>
      </c>
      <c r="E356" s="6" t="s">
        <v>253</v>
      </c>
      <c r="F356" s="6" t="str">
        <f>VLOOKUP(E356,'Fuel Heat Rate'!C:D,2,FALSE)</f>
        <v>燃气</v>
      </c>
      <c r="G356" s="7">
        <v>-3.37</v>
      </c>
      <c r="H356" s="7">
        <f>VLOOKUP($E356,'Fuel Heat Rate'!$C$3:$K$33,4,FALSE)*G356</f>
        <v>-40.9455</v>
      </c>
    </row>
    <row r="357" hidden="1" spans="1:8">
      <c r="A357" s="6">
        <v>211131</v>
      </c>
      <c r="B357" s="6" t="s">
        <v>478</v>
      </c>
      <c r="C357" s="6">
        <v>2019</v>
      </c>
      <c r="D357" s="6" t="s">
        <v>225</v>
      </c>
      <c r="E357" s="6" t="s">
        <v>229</v>
      </c>
      <c r="F357" s="6" t="str">
        <f>VLOOKUP(E357,'Fuel Heat Rate'!C:D,2,FALSE)</f>
        <v>燃煤</v>
      </c>
      <c r="G357" s="7">
        <v>-9950.8</v>
      </c>
      <c r="H357" s="7">
        <f>VLOOKUP($E357,'Fuel Heat Rate'!$C$3:$K$33,4,FALSE)*G357</f>
        <v>-7107.85644</v>
      </c>
    </row>
    <row r="358" hidden="1" spans="1:8">
      <c r="A358" s="6">
        <v>211096</v>
      </c>
      <c r="B358" s="6" t="s">
        <v>478</v>
      </c>
      <c r="C358" s="6">
        <v>2020</v>
      </c>
      <c r="D358" s="6" t="s">
        <v>225</v>
      </c>
      <c r="E358" s="6" t="s">
        <v>229</v>
      </c>
      <c r="F358" s="6" t="str">
        <f>VLOOKUP(E358,'Fuel Heat Rate'!C:D,2,FALSE)</f>
        <v>燃煤</v>
      </c>
      <c r="G358" s="7">
        <v>-9477.28</v>
      </c>
      <c r="H358" s="7">
        <f>VLOOKUP($E358,'Fuel Heat Rate'!$C$3:$K$33,4,FALSE)*G358</f>
        <v>-6769.621104</v>
      </c>
    </row>
    <row r="359" hidden="1" spans="1:8">
      <c r="A359" s="6">
        <v>1726</v>
      </c>
      <c r="B359" s="6" t="s">
        <v>478</v>
      </c>
      <c r="C359" s="6">
        <v>2021</v>
      </c>
      <c r="D359" s="6" t="s">
        <v>225</v>
      </c>
      <c r="E359" s="6" t="s">
        <v>229</v>
      </c>
      <c r="F359" s="6" t="str">
        <f>VLOOKUP(E359,'Fuel Heat Rate'!C:D,2,FALSE)</f>
        <v>燃煤</v>
      </c>
      <c r="G359" s="7">
        <v>-9551.06</v>
      </c>
      <c r="H359" s="7">
        <f>VLOOKUP($E359,'Fuel Heat Rate'!$C$3:$K$33,4,FALSE)*G359</f>
        <v>-6822.322158</v>
      </c>
    </row>
    <row r="360" hidden="1" spans="1:8">
      <c r="A360" s="6">
        <v>212251</v>
      </c>
      <c r="B360" s="6" t="s">
        <v>478</v>
      </c>
      <c r="C360" s="6">
        <v>2019</v>
      </c>
      <c r="D360" s="6" t="s">
        <v>225</v>
      </c>
      <c r="E360" s="6" t="s">
        <v>247</v>
      </c>
      <c r="F360" s="6">
        <f>VLOOKUP(E360,'Fuel Heat Rate'!C:D,2,FALSE)</f>
        <v>0</v>
      </c>
      <c r="G360" s="7">
        <v>-1.49</v>
      </c>
      <c r="H360" s="7">
        <f>VLOOKUP($E360,'Fuel Heat Rate'!$C$3:$K$33,4,FALSE)*G360</f>
        <v>-4.04443115818244</v>
      </c>
    </row>
    <row r="361" hidden="1" spans="1:8">
      <c r="A361" s="6">
        <v>212216</v>
      </c>
      <c r="B361" s="6" t="s">
        <v>478</v>
      </c>
      <c r="C361" s="6">
        <v>2020</v>
      </c>
      <c r="D361" s="6" t="s">
        <v>225</v>
      </c>
      <c r="E361" s="6" t="s">
        <v>247</v>
      </c>
      <c r="F361" s="6">
        <f>VLOOKUP(E361,'Fuel Heat Rate'!C:D,2,FALSE)</f>
        <v>0</v>
      </c>
      <c r="G361" s="7">
        <v>-8.09</v>
      </c>
      <c r="H361" s="7">
        <f>VLOOKUP($E361,'Fuel Heat Rate'!$C$3:$K$33,4,FALSE)*G361</f>
        <v>-21.9593611206013</v>
      </c>
    </row>
    <row r="362" hidden="1" spans="1:8">
      <c r="A362" s="6">
        <v>10406</v>
      </c>
      <c r="B362" s="6" t="s">
        <v>478</v>
      </c>
      <c r="C362" s="6">
        <v>2021</v>
      </c>
      <c r="D362" s="6" t="s">
        <v>225</v>
      </c>
      <c r="E362" s="6" t="s">
        <v>247</v>
      </c>
      <c r="F362" s="6">
        <f>VLOOKUP(E362,'Fuel Heat Rate'!C:D,2,FALSE)</f>
        <v>0</v>
      </c>
      <c r="G362" s="7">
        <v>-4.47</v>
      </c>
      <c r="H362" s="7">
        <f>VLOOKUP($E362,'Fuel Heat Rate'!$C$3:$K$33,4,FALSE)*G362</f>
        <v>-12.1332934745473</v>
      </c>
    </row>
    <row r="363" hidden="1" spans="1:8">
      <c r="A363" s="6">
        <v>212636</v>
      </c>
      <c r="B363" s="6" t="s">
        <v>479</v>
      </c>
      <c r="C363" s="6">
        <v>2019</v>
      </c>
      <c r="D363" s="6" t="s">
        <v>225</v>
      </c>
      <c r="E363" s="6" t="s">
        <v>259</v>
      </c>
      <c r="F363" s="6" t="str">
        <f>VLOOKUP(E363,'Fuel Heat Rate'!C:D,2,FALSE)</f>
        <v>燃油</v>
      </c>
      <c r="G363" s="7">
        <v>-0.38</v>
      </c>
      <c r="H363" s="7">
        <f>VLOOKUP($E363,'Fuel Heat Rate'!$C$3:$K$33,4,FALSE)*G363</f>
        <v>-0.553698</v>
      </c>
    </row>
    <row r="364" hidden="1" spans="1:8">
      <c r="A364" s="6">
        <v>212601</v>
      </c>
      <c r="B364" s="6" t="s">
        <v>479</v>
      </c>
      <c r="C364" s="6">
        <v>2020</v>
      </c>
      <c r="D364" s="6" t="s">
        <v>225</v>
      </c>
      <c r="E364" s="6" t="s">
        <v>259</v>
      </c>
      <c r="F364" s="6" t="str">
        <f>VLOOKUP(E364,'Fuel Heat Rate'!C:D,2,FALSE)</f>
        <v>燃油</v>
      </c>
      <c r="G364" s="7">
        <v>-0.4</v>
      </c>
      <c r="H364" s="7">
        <f>VLOOKUP($E364,'Fuel Heat Rate'!$C$3:$K$33,4,FALSE)*G364</f>
        <v>-0.58284</v>
      </c>
    </row>
    <row r="365" hidden="1" spans="1:8">
      <c r="A365" s="6">
        <v>18421</v>
      </c>
      <c r="B365" s="6" t="s">
        <v>479</v>
      </c>
      <c r="C365" s="6">
        <v>2021</v>
      </c>
      <c r="D365" s="6" t="s">
        <v>225</v>
      </c>
      <c r="E365" s="6" t="s">
        <v>259</v>
      </c>
      <c r="F365" s="6" t="str">
        <f>VLOOKUP(E365,'Fuel Heat Rate'!C:D,2,FALSE)</f>
        <v>燃油</v>
      </c>
      <c r="G365" s="7">
        <v>-0.65</v>
      </c>
      <c r="H365" s="7">
        <f>VLOOKUP($E365,'Fuel Heat Rate'!$C$3:$K$33,4,FALSE)*G365</f>
        <v>-0.947115</v>
      </c>
    </row>
    <row r="366" hidden="1" spans="1:8">
      <c r="A366" s="6">
        <v>213196</v>
      </c>
      <c r="B366" s="6" t="s">
        <v>479</v>
      </c>
      <c r="C366" s="6">
        <v>2019</v>
      </c>
      <c r="D366" s="6" t="s">
        <v>225</v>
      </c>
      <c r="E366" s="6" t="s">
        <v>339</v>
      </c>
      <c r="F366" s="6" t="str">
        <f>VLOOKUP(E366,'Fuel Heat Rate'!C:D,2,FALSE)</f>
        <v>电力</v>
      </c>
      <c r="G366" s="7">
        <v>910.23</v>
      </c>
      <c r="H366" s="7">
        <f>VLOOKUP($E366,'Fuel Heat Rate'!$C$3:$K$33,4,FALSE)*G366</f>
        <v>1119.51759480697</v>
      </c>
    </row>
    <row r="367" hidden="1" spans="1:8">
      <c r="A367" s="6">
        <v>213161</v>
      </c>
      <c r="B367" s="6" t="s">
        <v>479</v>
      </c>
      <c r="C367" s="6">
        <v>2020</v>
      </c>
      <c r="D367" s="6" t="s">
        <v>225</v>
      </c>
      <c r="E367" s="6" t="s">
        <v>339</v>
      </c>
      <c r="F367" s="6" t="str">
        <f>VLOOKUP(E367,'Fuel Heat Rate'!C:D,2,FALSE)</f>
        <v>电力</v>
      </c>
      <c r="G367" s="7">
        <v>921.77</v>
      </c>
      <c r="H367" s="7">
        <f>VLOOKUP($E367,'Fuel Heat Rate'!$C$3:$K$33,4,FALSE)*G367</f>
        <v>1133.71096686027</v>
      </c>
    </row>
    <row r="368" hidden="1" spans="1:8">
      <c r="A368" s="6">
        <v>33611</v>
      </c>
      <c r="B368" s="6" t="s">
        <v>479</v>
      </c>
      <c r="C368" s="6">
        <v>2021</v>
      </c>
      <c r="D368" s="6" t="s">
        <v>225</v>
      </c>
      <c r="E368" s="6" t="s">
        <v>339</v>
      </c>
      <c r="F368" s="6" t="str">
        <f>VLOOKUP(E368,'Fuel Heat Rate'!C:D,2,FALSE)</f>
        <v>电力</v>
      </c>
      <c r="G368" s="7">
        <v>948.66</v>
      </c>
      <c r="H368" s="7">
        <f>VLOOKUP($E368,'Fuel Heat Rate'!$C$3:$K$33,4,FALSE)*G368</f>
        <v>1166.78373761531</v>
      </c>
    </row>
    <row r="369" hidden="1" spans="1:8">
      <c r="A369" s="6">
        <v>213756</v>
      </c>
      <c r="B369" s="6" t="s">
        <v>479</v>
      </c>
      <c r="C369" s="6">
        <v>2019</v>
      </c>
      <c r="D369" s="6" t="s">
        <v>225</v>
      </c>
      <c r="E369" s="6" t="s">
        <v>244</v>
      </c>
      <c r="F369" s="6">
        <f>VLOOKUP(E369,'Fuel Heat Rate'!C:D,2,FALSE)</f>
        <v>0</v>
      </c>
      <c r="G369" s="7">
        <v>-9.26</v>
      </c>
      <c r="H369" s="7">
        <f>VLOOKUP($E369,'Fuel Heat Rate'!$C$3:$K$33,4,FALSE)*G369</f>
        <v>-11.9048103860608</v>
      </c>
    </row>
    <row r="370" hidden="1" spans="1:8">
      <c r="A370" s="6">
        <v>213721</v>
      </c>
      <c r="B370" s="6" t="s">
        <v>479</v>
      </c>
      <c r="C370" s="6">
        <v>2020</v>
      </c>
      <c r="D370" s="6" t="s">
        <v>225</v>
      </c>
      <c r="E370" s="6" t="s">
        <v>244</v>
      </c>
      <c r="F370" s="6">
        <f>VLOOKUP(E370,'Fuel Heat Rate'!C:D,2,FALSE)</f>
        <v>0</v>
      </c>
      <c r="G370" s="7">
        <v>-22.65</v>
      </c>
      <c r="H370" s="7">
        <f>VLOOKUP($E370,'Fuel Heat Rate'!$C$3:$K$33,4,FALSE)*G370</f>
        <v>-29.1192176289716</v>
      </c>
    </row>
    <row r="371" hidden="1" spans="1:8">
      <c r="A371" s="6">
        <v>9741</v>
      </c>
      <c r="B371" s="6" t="s">
        <v>479</v>
      </c>
      <c r="C371" s="6">
        <v>2021</v>
      </c>
      <c r="D371" s="6" t="s">
        <v>225</v>
      </c>
      <c r="E371" s="6" t="s">
        <v>244</v>
      </c>
      <c r="F371" s="6">
        <f>VLOOKUP(E371,'Fuel Heat Rate'!C:D,2,FALSE)</f>
        <v>0</v>
      </c>
      <c r="G371" s="7">
        <v>-36.7</v>
      </c>
      <c r="H371" s="7">
        <f>VLOOKUP($E371,'Fuel Heat Rate'!$C$3:$K$33,4,FALSE)*G371</f>
        <v>-47.1821318756406</v>
      </c>
    </row>
    <row r="372" hidden="1" spans="1:8">
      <c r="A372" s="6">
        <v>214141</v>
      </c>
      <c r="B372" s="6" t="s">
        <v>479</v>
      </c>
      <c r="C372" s="6">
        <v>2019</v>
      </c>
      <c r="D372" s="6" t="s">
        <v>225</v>
      </c>
      <c r="E372" s="6" t="s">
        <v>242</v>
      </c>
      <c r="F372" s="6">
        <f>VLOOKUP(E372,'Fuel Heat Rate'!C:D,2,FALSE)</f>
        <v>0</v>
      </c>
      <c r="G372" s="7">
        <v>-3.49</v>
      </c>
      <c r="H372" s="7">
        <f>VLOOKUP($E372,'Fuel Heat Rate'!$C$3:$K$33,4,FALSE)*G372</f>
        <v>-20.690465</v>
      </c>
    </row>
    <row r="373" hidden="1" spans="1:8">
      <c r="A373" s="6">
        <v>214106</v>
      </c>
      <c r="B373" s="6" t="s">
        <v>479</v>
      </c>
      <c r="C373" s="6">
        <v>2020</v>
      </c>
      <c r="D373" s="6" t="s">
        <v>225</v>
      </c>
      <c r="E373" s="6" t="s">
        <v>242</v>
      </c>
      <c r="F373" s="6">
        <f>VLOOKUP(E373,'Fuel Heat Rate'!C:D,2,FALSE)</f>
        <v>0</v>
      </c>
      <c r="G373" s="7">
        <v>-4.61</v>
      </c>
      <c r="H373" s="7">
        <f>VLOOKUP($E373,'Fuel Heat Rate'!$C$3:$K$33,4,FALSE)*G373</f>
        <v>-27.330385</v>
      </c>
    </row>
    <row r="374" hidden="1" spans="1:8">
      <c r="A374" s="6">
        <v>8656</v>
      </c>
      <c r="B374" s="6" t="s">
        <v>479</v>
      </c>
      <c r="C374" s="6">
        <v>2021</v>
      </c>
      <c r="D374" s="6" t="s">
        <v>225</v>
      </c>
      <c r="E374" s="6" t="s">
        <v>242</v>
      </c>
      <c r="F374" s="6">
        <f>VLOOKUP(E374,'Fuel Heat Rate'!C:D,2,FALSE)</f>
        <v>0</v>
      </c>
      <c r="G374" s="7">
        <v>-6.35</v>
      </c>
      <c r="H374" s="7">
        <f>VLOOKUP($E374,'Fuel Heat Rate'!$C$3:$K$33,4,FALSE)*G374</f>
        <v>-37.645975</v>
      </c>
    </row>
    <row r="375" hidden="1" spans="1:8">
      <c r="A375" s="6">
        <v>215261</v>
      </c>
      <c r="B375" s="6" t="s">
        <v>479</v>
      </c>
      <c r="C375" s="6">
        <v>2019</v>
      </c>
      <c r="D375" s="6" t="s">
        <v>225</v>
      </c>
      <c r="E375" s="6" t="s">
        <v>251</v>
      </c>
      <c r="F375" s="6" t="str">
        <f>VLOOKUP(E375,'Fuel Heat Rate'!C:D,2,FALSE)</f>
        <v>燃油</v>
      </c>
      <c r="G375" s="7">
        <v>-4.88</v>
      </c>
      <c r="H375" s="7">
        <f>VLOOKUP($E375,'Fuel Heat Rate'!$C$3:$K$33,4,FALSE)*G375</f>
        <v>-7.668432</v>
      </c>
    </row>
    <row r="376" hidden="1" spans="1:8">
      <c r="A376" s="6">
        <v>215226</v>
      </c>
      <c r="B376" s="6" t="s">
        <v>479</v>
      </c>
      <c r="C376" s="6">
        <v>2020</v>
      </c>
      <c r="D376" s="6" t="s">
        <v>225</v>
      </c>
      <c r="E376" s="6" t="s">
        <v>251</v>
      </c>
      <c r="F376" s="6" t="str">
        <f>VLOOKUP(E376,'Fuel Heat Rate'!C:D,2,FALSE)</f>
        <v>燃油</v>
      </c>
      <c r="G376" s="7">
        <v>-5.75</v>
      </c>
      <c r="H376" s="7">
        <f>VLOOKUP($E376,'Fuel Heat Rate'!$C$3:$K$33,4,FALSE)*G376</f>
        <v>-9.03555</v>
      </c>
    </row>
    <row r="377" hidden="1" spans="1:8">
      <c r="A377" s="6">
        <v>28186</v>
      </c>
      <c r="B377" s="6" t="s">
        <v>479</v>
      </c>
      <c r="C377" s="6">
        <v>2021</v>
      </c>
      <c r="D377" s="6" t="s">
        <v>225</v>
      </c>
      <c r="E377" s="6" t="s">
        <v>251</v>
      </c>
      <c r="F377" s="6" t="str">
        <f>VLOOKUP(E377,'Fuel Heat Rate'!C:D,2,FALSE)</f>
        <v>燃油</v>
      </c>
      <c r="G377" s="7">
        <v>-3.38</v>
      </c>
      <c r="H377" s="7">
        <f>VLOOKUP($E377,'Fuel Heat Rate'!$C$3:$K$33,4,FALSE)*G377</f>
        <v>-5.311332</v>
      </c>
    </row>
    <row r="378" hidden="1" spans="1:8">
      <c r="A378" s="6">
        <v>215821</v>
      </c>
      <c r="B378" s="6" t="s">
        <v>479</v>
      </c>
      <c r="C378" s="6">
        <v>2019</v>
      </c>
      <c r="D378" s="6" t="s">
        <v>225</v>
      </c>
      <c r="E378" s="6" t="s">
        <v>234</v>
      </c>
      <c r="F378" s="6" t="str">
        <f>VLOOKUP(E378,'Fuel Heat Rate'!C:D,2,FALSE)</f>
        <v>煤矸石</v>
      </c>
      <c r="G378" s="7">
        <v>-378.83</v>
      </c>
      <c r="H378" s="7">
        <f>VLOOKUP($E378,'Fuel Heat Rate'!$C$3:$K$33,4,FALSE)*G378</f>
        <v>-108.381360437308</v>
      </c>
    </row>
    <row r="379" hidden="1" spans="1:8">
      <c r="A379" s="6">
        <v>215786</v>
      </c>
      <c r="B379" s="6" t="s">
        <v>479</v>
      </c>
      <c r="C379" s="6">
        <v>2020</v>
      </c>
      <c r="D379" s="6" t="s">
        <v>225</v>
      </c>
      <c r="E379" s="6" t="s">
        <v>234</v>
      </c>
      <c r="F379" s="6" t="str">
        <f>VLOOKUP(E379,'Fuel Heat Rate'!C:D,2,FALSE)</f>
        <v>煤矸石</v>
      </c>
      <c r="G379" s="7">
        <v>-377.81</v>
      </c>
      <c r="H379" s="7">
        <f>VLOOKUP($E379,'Fuel Heat Rate'!$C$3:$K$33,4,FALSE)*G379</f>
        <v>-108.089543559959</v>
      </c>
    </row>
    <row r="380" hidden="1" spans="1:8">
      <c r="A380" s="6">
        <v>6486</v>
      </c>
      <c r="B380" s="6" t="s">
        <v>479</v>
      </c>
      <c r="C380" s="6">
        <v>2021</v>
      </c>
      <c r="D380" s="6" t="s">
        <v>225</v>
      </c>
      <c r="E380" s="6" t="s">
        <v>234</v>
      </c>
      <c r="F380" s="6" t="str">
        <f>VLOOKUP(E380,'Fuel Heat Rate'!C:D,2,FALSE)</f>
        <v>煤矸石</v>
      </c>
      <c r="G380" s="7">
        <v>-330.76</v>
      </c>
      <c r="H380" s="7">
        <f>VLOOKUP($E380,'Fuel Heat Rate'!$C$3:$K$33,4,FALSE)*G380</f>
        <v>-94.6287748548001</v>
      </c>
    </row>
    <row r="381" hidden="1" spans="1:8">
      <c r="A381" s="6">
        <v>11911</v>
      </c>
      <c r="B381" s="6" t="s">
        <v>479</v>
      </c>
      <c r="C381" s="6">
        <v>2021</v>
      </c>
      <c r="D381" s="6" t="s">
        <v>225</v>
      </c>
      <c r="E381" s="6" t="s">
        <v>249</v>
      </c>
      <c r="F381" s="6">
        <f>VLOOKUP(E381,'Fuel Heat Rate'!C:D,2,FALSE)</f>
        <v>0</v>
      </c>
      <c r="G381" s="7">
        <v>-0.34</v>
      </c>
      <c r="H381" s="7">
        <f>VLOOKUP($E381,'Fuel Heat Rate'!$C$3:$K$33,4,FALSE)*G381</f>
        <v>-0.60724</v>
      </c>
    </row>
    <row r="382" hidden="1" spans="1:8">
      <c r="A382" s="6">
        <v>218446</v>
      </c>
      <c r="B382" s="6" t="s">
        <v>479</v>
      </c>
      <c r="C382" s="6">
        <v>2019</v>
      </c>
      <c r="D382" s="6" t="s">
        <v>225</v>
      </c>
      <c r="E382" s="6" t="s">
        <v>226</v>
      </c>
      <c r="F382" s="6" t="str">
        <f>VLOOKUP(E382,'Fuel Heat Rate'!C:D,2,FALSE)</f>
        <v>生物质</v>
      </c>
      <c r="G382" s="7">
        <v>-614.75</v>
      </c>
      <c r="H382" s="7">
        <f>VLOOKUP($E382,'Fuel Heat Rate'!$C$3:$K$33,4,FALSE)*G382</f>
        <v>-614.771002733174</v>
      </c>
    </row>
    <row r="383" hidden="1" spans="1:8">
      <c r="A383" s="6">
        <v>218411</v>
      </c>
      <c r="B383" s="6" t="s">
        <v>479</v>
      </c>
      <c r="C383" s="6">
        <v>2020</v>
      </c>
      <c r="D383" s="6" t="s">
        <v>225</v>
      </c>
      <c r="E383" s="6" t="s">
        <v>226</v>
      </c>
      <c r="F383" s="6" t="str">
        <f>VLOOKUP(E383,'Fuel Heat Rate'!C:D,2,FALSE)</f>
        <v>生物质</v>
      </c>
      <c r="G383" s="7">
        <v>-333.42</v>
      </c>
      <c r="H383" s="7">
        <f>VLOOKUP($E383,'Fuel Heat Rate'!$C$3:$K$33,4,FALSE)*G383</f>
        <v>-333.431391185514</v>
      </c>
    </row>
    <row r="384" hidden="1" spans="1:8">
      <c r="A384" s="6">
        <v>34696</v>
      </c>
      <c r="B384" s="6" t="s">
        <v>479</v>
      </c>
      <c r="C384" s="6">
        <v>2021</v>
      </c>
      <c r="D384" s="6" t="s">
        <v>225</v>
      </c>
      <c r="E384" s="6" t="s">
        <v>226</v>
      </c>
      <c r="F384" s="6" t="str">
        <f>VLOOKUP(E384,'Fuel Heat Rate'!C:D,2,FALSE)</f>
        <v>生物质</v>
      </c>
      <c r="G384" s="7">
        <v>-325.15</v>
      </c>
      <c r="H384" s="7">
        <f>VLOOKUP($E384,'Fuel Heat Rate'!$C$3:$K$33,4,FALSE)*G384</f>
        <v>-325.161108643662</v>
      </c>
    </row>
    <row r="385" hidden="1" spans="1:8">
      <c r="A385" s="6">
        <v>219566</v>
      </c>
      <c r="B385" s="6" t="s">
        <v>479</v>
      </c>
      <c r="C385" s="6">
        <v>2019</v>
      </c>
      <c r="D385" s="6" t="s">
        <v>225</v>
      </c>
      <c r="E385" s="6" t="s">
        <v>231</v>
      </c>
      <c r="F385" s="6" t="str">
        <f>VLOOKUP(E385,'Fuel Heat Rate'!C:D,2,FALSE)</f>
        <v>燃煤</v>
      </c>
      <c r="G385" s="7">
        <v>-115.96</v>
      </c>
      <c r="H385" s="7">
        <f>VLOOKUP($E385,'Fuel Heat Rate'!$C$3:$K$33,4,FALSE)*G385</f>
        <v>-33.129772</v>
      </c>
    </row>
    <row r="386" hidden="1" spans="1:8">
      <c r="A386" s="6">
        <v>219531</v>
      </c>
      <c r="B386" s="6" t="s">
        <v>479</v>
      </c>
      <c r="C386" s="6">
        <v>2020</v>
      </c>
      <c r="D386" s="6" t="s">
        <v>225</v>
      </c>
      <c r="E386" s="6" t="s">
        <v>231</v>
      </c>
      <c r="F386" s="6" t="str">
        <f>VLOOKUP(E386,'Fuel Heat Rate'!C:D,2,FALSE)</f>
        <v>燃煤</v>
      </c>
      <c r="G386" s="7">
        <v>-111.42</v>
      </c>
      <c r="H386" s="7">
        <f>VLOOKUP($E386,'Fuel Heat Rate'!$C$3:$K$33,4,FALSE)*G386</f>
        <v>-31.832694</v>
      </c>
    </row>
    <row r="387" hidden="1" spans="1:8">
      <c r="A387" s="6">
        <v>4316</v>
      </c>
      <c r="B387" s="6" t="s">
        <v>479</v>
      </c>
      <c r="C387" s="6">
        <v>2021</v>
      </c>
      <c r="D387" s="6" t="s">
        <v>225</v>
      </c>
      <c r="E387" s="6" t="s">
        <v>231</v>
      </c>
      <c r="F387" s="6" t="str">
        <f>VLOOKUP(E387,'Fuel Heat Rate'!C:D,2,FALSE)</f>
        <v>燃煤</v>
      </c>
      <c r="G387" s="7">
        <v>-90.73</v>
      </c>
      <c r="H387" s="7">
        <f>VLOOKUP($E387,'Fuel Heat Rate'!$C$3:$K$33,4,FALSE)*G387</f>
        <v>-25.921561</v>
      </c>
    </row>
    <row r="388" hidden="1" spans="1:8">
      <c r="A388" s="6">
        <v>220686</v>
      </c>
      <c r="B388" s="6" t="s">
        <v>479</v>
      </c>
      <c r="C388" s="6">
        <v>2019</v>
      </c>
      <c r="D388" s="6" t="s">
        <v>225</v>
      </c>
      <c r="E388" s="6" t="s">
        <v>262</v>
      </c>
      <c r="F388" s="6" t="str">
        <f>VLOOKUP(E388,'Fuel Heat Rate'!C:D,2,FALSE)</f>
        <v>燃油</v>
      </c>
      <c r="G388" s="7">
        <v>-0.48</v>
      </c>
      <c r="H388" s="7">
        <f>VLOOKUP($E388,'Fuel Heat Rate'!$C$3:$K$33,4,FALSE)*G388</f>
        <v>-0.685728</v>
      </c>
    </row>
    <row r="389" hidden="1" spans="1:8">
      <c r="A389" s="6">
        <v>220651</v>
      </c>
      <c r="B389" s="6" t="s">
        <v>479</v>
      </c>
      <c r="C389" s="6">
        <v>2020</v>
      </c>
      <c r="D389" s="6" t="s">
        <v>225</v>
      </c>
      <c r="E389" s="6" t="s">
        <v>262</v>
      </c>
      <c r="F389" s="6" t="str">
        <f>VLOOKUP(E389,'Fuel Heat Rate'!C:D,2,FALSE)</f>
        <v>燃油</v>
      </c>
      <c r="G389" s="7">
        <v>-0.43</v>
      </c>
      <c r="H389" s="7">
        <f>VLOOKUP($E389,'Fuel Heat Rate'!$C$3:$K$33,4,FALSE)*G389</f>
        <v>-0.614298</v>
      </c>
    </row>
    <row r="390" hidden="1" spans="1:8">
      <c r="A390" s="6">
        <v>19506</v>
      </c>
      <c r="B390" s="6" t="s">
        <v>479</v>
      </c>
      <c r="C390" s="6">
        <v>2021</v>
      </c>
      <c r="D390" s="6" t="s">
        <v>225</v>
      </c>
      <c r="E390" s="6" t="s">
        <v>262</v>
      </c>
      <c r="F390" s="6" t="str">
        <f>VLOOKUP(E390,'Fuel Heat Rate'!C:D,2,FALSE)</f>
        <v>燃油</v>
      </c>
      <c r="G390" s="7">
        <v>-0.81</v>
      </c>
      <c r="H390" s="7">
        <f>VLOOKUP($E390,'Fuel Heat Rate'!$C$3:$K$33,4,FALSE)*G390</f>
        <v>-1.157166</v>
      </c>
    </row>
    <row r="391" hidden="1" spans="1:8">
      <c r="A391" s="6">
        <v>221211</v>
      </c>
      <c r="B391" s="6" t="s">
        <v>479</v>
      </c>
      <c r="C391" s="6">
        <v>2020</v>
      </c>
      <c r="D391" s="6" t="s">
        <v>225</v>
      </c>
      <c r="E391" s="6" t="s">
        <v>337</v>
      </c>
      <c r="F391" s="6" t="str">
        <f>VLOOKUP(E391,'Fuel Heat Rate'!C:D,2,FALSE)</f>
        <v>其他</v>
      </c>
      <c r="G391" s="7">
        <v>-88.32</v>
      </c>
      <c r="H391" s="7">
        <f>VLOOKUP($E391,'Fuel Heat Rate'!$C$3:$K$33,4,FALSE)*G391</f>
        <v>-3.01742398360096</v>
      </c>
    </row>
    <row r="392" hidden="1" spans="1:8">
      <c r="A392" s="6">
        <v>32526</v>
      </c>
      <c r="B392" s="6" t="s">
        <v>479</v>
      </c>
      <c r="C392" s="6">
        <v>2021</v>
      </c>
      <c r="D392" s="6" t="s">
        <v>225</v>
      </c>
      <c r="E392" s="6" t="s">
        <v>337</v>
      </c>
      <c r="F392" s="6" t="str">
        <f>VLOOKUP(E392,'Fuel Heat Rate'!C:D,2,FALSE)</f>
        <v>其他</v>
      </c>
      <c r="G392" s="7">
        <v>-831.6</v>
      </c>
      <c r="H392" s="7">
        <f>VLOOKUP($E392,'Fuel Heat Rate'!$C$3:$K$33,4,FALSE)*G392</f>
        <v>-28.4113426716775</v>
      </c>
    </row>
    <row r="393" hidden="1" spans="1:8">
      <c r="A393" s="6">
        <v>224116</v>
      </c>
      <c r="B393" s="6" t="s">
        <v>479</v>
      </c>
      <c r="C393" s="6">
        <v>2019</v>
      </c>
      <c r="D393" s="6" t="s">
        <v>225</v>
      </c>
      <c r="E393" s="6" t="s">
        <v>253</v>
      </c>
      <c r="F393" s="6" t="str">
        <f>VLOOKUP(E393,'Fuel Heat Rate'!C:D,2,FALSE)</f>
        <v>燃气</v>
      </c>
      <c r="G393" s="7">
        <v>-1.35</v>
      </c>
      <c r="H393" s="7">
        <f>VLOOKUP($E393,'Fuel Heat Rate'!$C$3:$K$33,4,FALSE)*G393</f>
        <v>-16.4025</v>
      </c>
    </row>
    <row r="394" hidden="1" spans="1:8">
      <c r="A394" s="6">
        <v>224081</v>
      </c>
      <c r="B394" s="6" t="s">
        <v>479</v>
      </c>
      <c r="C394" s="6">
        <v>2020</v>
      </c>
      <c r="D394" s="6" t="s">
        <v>225</v>
      </c>
      <c r="E394" s="6" t="s">
        <v>253</v>
      </c>
      <c r="F394" s="6" t="str">
        <f>VLOOKUP(E394,'Fuel Heat Rate'!C:D,2,FALSE)</f>
        <v>燃气</v>
      </c>
      <c r="G394" s="7">
        <v>-2.18</v>
      </c>
      <c r="H394" s="7">
        <f>VLOOKUP($E394,'Fuel Heat Rate'!$C$3:$K$33,4,FALSE)*G394</f>
        <v>-26.487</v>
      </c>
    </row>
    <row r="395" hidden="1" spans="1:8">
      <c r="A395" s="6">
        <v>30356</v>
      </c>
      <c r="B395" s="6" t="s">
        <v>479</v>
      </c>
      <c r="C395" s="6">
        <v>2021</v>
      </c>
      <c r="D395" s="6" t="s">
        <v>225</v>
      </c>
      <c r="E395" s="6" t="s">
        <v>253</v>
      </c>
      <c r="F395" s="6" t="str">
        <f>VLOOKUP(E395,'Fuel Heat Rate'!C:D,2,FALSE)</f>
        <v>燃气</v>
      </c>
      <c r="G395" s="7">
        <v>-1.98</v>
      </c>
      <c r="H395" s="7">
        <f>VLOOKUP($E395,'Fuel Heat Rate'!$C$3:$K$33,4,FALSE)*G395</f>
        <v>-24.057</v>
      </c>
    </row>
    <row r="396" hidden="1" spans="1:8">
      <c r="A396" s="6">
        <v>225761</v>
      </c>
      <c r="B396" s="6" t="s">
        <v>479</v>
      </c>
      <c r="C396" s="6">
        <v>2020</v>
      </c>
      <c r="D396" s="6" t="s">
        <v>225</v>
      </c>
      <c r="E396" s="6" t="s">
        <v>277</v>
      </c>
      <c r="F396" s="6" t="str">
        <f>VLOOKUP(E396,'Fuel Heat Rate'!C:D,2,FALSE)</f>
        <v>燃气</v>
      </c>
      <c r="G396" s="7">
        <v>-0.12</v>
      </c>
      <c r="H396" s="7">
        <f>VLOOKUP($E396,'Fuel Heat Rate'!$C$3:$K$33,4,FALSE)*G396</f>
        <v>-0.205716</v>
      </c>
    </row>
    <row r="397" hidden="1" spans="1:8">
      <c r="A397" s="6">
        <v>227301</v>
      </c>
      <c r="B397" s="6" t="s">
        <v>479</v>
      </c>
      <c r="C397" s="6">
        <v>2019</v>
      </c>
      <c r="D397" s="6" t="s">
        <v>225</v>
      </c>
      <c r="E397" s="6" t="s">
        <v>229</v>
      </c>
      <c r="F397" s="6" t="str">
        <f>VLOOKUP(E397,'Fuel Heat Rate'!C:D,2,FALSE)</f>
        <v>燃煤</v>
      </c>
      <c r="G397" s="7">
        <v>-4385.19</v>
      </c>
      <c r="H397" s="7">
        <f>VLOOKUP($E397,'Fuel Heat Rate'!$C$3:$K$33,4,FALSE)*G397</f>
        <v>-3132.341217</v>
      </c>
    </row>
    <row r="398" hidden="1" spans="1:8">
      <c r="A398" s="6">
        <v>227266</v>
      </c>
      <c r="B398" s="6" t="s">
        <v>479</v>
      </c>
      <c r="C398" s="6">
        <v>2020</v>
      </c>
      <c r="D398" s="6" t="s">
        <v>225</v>
      </c>
      <c r="E398" s="6" t="s">
        <v>229</v>
      </c>
      <c r="F398" s="6" t="str">
        <f>VLOOKUP(E398,'Fuel Heat Rate'!C:D,2,FALSE)</f>
        <v>燃煤</v>
      </c>
      <c r="G398" s="7">
        <v>-4157.56</v>
      </c>
      <c r="H398" s="7">
        <f>VLOOKUP($E398,'Fuel Heat Rate'!$C$3:$K$33,4,FALSE)*G398</f>
        <v>-2969.745108</v>
      </c>
    </row>
    <row r="399" hidden="1" spans="1:8">
      <c r="A399" s="6">
        <v>2146</v>
      </c>
      <c r="B399" s="6" t="s">
        <v>479</v>
      </c>
      <c r="C399" s="6">
        <v>2021</v>
      </c>
      <c r="D399" s="6" t="s">
        <v>225</v>
      </c>
      <c r="E399" s="6" t="s">
        <v>229</v>
      </c>
      <c r="F399" s="6" t="str">
        <f>VLOOKUP(E399,'Fuel Heat Rate'!C:D,2,FALSE)</f>
        <v>燃煤</v>
      </c>
      <c r="G399" s="7">
        <v>-4537.55</v>
      </c>
      <c r="H399" s="7">
        <f>VLOOKUP($E399,'Fuel Heat Rate'!$C$3:$K$33,4,FALSE)*G399</f>
        <v>-3241.171965</v>
      </c>
    </row>
    <row r="400" hidden="1" spans="1:8">
      <c r="A400" s="6">
        <v>228421</v>
      </c>
      <c r="B400" s="6" t="s">
        <v>479</v>
      </c>
      <c r="C400" s="6">
        <v>2019</v>
      </c>
      <c r="D400" s="6" t="s">
        <v>225</v>
      </c>
      <c r="E400" s="6" t="s">
        <v>247</v>
      </c>
      <c r="F400" s="6">
        <f>VLOOKUP(E400,'Fuel Heat Rate'!C:D,2,FALSE)</f>
        <v>0</v>
      </c>
      <c r="G400" s="7">
        <v>-0.45</v>
      </c>
      <c r="H400" s="7">
        <f>VLOOKUP($E400,'Fuel Heat Rate'!$C$3:$K$33,4,FALSE)*G400</f>
        <v>-1.22147249743765</v>
      </c>
    </row>
    <row r="401" hidden="1" spans="1:8">
      <c r="A401" s="6">
        <v>10826</v>
      </c>
      <c r="B401" s="6" t="s">
        <v>479</v>
      </c>
      <c r="C401" s="6">
        <v>2021</v>
      </c>
      <c r="D401" s="6" t="s">
        <v>225</v>
      </c>
      <c r="E401" s="6" t="s">
        <v>247</v>
      </c>
      <c r="F401" s="6">
        <f>VLOOKUP(E401,'Fuel Heat Rate'!C:D,2,FALSE)</f>
        <v>0</v>
      </c>
      <c r="G401" s="7">
        <v>-1.04</v>
      </c>
      <c r="H401" s="7">
        <f>VLOOKUP($E401,'Fuel Heat Rate'!$C$3:$K$33,4,FALSE)*G401</f>
        <v>-2.82295866074479</v>
      </c>
    </row>
    <row r="402" hidden="1" spans="1:8">
      <c r="A402" s="6">
        <v>228806</v>
      </c>
      <c r="B402" s="6" t="s">
        <v>480</v>
      </c>
      <c r="C402" s="6">
        <v>2019</v>
      </c>
      <c r="D402" s="6" t="s">
        <v>225</v>
      </c>
      <c r="E402" s="6" t="s">
        <v>259</v>
      </c>
      <c r="F402" s="6" t="str">
        <f>VLOOKUP(E402,'Fuel Heat Rate'!C:D,2,FALSE)</f>
        <v>燃油</v>
      </c>
      <c r="G402" s="7">
        <v>-0.78</v>
      </c>
      <c r="H402" s="7">
        <f>VLOOKUP($E402,'Fuel Heat Rate'!$C$3:$K$33,4,FALSE)*G402</f>
        <v>-1.136538</v>
      </c>
    </row>
    <row r="403" hidden="1" spans="1:8">
      <c r="A403" s="6">
        <v>228771</v>
      </c>
      <c r="B403" s="6" t="s">
        <v>480</v>
      </c>
      <c r="C403" s="6">
        <v>2020</v>
      </c>
      <c r="D403" s="6" t="s">
        <v>225</v>
      </c>
      <c r="E403" s="6" t="s">
        <v>259</v>
      </c>
      <c r="F403" s="6" t="str">
        <f>VLOOKUP(E403,'Fuel Heat Rate'!C:D,2,FALSE)</f>
        <v>燃油</v>
      </c>
      <c r="G403" s="7">
        <v>-1.66</v>
      </c>
      <c r="H403" s="7">
        <f>VLOOKUP($E403,'Fuel Heat Rate'!$C$3:$K$33,4,FALSE)*G403</f>
        <v>-2.418786</v>
      </c>
    </row>
    <row r="404" hidden="1" spans="1:8">
      <c r="A404" s="6">
        <v>18106</v>
      </c>
      <c r="B404" s="6" t="s">
        <v>480</v>
      </c>
      <c r="C404" s="6">
        <v>2021</v>
      </c>
      <c r="D404" s="6" t="s">
        <v>225</v>
      </c>
      <c r="E404" s="6" t="s">
        <v>259</v>
      </c>
      <c r="F404" s="6" t="str">
        <f>VLOOKUP(E404,'Fuel Heat Rate'!C:D,2,FALSE)</f>
        <v>燃油</v>
      </c>
      <c r="G404" s="7">
        <v>-0.84</v>
      </c>
      <c r="H404" s="7">
        <f>VLOOKUP($E404,'Fuel Heat Rate'!$C$3:$K$33,4,FALSE)*G404</f>
        <v>-1.223964</v>
      </c>
    </row>
    <row r="405" hidden="1" spans="1:8">
      <c r="A405" s="6">
        <v>229366</v>
      </c>
      <c r="B405" s="6" t="s">
        <v>480</v>
      </c>
      <c r="C405" s="6">
        <v>2019</v>
      </c>
      <c r="D405" s="6" t="s">
        <v>225</v>
      </c>
      <c r="E405" s="6" t="s">
        <v>339</v>
      </c>
      <c r="F405" s="6" t="str">
        <f>VLOOKUP(E405,'Fuel Heat Rate'!C:D,2,FALSE)</f>
        <v>电力</v>
      </c>
      <c r="G405" s="7">
        <v>1469.94</v>
      </c>
      <c r="H405" s="7">
        <f>VLOOKUP($E405,'Fuel Heat Rate'!$C$3:$K$33,4,FALSE)*G405</f>
        <v>1807.92073795695</v>
      </c>
    </row>
    <row r="406" hidden="1" spans="1:8">
      <c r="A406" s="6">
        <v>229331</v>
      </c>
      <c r="B406" s="6" t="s">
        <v>480</v>
      </c>
      <c r="C406" s="6">
        <v>2020</v>
      </c>
      <c r="D406" s="6" t="s">
        <v>225</v>
      </c>
      <c r="E406" s="6" t="s">
        <v>339</v>
      </c>
      <c r="F406" s="6" t="str">
        <f>VLOOKUP(E406,'Fuel Heat Rate'!C:D,2,FALSE)</f>
        <v>电力</v>
      </c>
      <c r="G406" s="7">
        <v>1222.23</v>
      </c>
      <c r="H406" s="7">
        <f>VLOOKUP($E406,'Fuel Heat Rate'!$C$3:$K$33,4,FALSE)*G406</f>
        <v>1503.25521011274</v>
      </c>
    </row>
    <row r="407" hidden="1" spans="1:8">
      <c r="A407" s="6">
        <v>33296</v>
      </c>
      <c r="B407" s="6" t="s">
        <v>480</v>
      </c>
      <c r="C407" s="6">
        <v>2021</v>
      </c>
      <c r="D407" s="6" t="s">
        <v>225</v>
      </c>
      <c r="E407" s="6" t="s">
        <v>339</v>
      </c>
      <c r="F407" s="6" t="str">
        <f>VLOOKUP(E407,'Fuel Heat Rate'!C:D,2,FALSE)</f>
        <v>电力</v>
      </c>
      <c r="G407" s="7">
        <v>1476.01</v>
      </c>
      <c r="H407" s="7">
        <f>VLOOKUP($E407,'Fuel Heat Rate'!$C$3:$K$33,4,FALSE)*G407</f>
        <v>1815.38640245986</v>
      </c>
    </row>
    <row r="408" hidden="1" spans="1:8">
      <c r="A408" s="6">
        <v>229926</v>
      </c>
      <c r="B408" s="6" t="s">
        <v>480</v>
      </c>
      <c r="C408" s="6">
        <v>2019</v>
      </c>
      <c r="D408" s="6" t="s">
        <v>225</v>
      </c>
      <c r="E408" s="6" t="s">
        <v>244</v>
      </c>
      <c r="F408" s="6">
        <f>VLOOKUP(E408,'Fuel Heat Rate'!C:D,2,FALSE)</f>
        <v>0</v>
      </c>
      <c r="G408" s="7">
        <v>-107.39</v>
      </c>
      <c r="H408" s="7">
        <f>VLOOKUP($E408,'Fuel Heat Rate'!$C$3:$K$33,4,FALSE)*G408</f>
        <v>-138.062374444824</v>
      </c>
    </row>
    <row r="409" hidden="1" spans="1:8">
      <c r="A409" s="6">
        <v>229891</v>
      </c>
      <c r="B409" s="6" t="s">
        <v>480</v>
      </c>
      <c r="C409" s="6">
        <v>2020</v>
      </c>
      <c r="D409" s="6" t="s">
        <v>225</v>
      </c>
      <c r="E409" s="6" t="s">
        <v>244</v>
      </c>
      <c r="F409" s="6">
        <f>VLOOKUP(E409,'Fuel Heat Rate'!C:D,2,FALSE)</f>
        <v>0</v>
      </c>
      <c r="G409" s="7">
        <v>-96.21</v>
      </c>
      <c r="H409" s="7">
        <f>VLOOKUP($E409,'Fuel Heat Rate'!$C$3:$K$33,4,FALSE)*G409</f>
        <v>-123.689180047831</v>
      </c>
    </row>
    <row r="410" hidden="1" spans="1:8">
      <c r="A410" s="6">
        <v>9426</v>
      </c>
      <c r="B410" s="6" t="s">
        <v>480</v>
      </c>
      <c r="C410" s="6">
        <v>2021</v>
      </c>
      <c r="D410" s="6" t="s">
        <v>225</v>
      </c>
      <c r="E410" s="6" t="s">
        <v>244</v>
      </c>
      <c r="F410" s="6">
        <f>VLOOKUP(E410,'Fuel Heat Rate'!C:D,2,FALSE)</f>
        <v>0</v>
      </c>
      <c r="G410" s="7">
        <v>-113.87</v>
      </c>
      <c r="H410" s="7">
        <f>VLOOKUP($E410,'Fuel Heat Rate'!$C$3:$K$33,4,FALSE)*G410</f>
        <v>-146.393170481722</v>
      </c>
    </row>
    <row r="411" hidden="1" spans="1:8">
      <c r="A411" s="6">
        <v>230311</v>
      </c>
      <c r="B411" s="6" t="s">
        <v>480</v>
      </c>
      <c r="C411" s="6">
        <v>2019</v>
      </c>
      <c r="D411" s="6" t="s">
        <v>225</v>
      </c>
      <c r="E411" s="6" t="s">
        <v>242</v>
      </c>
      <c r="F411" s="6">
        <f>VLOOKUP(E411,'Fuel Heat Rate'!C:D,2,FALSE)</f>
        <v>0</v>
      </c>
      <c r="G411" s="7">
        <v>-0.22</v>
      </c>
      <c r="H411" s="7">
        <f>VLOOKUP($E411,'Fuel Heat Rate'!$C$3:$K$33,4,FALSE)*G411</f>
        <v>-1.30427</v>
      </c>
    </row>
    <row r="412" hidden="1" spans="1:8">
      <c r="A412" s="6">
        <v>230276</v>
      </c>
      <c r="B412" s="6" t="s">
        <v>480</v>
      </c>
      <c r="C412" s="6">
        <v>2020</v>
      </c>
      <c r="D412" s="6" t="s">
        <v>225</v>
      </c>
      <c r="E412" s="6" t="s">
        <v>242</v>
      </c>
      <c r="F412" s="6">
        <f>VLOOKUP(E412,'Fuel Heat Rate'!C:D,2,FALSE)</f>
        <v>0</v>
      </c>
      <c r="G412" s="7">
        <v>-0.53</v>
      </c>
      <c r="H412" s="7">
        <f>VLOOKUP($E412,'Fuel Heat Rate'!$C$3:$K$33,4,FALSE)*G412</f>
        <v>-3.142105</v>
      </c>
    </row>
    <row r="413" hidden="1" spans="1:8">
      <c r="A413" s="6">
        <v>8341</v>
      </c>
      <c r="B413" s="6" t="s">
        <v>480</v>
      </c>
      <c r="C413" s="6">
        <v>2021</v>
      </c>
      <c r="D413" s="6" t="s">
        <v>225</v>
      </c>
      <c r="E413" s="6" t="s">
        <v>242</v>
      </c>
      <c r="F413" s="6">
        <f>VLOOKUP(E413,'Fuel Heat Rate'!C:D,2,FALSE)</f>
        <v>0</v>
      </c>
      <c r="G413" s="7">
        <v>-2.31</v>
      </c>
      <c r="H413" s="7">
        <f>VLOOKUP($E413,'Fuel Heat Rate'!$C$3:$K$33,4,FALSE)*G413</f>
        <v>-13.694835</v>
      </c>
    </row>
    <row r="414" hidden="1" spans="1:8">
      <c r="A414" s="6">
        <v>231431</v>
      </c>
      <c r="B414" s="6" t="s">
        <v>480</v>
      </c>
      <c r="C414" s="6">
        <v>2019</v>
      </c>
      <c r="D414" s="6" t="s">
        <v>225</v>
      </c>
      <c r="E414" s="6" t="s">
        <v>251</v>
      </c>
      <c r="F414" s="6" t="str">
        <f>VLOOKUP(E414,'Fuel Heat Rate'!C:D,2,FALSE)</f>
        <v>燃油</v>
      </c>
      <c r="G414" s="7">
        <v>-0.23</v>
      </c>
      <c r="H414" s="7">
        <f>VLOOKUP($E414,'Fuel Heat Rate'!$C$3:$K$33,4,FALSE)*G414</f>
        <v>-0.361422</v>
      </c>
    </row>
    <row r="415" hidden="1" spans="1:8">
      <c r="A415" s="6">
        <v>231396</v>
      </c>
      <c r="B415" s="6" t="s">
        <v>480</v>
      </c>
      <c r="C415" s="6">
        <v>2020</v>
      </c>
      <c r="D415" s="6" t="s">
        <v>225</v>
      </c>
      <c r="E415" s="6" t="s">
        <v>251</v>
      </c>
      <c r="F415" s="6" t="str">
        <f>VLOOKUP(E415,'Fuel Heat Rate'!C:D,2,FALSE)</f>
        <v>燃油</v>
      </c>
      <c r="G415" s="7">
        <v>-0.87</v>
      </c>
      <c r="H415" s="7">
        <f>VLOOKUP($E415,'Fuel Heat Rate'!$C$3:$K$33,4,FALSE)*G415</f>
        <v>-1.367118</v>
      </c>
    </row>
    <row r="416" hidden="1" spans="1:8">
      <c r="A416" s="6">
        <v>27871</v>
      </c>
      <c r="B416" s="6" t="s">
        <v>480</v>
      </c>
      <c r="C416" s="6">
        <v>2021</v>
      </c>
      <c r="D416" s="6" t="s">
        <v>225</v>
      </c>
      <c r="E416" s="6" t="s">
        <v>251</v>
      </c>
      <c r="F416" s="6" t="str">
        <f>VLOOKUP(E416,'Fuel Heat Rate'!C:D,2,FALSE)</f>
        <v>燃油</v>
      </c>
      <c r="G416" s="7">
        <v>-0.48</v>
      </c>
      <c r="H416" s="7">
        <f>VLOOKUP($E416,'Fuel Heat Rate'!$C$3:$K$33,4,FALSE)*G416</f>
        <v>-0.754272</v>
      </c>
    </row>
    <row r="417" hidden="1" spans="1:8">
      <c r="A417" s="6">
        <v>6171</v>
      </c>
      <c r="B417" s="6" t="s">
        <v>480</v>
      </c>
      <c r="C417" s="6">
        <v>2021</v>
      </c>
      <c r="D417" s="6" t="s">
        <v>225</v>
      </c>
      <c r="E417" s="6" t="s">
        <v>234</v>
      </c>
      <c r="F417" s="6" t="str">
        <f>VLOOKUP(E417,'Fuel Heat Rate'!C:D,2,FALSE)</f>
        <v>煤矸石</v>
      </c>
      <c r="G417" s="7">
        <v>-24.81</v>
      </c>
      <c r="H417" s="7">
        <f>VLOOKUP($E417,'Fuel Heat Rate'!$C$3:$K$33,4,FALSE)*G417</f>
        <v>-7.09801639904339</v>
      </c>
    </row>
    <row r="418" hidden="1" spans="1:8">
      <c r="A418" s="6">
        <v>234616</v>
      </c>
      <c r="B418" s="6" t="s">
        <v>480</v>
      </c>
      <c r="C418" s="6">
        <v>2019</v>
      </c>
      <c r="D418" s="6" t="s">
        <v>225</v>
      </c>
      <c r="E418" s="6" t="s">
        <v>226</v>
      </c>
      <c r="F418" s="6" t="str">
        <f>VLOOKUP(E418,'Fuel Heat Rate'!C:D,2,FALSE)</f>
        <v>生物质</v>
      </c>
      <c r="G418" s="7">
        <v>-140.54</v>
      </c>
      <c r="H418" s="7">
        <f>VLOOKUP($E418,'Fuel Heat Rate'!$C$3:$K$33,4,FALSE)*G418</f>
        <v>-140.544801503246</v>
      </c>
    </row>
    <row r="419" hidden="1" spans="1:8">
      <c r="A419" s="6">
        <v>234581</v>
      </c>
      <c r="B419" s="6" t="s">
        <v>480</v>
      </c>
      <c r="C419" s="6">
        <v>2020</v>
      </c>
      <c r="D419" s="6" t="s">
        <v>225</v>
      </c>
      <c r="E419" s="6" t="s">
        <v>226</v>
      </c>
      <c r="F419" s="6" t="str">
        <f>VLOOKUP(E419,'Fuel Heat Rate'!C:D,2,FALSE)</f>
        <v>生物质</v>
      </c>
      <c r="G419" s="7">
        <v>-130.07</v>
      </c>
      <c r="H419" s="7">
        <f>VLOOKUP($E419,'Fuel Heat Rate'!$C$3:$K$33,4,FALSE)*G419</f>
        <v>-130.074443799112</v>
      </c>
    </row>
    <row r="420" hidden="1" spans="1:8">
      <c r="A420" s="6">
        <v>34381</v>
      </c>
      <c r="B420" s="6" t="s">
        <v>480</v>
      </c>
      <c r="C420" s="6">
        <v>2021</v>
      </c>
      <c r="D420" s="6" t="s">
        <v>225</v>
      </c>
      <c r="E420" s="6" t="s">
        <v>226</v>
      </c>
      <c r="F420" s="6" t="str">
        <f>VLOOKUP(E420,'Fuel Heat Rate'!C:D,2,FALSE)</f>
        <v>生物质</v>
      </c>
      <c r="G420" s="7">
        <v>-149.01</v>
      </c>
      <c r="H420" s="7">
        <f>VLOOKUP($E420,'Fuel Heat Rate'!$C$3:$K$33,4,FALSE)*G420</f>
        <v>-149.015090878032</v>
      </c>
    </row>
    <row r="421" hidden="1" spans="1:8">
      <c r="A421" s="6">
        <v>235176</v>
      </c>
      <c r="B421" s="6" t="s">
        <v>480</v>
      </c>
      <c r="C421" s="6">
        <v>2019</v>
      </c>
      <c r="D421" s="6" t="s">
        <v>225</v>
      </c>
      <c r="E421" s="6" t="s">
        <v>264</v>
      </c>
      <c r="F421" s="6" t="str">
        <f>VLOOKUP(E421,'Fuel Heat Rate'!C:D,2,FALSE)</f>
        <v>燃油</v>
      </c>
      <c r="G421" s="7">
        <v>-0.32</v>
      </c>
      <c r="H421" s="7">
        <f>VLOOKUP($E421,'Fuel Heat Rate'!$C$3:$K$33,4,FALSE)*G421</f>
        <v>-0.448021865391186</v>
      </c>
    </row>
    <row r="422" hidden="1" spans="1:8">
      <c r="A422" s="6">
        <v>235141</v>
      </c>
      <c r="B422" s="6" t="s">
        <v>480</v>
      </c>
      <c r="C422" s="6">
        <v>2020</v>
      </c>
      <c r="D422" s="6" t="s">
        <v>225</v>
      </c>
      <c r="E422" s="6" t="s">
        <v>264</v>
      </c>
      <c r="F422" s="6" t="str">
        <f>VLOOKUP(E422,'Fuel Heat Rate'!C:D,2,FALSE)</f>
        <v>燃油</v>
      </c>
      <c r="G422" s="7">
        <v>-0.28</v>
      </c>
      <c r="H422" s="7">
        <f>VLOOKUP($E422,'Fuel Heat Rate'!$C$3:$K$33,4,FALSE)*G422</f>
        <v>-0.392019132217287</v>
      </c>
    </row>
    <row r="423" hidden="1" spans="1:8">
      <c r="A423" s="6">
        <v>236856</v>
      </c>
      <c r="B423" s="6" t="s">
        <v>480</v>
      </c>
      <c r="C423" s="6">
        <v>2019</v>
      </c>
      <c r="D423" s="6" t="s">
        <v>225</v>
      </c>
      <c r="E423" s="6" t="s">
        <v>262</v>
      </c>
      <c r="F423" s="6" t="str">
        <f>VLOOKUP(E423,'Fuel Heat Rate'!C:D,2,FALSE)</f>
        <v>燃油</v>
      </c>
      <c r="G423" s="7">
        <v>-0.1</v>
      </c>
      <c r="H423" s="7">
        <f>VLOOKUP($E423,'Fuel Heat Rate'!$C$3:$K$33,4,FALSE)*G423</f>
        <v>-0.14286</v>
      </c>
    </row>
    <row r="424" hidden="1" spans="1:8">
      <c r="A424" s="6">
        <v>236821</v>
      </c>
      <c r="B424" s="6" t="s">
        <v>480</v>
      </c>
      <c r="C424" s="6">
        <v>2020</v>
      </c>
      <c r="D424" s="6" t="s">
        <v>225</v>
      </c>
      <c r="E424" s="6" t="s">
        <v>262</v>
      </c>
      <c r="F424" s="6" t="str">
        <f>VLOOKUP(E424,'Fuel Heat Rate'!C:D,2,FALSE)</f>
        <v>燃油</v>
      </c>
      <c r="G424" s="7">
        <v>-1.15</v>
      </c>
      <c r="H424" s="7">
        <f>VLOOKUP($E424,'Fuel Heat Rate'!$C$3:$K$33,4,FALSE)*G424</f>
        <v>-1.64289</v>
      </c>
    </row>
    <row r="425" hidden="1" spans="1:8">
      <c r="A425" s="6">
        <v>19191</v>
      </c>
      <c r="B425" s="6" t="s">
        <v>480</v>
      </c>
      <c r="C425" s="6">
        <v>2021</v>
      </c>
      <c r="D425" s="6" t="s">
        <v>225</v>
      </c>
      <c r="E425" s="6" t="s">
        <v>262</v>
      </c>
      <c r="F425" s="6" t="str">
        <f>VLOOKUP(E425,'Fuel Heat Rate'!C:D,2,FALSE)</f>
        <v>燃油</v>
      </c>
      <c r="G425" s="7">
        <v>-0.86</v>
      </c>
      <c r="H425" s="7">
        <f>VLOOKUP($E425,'Fuel Heat Rate'!$C$3:$K$33,4,FALSE)*G425</f>
        <v>-1.228596</v>
      </c>
    </row>
    <row r="426" hidden="1" spans="1:8">
      <c r="A426" s="6">
        <v>237416</v>
      </c>
      <c r="B426" s="6" t="s">
        <v>480</v>
      </c>
      <c r="C426" s="6">
        <v>2019</v>
      </c>
      <c r="D426" s="6" t="s">
        <v>225</v>
      </c>
      <c r="E426" s="6" t="s">
        <v>337</v>
      </c>
      <c r="F426" s="6" t="str">
        <f>VLOOKUP(E426,'Fuel Heat Rate'!C:D,2,FALSE)</f>
        <v>其他</v>
      </c>
      <c r="G426" s="7">
        <v>-2719.08</v>
      </c>
      <c r="H426" s="7">
        <f>VLOOKUP($E426,'Fuel Heat Rate'!$C$3:$K$33,4,FALSE)*G426</f>
        <v>-92.8964810386061</v>
      </c>
    </row>
    <row r="427" hidden="1" spans="1:8">
      <c r="A427" s="6">
        <v>237381</v>
      </c>
      <c r="B427" s="6" t="s">
        <v>480</v>
      </c>
      <c r="C427" s="6">
        <v>2020</v>
      </c>
      <c r="D427" s="6" t="s">
        <v>225</v>
      </c>
      <c r="E427" s="6" t="s">
        <v>337</v>
      </c>
      <c r="F427" s="6" t="str">
        <f>VLOOKUP(E427,'Fuel Heat Rate'!C:D,2,FALSE)</f>
        <v>其他</v>
      </c>
      <c r="G427" s="7">
        <v>-3711.73</v>
      </c>
      <c r="H427" s="7">
        <f>VLOOKUP($E427,'Fuel Heat Rate'!$C$3:$K$33,4,FALSE)*G427</f>
        <v>-126.810044414076</v>
      </c>
    </row>
    <row r="428" hidden="1" spans="1:8">
      <c r="A428" s="6">
        <v>32211</v>
      </c>
      <c r="B428" s="6" t="s">
        <v>480</v>
      </c>
      <c r="C428" s="6">
        <v>2021</v>
      </c>
      <c r="D428" s="6" t="s">
        <v>225</v>
      </c>
      <c r="E428" s="6" t="s">
        <v>337</v>
      </c>
      <c r="F428" s="6" t="str">
        <f>VLOOKUP(E428,'Fuel Heat Rate'!C:D,2,FALSE)</f>
        <v>其他</v>
      </c>
      <c r="G428" s="7">
        <v>-3711.73</v>
      </c>
      <c r="H428" s="7">
        <f>VLOOKUP($E428,'Fuel Heat Rate'!$C$3:$K$33,4,FALSE)*G428</f>
        <v>-126.810044414076</v>
      </c>
    </row>
    <row r="429" hidden="1" spans="1:8">
      <c r="A429" s="6">
        <v>239516</v>
      </c>
      <c r="B429" s="6" t="s">
        <v>480</v>
      </c>
      <c r="C429" s="6">
        <v>2019</v>
      </c>
      <c r="D429" s="6" t="s">
        <v>225</v>
      </c>
      <c r="E429" s="6" t="s">
        <v>239</v>
      </c>
      <c r="F429" s="6" t="str">
        <f>VLOOKUP(E429,'Fuel Heat Rate'!C:D,2,FALSE)</f>
        <v>燃油</v>
      </c>
      <c r="G429" s="7">
        <v>-1.13</v>
      </c>
      <c r="H429" s="7">
        <f>VLOOKUP($E429,'Fuel Heat Rate'!$C$3:$K$33,4,FALSE)*G429</f>
        <v>-1.23334847967202</v>
      </c>
    </row>
    <row r="430" hidden="1" spans="1:8">
      <c r="A430" s="6">
        <v>239481</v>
      </c>
      <c r="B430" s="6" t="s">
        <v>480</v>
      </c>
      <c r="C430" s="6">
        <v>2020</v>
      </c>
      <c r="D430" s="6" t="s">
        <v>225</v>
      </c>
      <c r="E430" s="6" t="s">
        <v>239</v>
      </c>
      <c r="F430" s="6" t="str">
        <f>VLOOKUP(E430,'Fuel Heat Rate'!C:D,2,FALSE)</f>
        <v>燃油</v>
      </c>
      <c r="G430" s="7">
        <v>-1.98</v>
      </c>
      <c r="H430" s="7">
        <f>VLOOKUP($E430,'Fuel Heat Rate'!$C$3:$K$33,4,FALSE)*G430</f>
        <v>-2.16108848650495</v>
      </c>
    </row>
    <row r="431" hidden="1" spans="1:8">
      <c r="A431" s="6">
        <v>25701</v>
      </c>
      <c r="B431" s="6" t="s">
        <v>480</v>
      </c>
      <c r="C431" s="6">
        <v>2021</v>
      </c>
      <c r="D431" s="6" t="s">
        <v>225</v>
      </c>
      <c r="E431" s="6" t="s">
        <v>239</v>
      </c>
      <c r="F431" s="6" t="str">
        <f>VLOOKUP(E431,'Fuel Heat Rate'!C:D,2,FALSE)</f>
        <v>燃油</v>
      </c>
      <c r="G431" s="7">
        <v>-15.06</v>
      </c>
      <c r="H431" s="7">
        <f>VLOOKUP($E431,'Fuel Heat Rate'!$C$3:$K$33,4,FALSE)*G431</f>
        <v>-16.4373700034165</v>
      </c>
    </row>
    <row r="432" hidden="1" spans="1:8">
      <c r="A432" s="6">
        <v>24616</v>
      </c>
      <c r="B432" s="6" t="s">
        <v>480</v>
      </c>
      <c r="C432" s="6">
        <v>2021</v>
      </c>
      <c r="D432" s="6" t="s">
        <v>225</v>
      </c>
      <c r="E432" s="6" t="s">
        <v>502</v>
      </c>
      <c r="F432" s="6" t="str">
        <f>VLOOKUP(E432,'Fuel Heat Rate'!C:D,2,FALSE)</f>
        <v>燃油</v>
      </c>
      <c r="G432" s="7">
        <v>-0.94</v>
      </c>
      <c r="H432" s="7">
        <f>VLOOKUP($E432,'Fuel Heat Rate'!$C$3:$K$33,4,FALSE)*G432</f>
        <v>-1.25026101810728</v>
      </c>
    </row>
    <row r="433" hidden="1" spans="1:8">
      <c r="A433" s="6">
        <v>240286</v>
      </c>
      <c r="B433" s="6" t="s">
        <v>480</v>
      </c>
      <c r="C433" s="6">
        <v>2019</v>
      </c>
      <c r="D433" s="6" t="s">
        <v>225</v>
      </c>
      <c r="E433" s="6" t="s">
        <v>253</v>
      </c>
      <c r="F433" s="6" t="str">
        <f>VLOOKUP(E433,'Fuel Heat Rate'!C:D,2,FALSE)</f>
        <v>燃气</v>
      </c>
      <c r="G433" s="7">
        <v>-6.69</v>
      </c>
      <c r="H433" s="7">
        <f>VLOOKUP($E433,'Fuel Heat Rate'!$C$3:$K$33,4,FALSE)*G433</f>
        <v>-81.2835</v>
      </c>
    </row>
    <row r="434" hidden="1" spans="1:8">
      <c r="A434" s="6">
        <v>240251</v>
      </c>
      <c r="B434" s="6" t="s">
        <v>480</v>
      </c>
      <c r="C434" s="6">
        <v>2020</v>
      </c>
      <c r="D434" s="6" t="s">
        <v>225</v>
      </c>
      <c r="E434" s="6" t="s">
        <v>253</v>
      </c>
      <c r="F434" s="6" t="str">
        <f>VLOOKUP(E434,'Fuel Heat Rate'!C:D,2,FALSE)</f>
        <v>燃气</v>
      </c>
      <c r="G434" s="7">
        <v>-5.52</v>
      </c>
      <c r="H434" s="7">
        <f>VLOOKUP($E434,'Fuel Heat Rate'!$C$3:$K$33,4,FALSE)*G434</f>
        <v>-67.068</v>
      </c>
    </row>
    <row r="435" hidden="1" spans="1:8">
      <c r="A435" s="6">
        <v>30041</v>
      </c>
      <c r="B435" s="6" t="s">
        <v>480</v>
      </c>
      <c r="C435" s="6">
        <v>2021</v>
      </c>
      <c r="D435" s="6" t="s">
        <v>225</v>
      </c>
      <c r="E435" s="6" t="s">
        <v>253</v>
      </c>
      <c r="F435" s="6" t="str">
        <f>VLOOKUP(E435,'Fuel Heat Rate'!C:D,2,FALSE)</f>
        <v>燃气</v>
      </c>
      <c r="G435" s="7">
        <v>-7.08</v>
      </c>
      <c r="H435" s="7">
        <f>VLOOKUP($E435,'Fuel Heat Rate'!$C$3:$K$33,4,FALSE)*G435</f>
        <v>-86.022</v>
      </c>
    </row>
    <row r="436" hidden="1" spans="1:8">
      <c r="A436" s="6">
        <v>243471</v>
      </c>
      <c r="B436" s="6" t="s">
        <v>480</v>
      </c>
      <c r="C436" s="6">
        <v>2019</v>
      </c>
      <c r="D436" s="6" t="s">
        <v>225</v>
      </c>
      <c r="E436" s="6" t="s">
        <v>229</v>
      </c>
      <c r="F436" s="6" t="str">
        <f>VLOOKUP(E436,'Fuel Heat Rate'!C:D,2,FALSE)</f>
        <v>燃煤</v>
      </c>
      <c r="G436" s="7">
        <v>-5355.93</v>
      </c>
      <c r="H436" s="7">
        <f>VLOOKUP($E436,'Fuel Heat Rate'!$C$3:$K$33,4,FALSE)*G436</f>
        <v>-3825.740799</v>
      </c>
    </row>
    <row r="437" hidden="1" spans="1:8">
      <c r="A437" s="6">
        <v>243436</v>
      </c>
      <c r="B437" s="6" t="s">
        <v>480</v>
      </c>
      <c r="C437" s="6">
        <v>2020</v>
      </c>
      <c r="D437" s="6" t="s">
        <v>225</v>
      </c>
      <c r="E437" s="6" t="s">
        <v>229</v>
      </c>
      <c r="F437" s="6" t="str">
        <f>VLOOKUP(E437,'Fuel Heat Rate'!C:D,2,FALSE)</f>
        <v>燃煤</v>
      </c>
      <c r="G437" s="7">
        <v>-4245.23</v>
      </c>
      <c r="H437" s="7">
        <f>VLOOKUP($E437,'Fuel Heat Rate'!$C$3:$K$33,4,FALSE)*G437</f>
        <v>-3032.367789</v>
      </c>
    </row>
    <row r="438" hidden="1" spans="1:8">
      <c r="A438" s="6">
        <v>1831</v>
      </c>
      <c r="B438" s="6" t="s">
        <v>480</v>
      </c>
      <c r="C438" s="6">
        <v>2021</v>
      </c>
      <c r="D438" s="6" t="s">
        <v>225</v>
      </c>
      <c r="E438" s="6" t="s">
        <v>229</v>
      </c>
      <c r="F438" s="6" t="str">
        <f>VLOOKUP(E438,'Fuel Heat Rate'!C:D,2,FALSE)</f>
        <v>燃煤</v>
      </c>
      <c r="G438" s="7">
        <v>-5106.45</v>
      </c>
      <c r="H438" s="7">
        <f>VLOOKUP($E438,'Fuel Heat Rate'!$C$3:$K$33,4,FALSE)*G438</f>
        <v>-3647.537235</v>
      </c>
    </row>
    <row r="439" hidden="1" spans="1:8">
      <c r="A439" s="6">
        <v>244556</v>
      </c>
      <c r="B439" s="6" t="s">
        <v>480</v>
      </c>
      <c r="C439" s="6">
        <v>2020</v>
      </c>
      <c r="D439" s="6" t="s">
        <v>225</v>
      </c>
      <c r="E439" s="6" t="s">
        <v>247</v>
      </c>
      <c r="F439" s="6">
        <f>VLOOKUP(E439,'Fuel Heat Rate'!C:D,2,FALSE)</f>
        <v>0</v>
      </c>
      <c r="G439" s="7">
        <v>-1.63</v>
      </c>
      <c r="H439" s="7">
        <f>VLOOKUP($E439,'Fuel Heat Rate'!$C$3:$K$33,4,FALSE)*G439</f>
        <v>-4.42444482405193</v>
      </c>
    </row>
    <row r="440" hidden="1" spans="1:8">
      <c r="A440" s="6">
        <v>10511</v>
      </c>
      <c r="B440" s="6" t="s">
        <v>480</v>
      </c>
      <c r="C440" s="6">
        <v>2021</v>
      </c>
      <c r="D440" s="6" t="s">
        <v>225</v>
      </c>
      <c r="E440" s="6" t="s">
        <v>247</v>
      </c>
      <c r="F440" s="6">
        <f>VLOOKUP(E440,'Fuel Heat Rate'!C:D,2,FALSE)</f>
        <v>0</v>
      </c>
      <c r="G440" s="7">
        <v>-3.07</v>
      </c>
      <c r="H440" s="7">
        <f>VLOOKUP($E440,'Fuel Heat Rate'!$C$3:$K$33,4,FALSE)*G440</f>
        <v>-8.33315681585241</v>
      </c>
    </row>
    <row r="441" hidden="1" spans="1:8">
      <c r="A441" s="6">
        <v>244976</v>
      </c>
      <c r="B441" s="6" t="s">
        <v>481</v>
      </c>
      <c r="C441" s="6">
        <v>2019</v>
      </c>
      <c r="D441" s="6" t="s">
        <v>225</v>
      </c>
      <c r="E441" s="6" t="s">
        <v>259</v>
      </c>
      <c r="F441" s="6" t="str">
        <f>VLOOKUP(E441,'Fuel Heat Rate'!C:D,2,FALSE)</f>
        <v>燃油</v>
      </c>
      <c r="G441" s="7">
        <v>-0.42</v>
      </c>
      <c r="H441" s="7">
        <f>VLOOKUP($E441,'Fuel Heat Rate'!$C$3:$K$33,4,FALSE)*G441</f>
        <v>-0.611982</v>
      </c>
    </row>
    <row r="442" hidden="1" spans="1:8">
      <c r="A442" s="6">
        <v>244941</v>
      </c>
      <c r="B442" s="6" t="s">
        <v>481</v>
      </c>
      <c r="C442" s="6">
        <v>2020</v>
      </c>
      <c r="D442" s="6" t="s">
        <v>225</v>
      </c>
      <c r="E442" s="6" t="s">
        <v>259</v>
      </c>
      <c r="F442" s="6" t="str">
        <f>VLOOKUP(E442,'Fuel Heat Rate'!C:D,2,FALSE)</f>
        <v>燃油</v>
      </c>
      <c r="G442" s="7">
        <v>-0.45</v>
      </c>
      <c r="H442" s="7">
        <f>VLOOKUP($E442,'Fuel Heat Rate'!$C$3:$K$33,4,FALSE)*G442</f>
        <v>-0.655695</v>
      </c>
    </row>
    <row r="443" hidden="1" spans="1:8">
      <c r="A443" s="6">
        <v>18141</v>
      </c>
      <c r="B443" s="6" t="s">
        <v>481</v>
      </c>
      <c r="C443" s="6">
        <v>2021</v>
      </c>
      <c r="D443" s="6" t="s">
        <v>225</v>
      </c>
      <c r="E443" s="6" t="s">
        <v>259</v>
      </c>
      <c r="F443" s="6" t="str">
        <f>VLOOKUP(E443,'Fuel Heat Rate'!C:D,2,FALSE)</f>
        <v>燃油</v>
      </c>
      <c r="G443" s="7">
        <v>-0.47</v>
      </c>
      <c r="H443" s="7">
        <f>VLOOKUP($E443,'Fuel Heat Rate'!$C$3:$K$33,4,FALSE)*G443</f>
        <v>-0.684837</v>
      </c>
    </row>
    <row r="444" hidden="1" spans="1:8">
      <c r="A444" s="6">
        <v>245536</v>
      </c>
      <c r="B444" s="6" t="s">
        <v>481</v>
      </c>
      <c r="C444" s="6">
        <v>2019</v>
      </c>
      <c r="D444" s="6" t="s">
        <v>225</v>
      </c>
      <c r="E444" s="6" t="s">
        <v>339</v>
      </c>
      <c r="F444" s="6" t="str">
        <f>VLOOKUP(E444,'Fuel Heat Rate'!C:D,2,FALSE)</f>
        <v>电力</v>
      </c>
      <c r="G444" s="7">
        <v>914.6</v>
      </c>
      <c r="H444" s="7">
        <f>VLOOKUP($E444,'Fuel Heat Rate'!$C$3:$K$33,4,FALSE)*G444</f>
        <v>1124.89238127776</v>
      </c>
    </row>
    <row r="445" hidden="1" spans="1:8">
      <c r="A445" s="6">
        <v>245501</v>
      </c>
      <c r="B445" s="6" t="s">
        <v>481</v>
      </c>
      <c r="C445" s="6">
        <v>2020</v>
      </c>
      <c r="D445" s="6" t="s">
        <v>225</v>
      </c>
      <c r="E445" s="6" t="s">
        <v>339</v>
      </c>
      <c r="F445" s="6" t="str">
        <f>VLOOKUP(E445,'Fuel Heat Rate'!C:D,2,FALSE)</f>
        <v>电力</v>
      </c>
      <c r="G445" s="7">
        <v>851.87</v>
      </c>
      <c r="H445" s="7">
        <f>VLOOKUP($E445,'Fuel Heat Rate'!$C$3:$K$33,4,FALSE)*G445</f>
        <v>1047.73898189272</v>
      </c>
    </row>
    <row r="446" hidden="1" spans="1:8">
      <c r="A446" s="6">
        <v>33331</v>
      </c>
      <c r="B446" s="6" t="s">
        <v>481</v>
      </c>
      <c r="C446" s="6">
        <v>2021</v>
      </c>
      <c r="D446" s="6" t="s">
        <v>225</v>
      </c>
      <c r="E446" s="6" t="s">
        <v>339</v>
      </c>
      <c r="F446" s="6" t="str">
        <f>VLOOKUP(E446,'Fuel Heat Rate'!C:D,2,FALSE)</f>
        <v>电力</v>
      </c>
      <c r="G446" s="7">
        <v>1016.7</v>
      </c>
      <c r="H446" s="7">
        <f>VLOOKUP($E446,'Fuel Heat Rate'!$C$3:$K$33,4,FALSE)*G446</f>
        <v>1250.46805603007</v>
      </c>
    </row>
    <row r="447" hidden="1" spans="1:8">
      <c r="A447" s="6">
        <v>246096</v>
      </c>
      <c r="B447" s="6" t="s">
        <v>481</v>
      </c>
      <c r="C447" s="6">
        <v>2019</v>
      </c>
      <c r="D447" s="6" t="s">
        <v>225</v>
      </c>
      <c r="E447" s="6" t="s">
        <v>244</v>
      </c>
      <c r="F447" s="6">
        <f>VLOOKUP(E447,'Fuel Heat Rate'!C:D,2,FALSE)</f>
        <v>0</v>
      </c>
      <c r="G447" s="7">
        <v>-123.01</v>
      </c>
      <c r="H447" s="7">
        <f>VLOOKUP($E447,'Fuel Heat Rate'!$C$3:$K$33,4,FALSE)*G447</f>
        <v>-158.143706867099</v>
      </c>
    </row>
    <row r="448" hidden="1" spans="1:8">
      <c r="A448" s="6">
        <v>246061</v>
      </c>
      <c r="B448" s="6" t="s">
        <v>481</v>
      </c>
      <c r="C448" s="6">
        <v>2020</v>
      </c>
      <c r="D448" s="6" t="s">
        <v>225</v>
      </c>
      <c r="E448" s="6" t="s">
        <v>244</v>
      </c>
      <c r="F448" s="6">
        <f>VLOOKUP(E448,'Fuel Heat Rate'!C:D,2,FALSE)</f>
        <v>0</v>
      </c>
      <c r="G448" s="7">
        <v>-130.52</v>
      </c>
      <c r="H448" s="7">
        <f>VLOOKUP($E448,'Fuel Heat Rate'!$C$3:$K$33,4,FALSE)*G448</f>
        <v>-167.798688076529</v>
      </c>
    </row>
    <row r="449" hidden="1" spans="1:8">
      <c r="A449" s="6">
        <v>9461</v>
      </c>
      <c r="B449" s="6" t="s">
        <v>481</v>
      </c>
      <c r="C449" s="6">
        <v>2021</v>
      </c>
      <c r="D449" s="6" t="s">
        <v>225</v>
      </c>
      <c r="E449" s="6" t="s">
        <v>244</v>
      </c>
      <c r="F449" s="6">
        <f>VLOOKUP(E449,'Fuel Heat Rate'!C:D,2,FALSE)</f>
        <v>0</v>
      </c>
      <c r="G449" s="7">
        <v>-139.78</v>
      </c>
      <c r="H449" s="7">
        <f>VLOOKUP($E449,'Fuel Heat Rate'!$C$3:$K$33,4,FALSE)*G449</f>
        <v>-179.70349846259</v>
      </c>
    </row>
    <row r="450" hidden="1" spans="1:8">
      <c r="A450" s="6">
        <v>246481</v>
      </c>
      <c r="B450" s="6" t="s">
        <v>481</v>
      </c>
      <c r="C450" s="6">
        <v>2019</v>
      </c>
      <c r="D450" s="6" t="s">
        <v>225</v>
      </c>
      <c r="E450" s="6" t="s">
        <v>242</v>
      </c>
      <c r="F450" s="6">
        <f>VLOOKUP(E450,'Fuel Heat Rate'!C:D,2,FALSE)</f>
        <v>0</v>
      </c>
      <c r="G450" s="7">
        <v>-3.66</v>
      </c>
      <c r="H450" s="7">
        <f>VLOOKUP($E450,'Fuel Heat Rate'!$C$3:$K$33,4,FALSE)*G450</f>
        <v>-21.69831</v>
      </c>
    </row>
    <row r="451" hidden="1" spans="1:8">
      <c r="A451" s="6">
        <v>246446</v>
      </c>
      <c r="B451" s="6" t="s">
        <v>481</v>
      </c>
      <c r="C451" s="6">
        <v>2020</v>
      </c>
      <c r="D451" s="6" t="s">
        <v>225</v>
      </c>
      <c r="E451" s="6" t="s">
        <v>242</v>
      </c>
      <c r="F451" s="6">
        <f>VLOOKUP(E451,'Fuel Heat Rate'!C:D,2,FALSE)</f>
        <v>0</v>
      </c>
      <c r="G451" s="7">
        <v>-3.72</v>
      </c>
      <c r="H451" s="7">
        <f>VLOOKUP($E451,'Fuel Heat Rate'!$C$3:$K$33,4,FALSE)*G451</f>
        <v>-22.05402</v>
      </c>
    </row>
    <row r="452" hidden="1" spans="1:8">
      <c r="A452" s="6">
        <v>8376</v>
      </c>
      <c r="B452" s="6" t="s">
        <v>481</v>
      </c>
      <c r="C452" s="6">
        <v>2021</v>
      </c>
      <c r="D452" s="6" t="s">
        <v>225</v>
      </c>
      <c r="E452" s="6" t="s">
        <v>242</v>
      </c>
      <c r="F452" s="6">
        <f>VLOOKUP(E452,'Fuel Heat Rate'!C:D,2,FALSE)</f>
        <v>0</v>
      </c>
      <c r="G452" s="7">
        <v>-3.52</v>
      </c>
      <c r="H452" s="7">
        <f>VLOOKUP($E452,'Fuel Heat Rate'!$C$3:$K$33,4,FALSE)*G452</f>
        <v>-20.86832</v>
      </c>
    </row>
    <row r="453" hidden="1" spans="1:8">
      <c r="A453" s="6">
        <v>247601</v>
      </c>
      <c r="B453" s="6" t="s">
        <v>481</v>
      </c>
      <c r="C453" s="6">
        <v>2019</v>
      </c>
      <c r="D453" s="6" t="s">
        <v>225</v>
      </c>
      <c r="E453" s="6" t="s">
        <v>251</v>
      </c>
      <c r="F453" s="6" t="str">
        <f>VLOOKUP(E453,'Fuel Heat Rate'!C:D,2,FALSE)</f>
        <v>燃油</v>
      </c>
      <c r="G453" s="7">
        <v>-0.95</v>
      </c>
      <c r="H453" s="7">
        <f>VLOOKUP($E453,'Fuel Heat Rate'!$C$3:$K$33,4,FALSE)*G453</f>
        <v>-1.49283</v>
      </c>
    </row>
    <row r="454" hidden="1" spans="1:8">
      <c r="A454" s="6">
        <v>247566</v>
      </c>
      <c r="B454" s="6" t="s">
        <v>481</v>
      </c>
      <c r="C454" s="6">
        <v>2020</v>
      </c>
      <c r="D454" s="6" t="s">
        <v>225</v>
      </c>
      <c r="E454" s="6" t="s">
        <v>251</v>
      </c>
      <c r="F454" s="6" t="str">
        <f>VLOOKUP(E454,'Fuel Heat Rate'!C:D,2,FALSE)</f>
        <v>燃油</v>
      </c>
      <c r="G454" s="7">
        <v>-0.6</v>
      </c>
      <c r="H454" s="7">
        <f>VLOOKUP($E454,'Fuel Heat Rate'!$C$3:$K$33,4,FALSE)*G454</f>
        <v>-0.94284</v>
      </c>
    </row>
    <row r="455" hidden="1" spans="1:8">
      <c r="A455" s="6">
        <v>27906</v>
      </c>
      <c r="B455" s="6" t="s">
        <v>481</v>
      </c>
      <c r="C455" s="6">
        <v>2021</v>
      </c>
      <c r="D455" s="6" t="s">
        <v>225</v>
      </c>
      <c r="E455" s="6" t="s">
        <v>251</v>
      </c>
      <c r="F455" s="6" t="str">
        <f>VLOOKUP(E455,'Fuel Heat Rate'!C:D,2,FALSE)</f>
        <v>燃油</v>
      </c>
      <c r="G455" s="7">
        <v>-0.51</v>
      </c>
      <c r="H455" s="7">
        <f>VLOOKUP($E455,'Fuel Heat Rate'!$C$3:$K$33,4,FALSE)*G455</f>
        <v>-0.801414</v>
      </c>
    </row>
    <row r="456" hidden="1" spans="1:8">
      <c r="A456" s="6">
        <v>248161</v>
      </c>
      <c r="B456" s="6" t="s">
        <v>481</v>
      </c>
      <c r="C456" s="6">
        <v>2019</v>
      </c>
      <c r="D456" s="6" t="s">
        <v>225</v>
      </c>
      <c r="E456" s="6" t="s">
        <v>234</v>
      </c>
      <c r="F456" s="6" t="str">
        <f>VLOOKUP(E456,'Fuel Heat Rate'!C:D,2,FALSE)</f>
        <v>煤矸石</v>
      </c>
      <c r="G456" s="7">
        <v>-119.07</v>
      </c>
      <c r="H456" s="7">
        <f>VLOOKUP($E456,'Fuel Heat Rate'!$C$3:$K$33,4,FALSE)*G456</f>
        <v>-34.065329005808</v>
      </c>
    </row>
    <row r="457" hidden="1" spans="1:8">
      <c r="A457" s="6">
        <v>248126</v>
      </c>
      <c r="B457" s="6" t="s">
        <v>481</v>
      </c>
      <c r="C457" s="6">
        <v>2020</v>
      </c>
      <c r="D457" s="6" t="s">
        <v>225</v>
      </c>
      <c r="E457" s="6" t="s">
        <v>234</v>
      </c>
      <c r="F457" s="6" t="str">
        <f>VLOOKUP(E457,'Fuel Heat Rate'!C:D,2,FALSE)</f>
        <v>煤矸石</v>
      </c>
      <c r="G457" s="7">
        <v>-98.2</v>
      </c>
      <c r="H457" s="7">
        <f>VLOOKUP($E457,'Fuel Heat Rate'!$C$3:$K$33,4,FALSE)*G457</f>
        <v>-28.0945268192689</v>
      </c>
    </row>
    <row r="458" hidden="1" spans="1:8">
      <c r="A458" s="6">
        <v>6206</v>
      </c>
      <c r="B458" s="6" t="s">
        <v>481</v>
      </c>
      <c r="C458" s="6">
        <v>2021</v>
      </c>
      <c r="D458" s="6" t="s">
        <v>225</v>
      </c>
      <c r="E458" s="6" t="s">
        <v>234</v>
      </c>
      <c r="F458" s="6" t="str">
        <f>VLOOKUP(E458,'Fuel Heat Rate'!C:D,2,FALSE)</f>
        <v>煤矸石</v>
      </c>
      <c r="G458" s="7">
        <v>-63.28</v>
      </c>
      <c r="H458" s="7">
        <f>VLOOKUP($E458,'Fuel Heat Rate'!$C$3:$K$33,4,FALSE)*G458</f>
        <v>-18.1040901947386</v>
      </c>
    </row>
    <row r="459" hidden="1" spans="1:8">
      <c r="A459" s="6">
        <v>250786</v>
      </c>
      <c r="B459" s="6" t="s">
        <v>481</v>
      </c>
      <c r="C459" s="6">
        <v>2019</v>
      </c>
      <c r="D459" s="6" t="s">
        <v>225</v>
      </c>
      <c r="E459" s="6" t="s">
        <v>226</v>
      </c>
      <c r="F459" s="6" t="str">
        <f>VLOOKUP(E459,'Fuel Heat Rate'!C:D,2,FALSE)</f>
        <v>生物质</v>
      </c>
      <c r="G459" s="7">
        <v>-185.87</v>
      </c>
      <c r="H459" s="7">
        <f>VLOOKUP($E459,'Fuel Heat Rate'!$C$3:$K$33,4,FALSE)*G459</f>
        <v>-185.876350187906</v>
      </c>
    </row>
    <row r="460" hidden="1" spans="1:8">
      <c r="A460" s="6">
        <v>250751</v>
      </c>
      <c r="B460" s="6" t="s">
        <v>481</v>
      </c>
      <c r="C460" s="6">
        <v>2020</v>
      </c>
      <c r="D460" s="6" t="s">
        <v>225</v>
      </c>
      <c r="E460" s="6" t="s">
        <v>226</v>
      </c>
      <c r="F460" s="6" t="str">
        <f>VLOOKUP(E460,'Fuel Heat Rate'!C:D,2,FALSE)</f>
        <v>生物质</v>
      </c>
      <c r="G460" s="7">
        <v>-244.98</v>
      </c>
      <c r="H460" s="7">
        <f>VLOOKUP($E460,'Fuel Heat Rate'!$C$3:$K$33,4,FALSE)*G460</f>
        <v>-244.98836966177</v>
      </c>
    </row>
    <row r="461" hidden="1" spans="1:8">
      <c r="A461" s="6">
        <v>34416</v>
      </c>
      <c r="B461" s="6" t="s">
        <v>481</v>
      </c>
      <c r="C461" s="6">
        <v>2021</v>
      </c>
      <c r="D461" s="6" t="s">
        <v>225</v>
      </c>
      <c r="E461" s="6" t="s">
        <v>226</v>
      </c>
      <c r="F461" s="6" t="str">
        <f>VLOOKUP(E461,'Fuel Heat Rate'!C:D,2,FALSE)</f>
        <v>生物质</v>
      </c>
      <c r="G461" s="7">
        <v>-192.88</v>
      </c>
      <c r="H461" s="7">
        <f>VLOOKUP($E461,'Fuel Heat Rate'!$C$3:$K$33,4,FALSE)*G461</f>
        <v>-192.886589682269</v>
      </c>
    </row>
    <row r="462" hidden="1" spans="1:8">
      <c r="A462" s="6">
        <v>251346</v>
      </c>
      <c r="B462" s="6" t="s">
        <v>481</v>
      </c>
      <c r="C462" s="6">
        <v>2019</v>
      </c>
      <c r="D462" s="6" t="s">
        <v>225</v>
      </c>
      <c r="E462" s="6" t="s">
        <v>264</v>
      </c>
      <c r="F462" s="6" t="str">
        <f>VLOOKUP(E462,'Fuel Heat Rate'!C:D,2,FALSE)</f>
        <v>燃油</v>
      </c>
      <c r="G462" s="7">
        <v>-5.13</v>
      </c>
      <c r="H462" s="7">
        <f>VLOOKUP($E462,'Fuel Heat Rate'!$C$3:$K$33,4,FALSE)*G462</f>
        <v>-7.18235052955244</v>
      </c>
    </row>
    <row r="463" hidden="1" spans="1:8">
      <c r="A463" s="6">
        <v>251311</v>
      </c>
      <c r="B463" s="6" t="s">
        <v>481</v>
      </c>
      <c r="C463" s="6">
        <v>2020</v>
      </c>
      <c r="D463" s="6" t="s">
        <v>225</v>
      </c>
      <c r="E463" s="6" t="s">
        <v>264</v>
      </c>
      <c r="F463" s="6" t="str">
        <f>VLOOKUP(E463,'Fuel Heat Rate'!C:D,2,FALSE)</f>
        <v>燃油</v>
      </c>
      <c r="G463" s="7">
        <v>-5.1</v>
      </c>
      <c r="H463" s="7">
        <f>VLOOKUP($E463,'Fuel Heat Rate'!$C$3:$K$33,4,FALSE)*G463</f>
        <v>-7.14034847967202</v>
      </c>
    </row>
    <row r="464" hidden="1" spans="1:8">
      <c r="A464" s="6">
        <v>28991</v>
      </c>
      <c r="B464" s="6" t="s">
        <v>481</v>
      </c>
      <c r="C464" s="6">
        <v>2021</v>
      </c>
      <c r="D464" s="6" t="s">
        <v>225</v>
      </c>
      <c r="E464" s="6" t="s">
        <v>264</v>
      </c>
      <c r="F464" s="6" t="str">
        <f>VLOOKUP(E464,'Fuel Heat Rate'!C:D,2,FALSE)</f>
        <v>燃油</v>
      </c>
      <c r="G464" s="7">
        <v>-5.12</v>
      </c>
      <c r="H464" s="7">
        <f>VLOOKUP($E464,'Fuel Heat Rate'!$C$3:$K$33,4,FALSE)*G464</f>
        <v>-7.16834984625897</v>
      </c>
    </row>
    <row r="465" hidden="1" spans="1:8">
      <c r="A465" s="6">
        <v>253026</v>
      </c>
      <c r="B465" s="6" t="s">
        <v>481</v>
      </c>
      <c r="C465" s="6">
        <v>2019</v>
      </c>
      <c r="D465" s="6" t="s">
        <v>225</v>
      </c>
      <c r="E465" s="6" t="s">
        <v>262</v>
      </c>
      <c r="F465" s="6" t="str">
        <f>VLOOKUP(E465,'Fuel Heat Rate'!C:D,2,FALSE)</f>
        <v>燃油</v>
      </c>
      <c r="G465" s="7">
        <v>-0.38</v>
      </c>
      <c r="H465" s="7">
        <f>VLOOKUP($E465,'Fuel Heat Rate'!$C$3:$K$33,4,FALSE)*G465</f>
        <v>-0.542868</v>
      </c>
    </row>
    <row r="466" hidden="1" spans="1:8">
      <c r="A466" s="6">
        <v>252991</v>
      </c>
      <c r="B466" s="6" t="s">
        <v>481</v>
      </c>
      <c r="C466" s="6">
        <v>2020</v>
      </c>
      <c r="D466" s="6" t="s">
        <v>225</v>
      </c>
      <c r="E466" s="6" t="s">
        <v>262</v>
      </c>
      <c r="F466" s="6" t="str">
        <f>VLOOKUP(E466,'Fuel Heat Rate'!C:D,2,FALSE)</f>
        <v>燃油</v>
      </c>
      <c r="G466" s="7">
        <v>-0.32</v>
      </c>
      <c r="H466" s="7">
        <f>VLOOKUP($E466,'Fuel Heat Rate'!$C$3:$K$33,4,FALSE)*G466</f>
        <v>-0.457152</v>
      </c>
    </row>
    <row r="467" hidden="1" spans="1:8">
      <c r="A467" s="6">
        <v>19226</v>
      </c>
      <c r="B467" s="6" t="s">
        <v>481</v>
      </c>
      <c r="C467" s="6">
        <v>2021</v>
      </c>
      <c r="D467" s="6" t="s">
        <v>225</v>
      </c>
      <c r="E467" s="6" t="s">
        <v>262</v>
      </c>
      <c r="F467" s="6" t="str">
        <f>VLOOKUP(E467,'Fuel Heat Rate'!C:D,2,FALSE)</f>
        <v>燃油</v>
      </c>
      <c r="G467" s="7">
        <v>-0.4</v>
      </c>
      <c r="H467" s="7">
        <f>VLOOKUP($E467,'Fuel Heat Rate'!$C$3:$K$33,4,FALSE)*G467</f>
        <v>-0.57144</v>
      </c>
    </row>
    <row r="468" hidden="1" spans="1:8">
      <c r="A468" s="6">
        <v>253551</v>
      </c>
      <c r="B468" s="6" t="s">
        <v>481</v>
      </c>
      <c r="C468" s="6">
        <v>2020</v>
      </c>
      <c r="D468" s="6" t="s">
        <v>225</v>
      </c>
      <c r="E468" s="6" t="s">
        <v>337</v>
      </c>
      <c r="F468" s="6" t="str">
        <f>VLOOKUP(E468,'Fuel Heat Rate'!C:D,2,FALSE)</f>
        <v>其他</v>
      </c>
      <c r="G468" s="7">
        <v>-243.42</v>
      </c>
      <c r="H468" s="7">
        <f>VLOOKUP($E468,'Fuel Heat Rate'!$C$3:$K$33,4,FALSE)*G468</f>
        <v>-8.31636487871541</v>
      </c>
    </row>
    <row r="469" hidden="1" spans="1:8">
      <c r="A469" s="6">
        <v>32246</v>
      </c>
      <c r="B469" s="6" t="s">
        <v>481</v>
      </c>
      <c r="C469" s="6">
        <v>2021</v>
      </c>
      <c r="D469" s="6" t="s">
        <v>225</v>
      </c>
      <c r="E469" s="6" t="s">
        <v>337</v>
      </c>
      <c r="F469" s="6" t="str">
        <f>VLOOKUP(E469,'Fuel Heat Rate'!C:D,2,FALSE)</f>
        <v>其他</v>
      </c>
      <c r="G469" s="7">
        <v>-2182.01</v>
      </c>
      <c r="H469" s="7">
        <f>VLOOKUP($E469,'Fuel Heat Rate'!$C$3:$K$33,4,FALSE)*G469</f>
        <v>-74.5476597198497</v>
      </c>
    </row>
    <row r="470" hidden="1" spans="1:8">
      <c r="A470" s="6">
        <v>254496</v>
      </c>
      <c r="B470" s="6" t="s">
        <v>481</v>
      </c>
      <c r="C470" s="6">
        <v>2020</v>
      </c>
      <c r="D470" s="6" t="s">
        <v>225</v>
      </c>
      <c r="E470" s="6" t="s">
        <v>503</v>
      </c>
      <c r="F470" s="6" t="str">
        <f>VLOOKUP(E470,'Fuel Heat Rate'!C:D,2,FALSE)</f>
        <v>燃油</v>
      </c>
      <c r="G470" s="7">
        <v>-0.02</v>
      </c>
      <c r="H470" s="7">
        <f>VLOOKUP($E470,'Fuel Heat Rate'!$C$3:$K$33,4,FALSE)*G470</f>
        <v>-0.0282869832593099</v>
      </c>
    </row>
    <row r="471" hidden="1" spans="1:8">
      <c r="A471" s="6">
        <v>21396</v>
      </c>
      <c r="B471" s="6" t="s">
        <v>481</v>
      </c>
      <c r="C471" s="6">
        <v>2021</v>
      </c>
      <c r="D471" s="6" t="s">
        <v>225</v>
      </c>
      <c r="E471" s="6" t="s">
        <v>503</v>
      </c>
      <c r="F471" s="6" t="str">
        <f>VLOOKUP(E471,'Fuel Heat Rate'!C:D,2,FALSE)</f>
        <v>燃油</v>
      </c>
      <c r="G471" s="7">
        <v>-0.01</v>
      </c>
      <c r="H471" s="7">
        <f>VLOOKUP($E471,'Fuel Heat Rate'!$C$3:$K$33,4,FALSE)*G471</f>
        <v>-0.0141434916296549</v>
      </c>
    </row>
    <row r="472" hidden="1" spans="1:8">
      <c r="A472" s="6">
        <v>255686</v>
      </c>
      <c r="B472" s="6" t="s">
        <v>481</v>
      </c>
      <c r="C472" s="6">
        <v>2019</v>
      </c>
      <c r="D472" s="6" t="s">
        <v>225</v>
      </c>
      <c r="E472" s="6" t="s">
        <v>239</v>
      </c>
      <c r="F472" s="6" t="str">
        <f>VLOOKUP(E472,'Fuel Heat Rate'!C:D,2,FALSE)</f>
        <v>燃油</v>
      </c>
      <c r="G472" s="7">
        <v>-6.1</v>
      </c>
      <c r="H472" s="7">
        <f>VLOOKUP($E472,'Fuel Heat Rate'!$C$3:$K$33,4,FALSE)*G472</f>
        <v>-6.65789887256577</v>
      </c>
    </row>
    <row r="473" hidden="1" spans="1:8">
      <c r="A473" s="6">
        <v>255651</v>
      </c>
      <c r="B473" s="6" t="s">
        <v>481</v>
      </c>
      <c r="C473" s="6">
        <v>2020</v>
      </c>
      <c r="D473" s="6" t="s">
        <v>225</v>
      </c>
      <c r="E473" s="6" t="s">
        <v>239</v>
      </c>
      <c r="F473" s="6" t="str">
        <f>VLOOKUP(E473,'Fuel Heat Rate'!C:D,2,FALSE)</f>
        <v>燃油</v>
      </c>
      <c r="G473" s="7">
        <v>-8</v>
      </c>
      <c r="H473" s="7">
        <f>VLOOKUP($E473,'Fuel Heat Rate'!$C$3:$K$33,4,FALSE)*G473</f>
        <v>-8.73167065254527</v>
      </c>
    </row>
    <row r="474" hidden="1" spans="1:8">
      <c r="A474" s="6">
        <v>25736</v>
      </c>
      <c r="B474" s="6" t="s">
        <v>481</v>
      </c>
      <c r="C474" s="6">
        <v>2021</v>
      </c>
      <c r="D474" s="6" t="s">
        <v>225</v>
      </c>
      <c r="E474" s="6" t="s">
        <v>239</v>
      </c>
      <c r="F474" s="6" t="str">
        <f>VLOOKUP(E474,'Fuel Heat Rate'!C:D,2,FALSE)</f>
        <v>燃油</v>
      </c>
      <c r="G474" s="7">
        <v>-7.9</v>
      </c>
      <c r="H474" s="7">
        <f>VLOOKUP($E474,'Fuel Heat Rate'!$C$3:$K$33,4,FALSE)*G474</f>
        <v>-8.62252476938845</v>
      </c>
    </row>
    <row r="475" hidden="1" spans="1:8">
      <c r="A475" s="6">
        <v>256456</v>
      </c>
      <c r="B475" s="6" t="s">
        <v>481</v>
      </c>
      <c r="C475" s="6">
        <v>2019</v>
      </c>
      <c r="D475" s="6" t="s">
        <v>225</v>
      </c>
      <c r="E475" s="6" t="s">
        <v>253</v>
      </c>
      <c r="F475" s="6" t="str">
        <f>VLOOKUP(E475,'Fuel Heat Rate'!C:D,2,FALSE)</f>
        <v>燃气</v>
      </c>
      <c r="G475" s="7">
        <v>-0.03</v>
      </c>
      <c r="H475" s="7">
        <f>VLOOKUP($E475,'Fuel Heat Rate'!$C$3:$K$33,4,FALSE)*G475</f>
        <v>-0.3645</v>
      </c>
    </row>
    <row r="476" hidden="1" spans="1:8">
      <c r="A476" s="6">
        <v>256421</v>
      </c>
      <c r="B476" s="6" t="s">
        <v>481</v>
      </c>
      <c r="C476" s="6">
        <v>2020</v>
      </c>
      <c r="D476" s="6" t="s">
        <v>225</v>
      </c>
      <c r="E476" s="6" t="s">
        <v>253</v>
      </c>
      <c r="F476" s="6" t="str">
        <f>VLOOKUP(E476,'Fuel Heat Rate'!C:D,2,FALSE)</f>
        <v>燃气</v>
      </c>
      <c r="G476" s="7">
        <v>-0.14</v>
      </c>
      <c r="H476" s="7">
        <f>VLOOKUP($E476,'Fuel Heat Rate'!$C$3:$K$33,4,FALSE)*G476</f>
        <v>-1.701</v>
      </c>
    </row>
    <row r="477" hidden="1" spans="1:8">
      <c r="A477" s="6">
        <v>30076</v>
      </c>
      <c r="B477" s="6" t="s">
        <v>481</v>
      </c>
      <c r="C477" s="6">
        <v>2021</v>
      </c>
      <c r="D477" s="6" t="s">
        <v>225</v>
      </c>
      <c r="E477" s="6" t="s">
        <v>253</v>
      </c>
      <c r="F477" s="6" t="str">
        <f>VLOOKUP(E477,'Fuel Heat Rate'!C:D,2,FALSE)</f>
        <v>燃气</v>
      </c>
      <c r="G477" s="7">
        <v>-0.15</v>
      </c>
      <c r="H477" s="7">
        <f>VLOOKUP($E477,'Fuel Heat Rate'!$C$3:$K$33,4,FALSE)*G477</f>
        <v>-1.8225</v>
      </c>
    </row>
    <row r="478" hidden="1" spans="1:8">
      <c r="A478" s="6">
        <v>259641</v>
      </c>
      <c r="B478" s="6" t="s">
        <v>481</v>
      </c>
      <c r="C478" s="6">
        <v>2019</v>
      </c>
      <c r="D478" s="6" t="s">
        <v>225</v>
      </c>
      <c r="E478" s="6" t="s">
        <v>229</v>
      </c>
      <c r="F478" s="6" t="str">
        <f>VLOOKUP(E478,'Fuel Heat Rate'!C:D,2,FALSE)</f>
        <v>燃煤</v>
      </c>
      <c r="G478" s="7">
        <v>-3320.46</v>
      </c>
      <c r="H478" s="7">
        <f>VLOOKUP($E478,'Fuel Heat Rate'!$C$3:$K$33,4,FALSE)*G478</f>
        <v>-2371.804578</v>
      </c>
    </row>
    <row r="479" hidden="1" spans="1:8">
      <c r="A479" s="6">
        <v>259606</v>
      </c>
      <c r="B479" s="6" t="s">
        <v>481</v>
      </c>
      <c r="C479" s="6">
        <v>2020</v>
      </c>
      <c r="D479" s="6" t="s">
        <v>225</v>
      </c>
      <c r="E479" s="6" t="s">
        <v>229</v>
      </c>
      <c r="F479" s="6" t="str">
        <f>VLOOKUP(E479,'Fuel Heat Rate'!C:D,2,FALSE)</f>
        <v>燃煤</v>
      </c>
      <c r="G479" s="7">
        <v>-2963.1</v>
      </c>
      <c r="H479" s="7">
        <f>VLOOKUP($E479,'Fuel Heat Rate'!$C$3:$K$33,4,FALSE)*G479</f>
        <v>-2116.54233</v>
      </c>
    </row>
    <row r="480" hidden="1" spans="1:8">
      <c r="A480" s="6">
        <v>1866</v>
      </c>
      <c r="B480" s="6" t="s">
        <v>481</v>
      </c>
      <c r="C480" s="6">
        <v>2021</v>
      </c>
      <c r="D480" s="6" t="s">
        <v>225</v>
      </c>
      <c r="E480" s="6" t="s">
        <v>229</v>
      </c>
      <c r="F480" s="6" t="str">
        <f>VLOOKUP(E480,'Fuel Heat Rate'!C:D,2,FALSE)</f>
        <v>燃煤</v>
      </c>
      <c r="G480" s="7">
        <v>-3655.65</v>
      </c>
      <c r="H480" s="7">
        <f>VLOOKUP($E480,'Fuel Heat Rate'!$C$3:$K$33,4,FALSE)*G480</f>
        <v>-2611.230795</v>
      </c>
    </row>
    <row r="481" hidden="1" spans="1:8">
      <c r="A481" s="6">
        <v>260761</v>
      </c>
      <c r="B481" s="6" t="s">
        <v>481</v>
      </c>
      <c r="C481" s="6">
        <v>2019</v>
      </c>
      <c r="D481" s="6" t="s">
        <v>225</v>
      </c>
      <c r="E481" s="6" t="s">
        <v>247</v>
      </c>
      <c r="F481" s="6">
        <f>VLOOKUP(E481,'Fuel Heat Rate'!C:D,2,FALSE)</f>
        <v>0</v>
      </c>
      <c r="G481" s="7">
        <v>-14.11</v>
      </c>
      <c r="H481" s="7">
        <f>VLOOKUP($E481,'Fuel Heat Rate'!$C$3:$K$33,4,FALSE)*G481</f>
        <v>-38.2999487529894</v>
      </c>
    </row>
    <row r="482" hidden="1" spans="1:8">
      <c r="A482" s="6">
        <v>260726</v>
      </c>
      <c r="B482" s="6" t="s">
        <v>481</v>
      </c>
      <c r="C482" s="6">
        <v>2020</v>
      </c>
      <c r="D482" s="6" t="s">
        <v>225</v>
      </c>
      <c r="E482" s="6" t="s">
        <v>247</v>
      </c>
      <c r="F482" s="6">
        <f>VLOOKUP(E482,'Fuel Heat Rate'!C:D,2,FALSE)</f>
        <v>0</v>
      </c>
      <c r="G482" s="7">
        <v>-12.98</v>
      </c>
      <c r="H482" s="7">
        <f>VLOOKUP($E482,'Fuel Heat Rate'!$C$3:$K$33,4,FALSE)*G482</f>
        <v>-35.2326955927571</v>
      </c>
    </row>
    <row r="483" hidden="1" spans="1:8">
      <c r="A483" s="6">
        <v>10546</v>
      </c>
      <c r="B483" s="6" t="s">
        <v>481</v>
      </c>
      <c r="C483" s="6">
        <v>2021</v>
      </c>
      <c r="D483" s="6" t="s">
        <v>225</v>
      </c>
      <c r="E483" s="6" t="s">
        <v>247</v>
      </c>
      <c r="F483" s="6">
        <f>VLOOKUP(E483,'Fuel Heat Rate'!C:D,2,FALSE)</f>
        <v>0</v>
      </c>
      <c r="G483" s="7">
        <v>-13.19</v>
      </c>
      <c r="H483" s="7">
        <f>VLOOKUP($E483,'Fuel Heat Rate'!$C$3:$K$33,4,FALSE)*G483</f>
        <v>-35.8027160915613</v>
      </c>
    </row>
    <row r="484" hidden="1" spans="1:8">
      <c r="A484" s="6">
        <v>261146</v>
      </c>
      <c r="B484" s="6" t="s">
        <v>482</v>
      </c>
      <c r="C484" s="6">
        <v>2019</v>
      </c>
      <c r="D484" s="6" t="s">
        <v>225</v>
      </c>
      <c r="E484" s="6" t="s">
        <v>259</v>
      </c>
      <c r="F484" s="6" t="str">
        <f>VLOOKUP(E484,'Fuel Heat Rate'!C:D,2,FALSE)</f>
        <v>燃油</v>
      </c>
      <c r="G484" s="7">
        <v>-0.42</v>
      </c>
      <c r="H484" s="7">
        <f>VLOOKUP($E484,'Fuel Heat Rate'!$C$3:$K$33,4,FALSE)*G484</f>
        <v>-0.611982</v>
      </c>
    </row>
    <row r="485" hidden="1" spans="1:8">
      <c r="A485" s="6">
        <v>261111</v>
      </c>
      <c r="B485" s="6" t="s">
        <v>482</v>
      </c>
      <c r="C485" s="6">
        <v>2020</v>
      </c>
      <c r="D485" s="6" t="s">
        <v>225</v>
      </c>
      <c r="E485" s="6" t="s">
        <v>259</v>
      </c>
      <c r="F485" s="6" t="str">
        <f>VLOOKUP(E485,'Fuel Heat Rate'!C:D,2,FALSE)</f>
        <v>燃油</v>
      </c>
      <c r="G485" s="7">
        <v>-0.36</v>
      </c>
      <c r="H485" s="7">
        <f>VLOOKUP($E485,'Fuel Heat Rate'!$C$3:$K$33,4,FALSE)*G485</f>
        <v>-0.524556</v>
      </c>
    </row>
    <row r="486" hidden="1" spans="1:8">
      <c r="A486" s="6">
        <v>17546</v>
      </c>
      <c r="B486" s="6" t="s">
        <v>482</v>
      </c>
      <c r="C486" s="6">
        <v>2021</v>
      </c>
      <c r="D486" s="6" t="s">
        <v>225</v>
      </c>
      <c r="E486" s="6" t="s">
        <v>259</v>
      </c>
      <c r="F486" s="6" t="str">
        <f>VLOOKUP(E486,'Fuel Heat Rate'!C:D,2,FALSE)</f>
        <v>燃油</v>
      </c>
      <c r="G486" s="7">
        <v>-0.05</v>
      </c>
      <c r="H486" s="7">
        <f>VLOOKUP($E486,'Fuel Heat Rate'!$C$3:$K$33,4,FALSE)*G486</f>
        <v>-0.072855</v>
      </c>
    </row>
    <row r="487" hidden="1" spans="1:8">
      <c r="A487" s="6">
        <v>261706</v>
      </c>
      <c r="B487" s="6" t="s">
        <v>482</v>
      </c>
      <c r="C487" s="6">
        <v>2019</v>
      </c>
      <c r="D487" s="6" t="s">
        <v>225</v>
      </c>
      <c r="E487" s="6" t="s">
        <v>339</v>
      </c>
      <c r="F487" s="6" t="str">
        <f>VLOOKUP(E487,'Fuel Heat Rate'!C:D,2,FALSE)</f>
        <v>电力</v>
      </c>
      <c r="G487" s="7">
        <v>705.04</v>
      </c>
      <c r="H487" s="7">
        <f>VLOOKUP($E487,'Fuel Heat Rate'!$C$3:$K$33,4,FALSE)*G487</f>
        <v>867.148616330714</v>
      </c>
    </row>
    <row r="488" hidden="1" spans="1:8">
      <c r="A488" s="6">
        <v>261671</v>
      </c>
      <c r="B488" s="6" t="s">
        <v>482</v>
      </c>
      <c r="C488" s="6">
        <v>2020</v>
      </c>
      <c r="D488" s="6" t="s">
        <v>225</v>
      </c>
      <c r="E488" s="6" t="s">
        <v>339</v>
      </c>
      <c r="F488" s="6" t="str">
        <f>VLOOKUP(E488,'Fuel Heat Rate'!C:D,2,FALSE)</f>
        <v>电力</v>
      </c>
      <c r="G488" s="7">
        <v>750.21</v>
      </c>
      <c r="H488" s="7">
        <f>VLOOKUP($E488,'Fuel Heat Rate'!$C$3:$K$33,4,FALSE)*G488</f>
        <v>922.704475572258</v>
      </c>
    </row>
    <row r="489" hidden="1" spans="1:8">
      <c r="A489" s="6">
        <v>32736</v>
      </c>
      <c r="B489" s="6" t="s">
        <v>482</v>
      </c>
      <c r="C489" s="6">
        <v>2021</v>
      </c>
      <c r="D489" s="6" t="s">
        <v>225</v>
      </c>
      <c r="E489" s="6" t="s">
        <v>339</v>
      </c>
      <c r="F489" s="6" t="str">
        <f>VLOOKUP(E489,'Fuel Heat Rate'!C:D,2,FALSE)</f>
        <v>电力</v>
      </c>
      <c r="G489" s="7">
        <v>730.69</v>
      </c>
      <c r="H489" s="7">
        <f>VLOOKUP($E489,'Fuel Heat Rate'!$C$3:$K$33,4,FALSE)*G489</f>
        <v>898.696276050564</v>
      </c>
    </row>
    <row r="490" hidden="1" spans="1:8">
      <c r="A490" s="6">
        <v>262266</v>
      </c>
      <c r="B490" s="6" t="s">
        <v>482</v>
      </c>
      <c r="C490" s="6">
        <v>2019</v>
      </c>
      <c r="D490" s="6" t="s">
        <v>225</v>
      </c>
      <c r="E490" s="6" t="s">
        <v>244</v>
      </c>
      <c r="F490" s="6">
        <f>VLOOKUP(E490,'Fuel Heat Rate'!C:D,2,FALSE)</f>
        <v>0</v>
      </c>
      <c r="G490" s="7">
        <v>-25.28</v>
      </c>
      <c r="H490" s="7">
        <f>VLOOKUP($E490,'Fuel Heat Rate'!$C$3:$K$33,4,FALSE)*G490</f>
        <v>-32.5003894772805</v>
      </c>
    </row>
    <row r="491" hidden="1" spans="1:8">
      <c r="A491" s="6">
        <v>262231</v>
      </c>
      <c r="B491" s="6" t="s">
        <v>482</v>
      </c>
      <c r="C491" s="6">
        <v>2020</v>
      </c>
      <c r="D491" s="6" t="s">
        <v>225</v>
      </c>
      <c r="E491" s="6" t="s">
        <v>244</v>
      </c>
      <c r="F491" s="6">
        <f>VLOOKUP(E491,'Fuel Heat Rate'!C:D,2,FALSE)</f>
        <v>0</v>
      </c>
      <c r="G491" s="7">
        <v>-34.75</v>
      </c>
      <c r="H491" s="7">
        <f>VLOOKUP($E491,'Fuel Heat Rate'!$C$3:$K$33,4,FALSE)*G491</f>
        <v>-44.6751793645371</v>
      </c>
    </row>
    <row r="492" hidden="1" spans="1:8">
      <c r="A492" s="6">
        <v>8866</v>
      </c>
      <c r="B492" s="6" t="s">
        <v>482</v>
      </c>
      <c r="C492" s="6">
        <v>2021</v>
      </c>
      <c r="D492" s="6" t="s">
        <v>225</v>
      </c>
      <c r="E492" s="6" t="s">
        <v>244</v>
      </c>
      <c r="F492" s="6">
        <f>VLOOKUP(E492,'Fuel Heat Rate'!C:D,2,FALSE)</f>
        <v>0</v>
      </c>
      <c r="G492" s="7">
        <v>-40.22</v>
      </c>
      <c r="H492" s="7">
        <f>VLOOKUP($E492,'Fuel Heat Rate'!$C$3:$K$33,4,FALSE)*G492</f>
        <v>-51.7075025623505</v>
      </c>
    </row>
    <row r="493" hidden="1" spans="1:8">
      <c r="A493" s="6">
        <v>262651</v>
      </c>
      <c r="B493" s="6" t="s">
        <v>482</v>
      </c>
      <c r="C493" s="6">
        <v>2019</v>
      </c>
      <c r="D493" s="6" t="s">
        <v>225</v>
      </c>
      <c r="E493" s="6" t="s">
        <v>242</v>
      </c>
      <c r="F493" s="6">
        <f>VLOOKUP(E493,'Fuel Heat Rate'!C:D,2,FALSE)</f>
        <v>0</v>
      </c>
      <c r="G493" s="7">
        <v>-0.39</v>
      </c>
      <c r="H493" s="7">
        <f>VLOOKUP($E493,'Fuel Heat Rate'!$C$3:$K$33,4,FALSE)*G493</f>
        <v>-2.312115</v>
      </c>
    </row>
    <row r="494" hidden="1" spans="1:8">
      <c r="A494" s="6">
        <v>262616</v>
      </c>
      <c r="B494" s="6" t="s">
        <v>482</v>
      </c>
      <c r="C494" s="6">
        <v>2020</v>
      </c>
      <c r="D494" s="6" t="s">
        <v>225</v>
      </c>
      <c r="E494" s="6" t="s">
        <v>242</v>
      </c>
      <c r="F494" s="6">
        <f>VLOOKUP(E494,'Fuel Heat Rate'!C:D,2,FALSE)</f>
        <v>0</v>
      </c>
      <c r="G494" s="7">
        <v>-0.52</v>
      </c>
      <c r="H494" s="7">
        <f>VLOOKUP($E494,'Fuel Heat Rate'!$C$3:$K$33,4,FALSE)*G494</f>
        <v>-3.08282</v>
      </c>
    </row>
    <row r="495" hidden="1" spans="1:8">
      <c r="A495" s="6">
        <v>7781</v>
      </c>
      <c r="B495" s="6" t="s">
        <v>482</v>
      </c>
      <c r="C495" s="6">
        <v>2021</v>
      </c>
      <c r="D495" s="6" t="s">
        <v>225</v>
      </c>
      <c r="E495" s="6" t="s">
        <v>242</v>
      </c>
      <c r="F495" s="6">
        <f>VLOOKUP(E495,'Fuel Heat Rate'!C:D,2,FALSE)</f>
        <v>0</v>
      </c>
      <c r="G495" s="7">
        <v>-0.55</v>
      </c>
      <c r="H495" s="7">
        <f>VLOOKUP($E495,'Fuel Heat Rate'!$C$3:$K$33,4,FALSE)*G495</f>
        <v>-3.260675</v>
      </c>
    </row>
    <row r="496" hidden="1" spans="1:8">
      <c r="A496" s="6">
        <v>266956</v>
      </c>
      <c r="B496" s="6" t="s">
        <v>482</v>
      </c>
      <c r="C496" s="6">
        <v>2019</v>
      </c>
      <c r="D496" s="6" t="s">
        <v>225</v>
      </c>
      <c r="E496" s="6" t="s">
        <v>226</v>
      </c>
      <c r="F496" s="6" t="str">
        <f>VLOOKUP(E496,'Fuel Heat Rate'!C:D,2,FALSE)</f>
        <v>生物质</v>
      </c>
      <c r="G496" s="7">
        <v>-127.97</v>
      </c>
      <c r="H496" s="7">
        <f>VLOOKUP($E496,'Fuel Heat Rate'!$C$3:$K$33,4,FALSE)*G496</f>
        <v>-127.974372053297</v>
      </c>
    </row>
    <row r="497" hidden="1" spans="1:8">
      <c r="A497" s="6">
        <v>266921</v>
      </c>
      <c r="B497" s="6" t="s">
        <v>482</v>
      </c>
      <c r="C497" s="6">
        <v>2020</v>
      </c>
      <c r="D497" s="6" t="s">
        <v>225</v>
      </c>
      <c r="E497" s="6" t="s">
        <v>226</v>
      </c>
      <c r="F497" s="6" t="str">
        <f>VLOOKUP(E497,'Fuel Heat Rate'!C:D,2,FALSE)</f>
        <v>生物质</v>
      </c>
      <c r="G497" s="7">
        <v>-183.55</v>
      </c>
      <c r="H497" s="7">
        <f>VLOOKUP($E497,'Fuel Heat Rate'!$C$3:$K$33,4,FALSE)*G497</f>
        <v>-183.556270925863</v>
      </c>
    </row>
    <row r="498" hidden="1" spans="1:8">
      <c r="A498" s="6">
        <v>33821</v>
      </c>
      <c r="B498" s="6" t="s">
        <v>482</v>
      </c>
      <c r="C498" s="6">
        <v>2021</v>
      </c>
      <c r="D498" s="6" t="s">
        <v>225</v>
      </c>
      <c r="E498" s="6" t="s">
        <v>226</v>
      </c>
      <c r="F498" s="6" t="str">
        <f>VLOOKUP(E498,'Fuel Heat Rate'!C:D,2,FALSE)</f>
        <v>生物质</v>
      </c>
      <c r="G498" s="7">
        <v>-191.66</v>
      </c>
      <c r="H498" s="7">
        <f>VLOOKUP($E498,'Fuel Heat Rate'!$C$3:$K$33,4,FALSE)*G498</f>
        <v>-191.666548001367</v>
      </c>
    </row>
    <row r="499" hidden="1" spans="1:8">
      <c r="A499" s="6">
        <v>269196</v>
      </c>
      <c r="B499" s="6" t="s">
        <v>482</v>
      </c>
      <c r="C499" s="6">
        <v>2019</v>
      </c>
      <c r="D499" s="6" t="s">
        <v>225</v>
      </c>
      <c r="E499" s="6" t="s">
        <v>262</v>
      </c>
      <c r="F499" s="6" t="str">
        <f>VLOOKUP(E499,'Fuel Heat Rate'!C:D,2,FALSE)</f>
        <v>燃油</v>
      </c>
      <c r="G499" s="7">
        <v>-2.29</v>
      </c>
      <c r="H499" s="7">
        <f>VLOOKUP($E499,'Fuel Heat Rate'!$C$3:$K$33,4,FALSE)*G499</f>
        <v>-3.271494</v>
      </c>
    </row>
    <row r="500" hidden="1" spans="1:8">
      <c r="A500" s="6">
        <v>269161</v>
      </c>
      <c r="B500" s="6" t="s">
        <v>482</v>
      </c>
      <c r="C500" s="6">
        <v>2020</v>
      </c>
      <c r="D500" s="6" t="s">
        <v>225</v>
      </c>
      <c r="E500" s="6" t="s">
        <v>262</v>
      </c>
      <c r="F500" s="6" t="str">
        <f>VLOOKUP(E500,'Fuel Heat Rate'!C:D,2,FALSE)</f>
        <v>燃油</v>
      </c>
      <c r="G500" s="7">
        <v>-2.15</v>
      </c>
      <c r="H500" s="7">
        <f>VLOOKUP($E500,'Fuel Heat Rate'!$C$3:$K$33,4,FALSE)*G500</f>
        <v>-3.07149</v>
      </c>
    </row>
    <row r="501" hidden="1" spans="1:8">
      <c r="A501" s="6">
        <v>18631</v>
      </c>
      <c r="B501" s="6" t="s">
        <v>482</v>
      </c>
      <c r="C501" s="6">
        <v>2021</v>
      </c>
      <c r="D501" s="6" t="s">
        <v>225</v>
      </c>
      <c r="E501" s="6" t="s">
        <v>262</v>
      </c>
      <c r="F501" s="6" t="str">
        <f>VLOOKUP(E501,'Fuel Heat Rate'!C:D,2,FALSE)</f>
        <v>燃油</v>
      </c>
      <c r="G501" s="7">
        <v>-0.49</v>
      </c>
      <c r="H501" s="7">
        <f>VLOOKUP($E501,'Fuel Heat Rate'!$C$3:$K$33,4,FALSE)*G501</f>
        <v>-0.700014</v>
      </c>
    </row>
    <row r="502" hidden="1" spans="1:8">
      <c r="A502" s="6">
        <v>269756</v>
      </c>
      <c r="B502" s="6" t="s">
        <v>482</v>
      </c>
      <c r="C502" s="6">
        <v>2019</v>
      </c>
      <c r="D502" s="6" t="s">
        <v>225</v>
      </c>
      <c r="E502" s="6" t="s">
        <v>337</v>
      </c>
      <c r="F502" s="6" t="str">
        <f>VLOOKUP(E502,'Fuel Heat Rate'!C:D,2,FALSE)</f>
        <v>其他</v>
      </c>
      <c r="G502" s="7">
        <v>-904.38</v>
      </c>
      <c r="H502" s="7">
        <f>VLOOKUP($E502,'Fuel Heat Rate'!$C$3:$K$33,4,FALSE)*G502</f>
        <v>-30.8978476255552</v>
      </c>
    </row>
    <row r="503" hidden="1" spans="1:8">
      <c r="A503" s="6">
        <v>269721</v>
      </c>
      <c r="B503" s="6" t="s">
        <v>482</v>
      </c>
      <c r="C503" s="6">
        <v>2020</v>
      </c>
      <c r="D503" s="6" t="s">
        <v>225</v>
      </c>
      <c r="E503" s="6" t="s">
        <v>337</v>
      </c>
      <c r="F503" s="6" t="str">
        <f>VLOOKUP(E503,'Fuel Heat Rate'!C:D,2,FALSE)</f>
        <v>其他</v>
      </c>
      <c r="G503" s="7">
        <v>-778.12</v>
      </c>
      <c r="H503" s="7">
        <f>VLOOKUP($E503,'Fuel Heat Rate'!$C$3:$K$33,4,FALSE)*G503</f>
        <v>-26.584215920738</v>
      </c>
    </row>
    <row r="504" hidden="1" spans="1:8">
      <c r="A504" s="6">
        <v>31651</v>
      </c>
      <c r="B504" s="6" t="s">
        <v>482</v>
      </c>
      <c r="C504" s="6">
        <v>2021</v>
      </c>
      <c r="D504" s="6" t="s">
        <v>225</v>
      </c>
      <c r="E504" s="6" t="s">
        <v>337</v>
      </c>
      <c r="F504" s="6" t="str">
        <f>VLOOKUP(E504,'Fuel Heat Rate'!C:D,2,FALSE)</f>
        <v>其他</v>
      </c>
      <c r="G504" s="7">
        <v>-752.88</v>
      </c>
      <c r="H504" s="7">
        <f>VLOOKUP($E504,'Fuel Heat Rate'!$C$3:$K$33,4,FALSE)*G504</f>
        <v>-25.7218995558592</v>
      </c>
    </row>
    <row r="505" hidden="1" spans="1:8">
      <c r="A505" s="6">
        <v>272626</v>
      </c>
      <c r="B505" s="6" t="s">
        <v>482</v>
      </c>
      <c r="C505" s="6">
        <v>2019</v>
      </c>
      <c r="D505" s="6" t="s">
        <v>225</v>
      </c>
      <c r="E505" s="6" t="s">
        <v>253</v>
      </c>
      <c r="F505" s="6" t="str">
        <f>VLOOKUP(E505,'Fuel Heat Rate'!C:D,2,FALSE)</f>
        <v>燃气</v>
      </c>
      <c r="G505" s="7">
        <v>-0.02</v>
      </c>
      <c r="H505" s="7">
        <f>VLOOKUP($E505,'Fuel Heat Rate'!$C$3:$K$33,4,FALSE)*G505</f>
        <v>-0.243</v>
      </c>
    </row>
    <row r="506" hidden="1" spans="1:8">
      <c r="A506" s="6">
        <v>272591</v>
      </c>
      <c r="B506" s="6" t="s">
        <v>482</v>
      </c>
      <c r="C506" s="6">
        <v>2020</v>
      </c>
      <c r="D506" s="6" t="s">
        <v>225</v>
      </c>
      <c r="E506" s="6" t="s">
        <v>253</v>
      </c>
      <c r="F506" s="6" t="str">
        <f>VLOOKUP(E506,'Fuel Heat Rate'!C:D,2,FALSE)</f>
        <v>燃气</v>
      </c>
      <c r="G506" s="7">
        <v>-0.02</v>
      </c>
      <c r="H506" s="7">
        <f>VLOOKUP($E506,'Fuel Heat Rate'!$C$3:$K$33,4,FALSE)*G506</f>
        <v>-0.243</v>
      </c>
    </row>
    <row r="507" hidden="1" spans="1:8">
      <c r="A507" s="6">
        <v>275811</v>
      </c>
      <c r="B507" s="6" t="s">
        <v>482</v>
      </c>
      <c r="C507" s="6">
        <v>2019</v>
      </c>
      <c r="D507" s="6" t="s">
        <v>225</v>
      </c>
      <c r="E507" s="6" t="s">
        <v>229</v>
      </c>
      <c r="F507" s="6" t="str">
        <f>VLOOKUP(E507,'Fuel Heat Rate'!C:D,2,FALSE)</f>
        <v>燃煤</v>
      </c>
      <c r="G507" s="7">
        <v>-4025.81</v>
      </c>
      <c r="H507" s="7">
        <f>VLOOKUP($E507,'Fuel Heat Rate'!$C$3:$K$33,4,FALSE)*G507</f>
        <v>-2875.636083</v>
      </c>
    </row>
    <row r="508" hidden="1" spans="1:8">
      <c r="A508" s="6">
        <v>275776</v>
      </c>
      <c r="B508" s="6" t="s">
        <v>482</v>
      </c>
      <c r="C508" s="6">
        <v>2020</v>
      </c>
      <c r="D508" s="6" t="s">
        <v>225</v>
      </c>
      <c r="E508" s="6" t="s">
        <v>229</v>
      </c>
      <c r="F508" s="6" t="str">
        <f>VLOOKUP(E508,'Fuel Heat Rate'!C:D,2,FALSE)</f>
        <v>燃煤</v>
      </c>
      <c r="G508" s="7">
        <v>-3951.94</v>
      </c>
      <c r="H508" s="7">
        <f>VLOOKUP($E508,'Fuel Heat Rate'!$C$3:$K$33,4,FALSE)*G508</f>
        <v>-2822.870742</v>
      </c>
    </row>
    <row r="509" hidden="1" spans="1:8">
      <c r="A509" s="6">
        <v>1271</v>
      </c>
      <c r="B509" s="6" t="s">
        <v>482</v>
      </c>
      <c r="C509" s="6">
        <v>2021</v>
      </c>
      <c r="D509" s="6" t="s">
        <v>225</v>
      </c>
      <c r="E509" s="6" t="s">
        <v>229</v>
      </c>
      <c r="F509" s="6" t="str">
        <f>VLOOKUP(E509,'Fuel Heat Rate'!C:D,2,FALSE)</f>
        <v>燃煤</v>
      </c>
      <c r="G509" s="7">
        <v>-3922.66</v>
      </c>
      <c r="H509" s="7">
        <f>VLOOKUP($E509,'Fuel Heat Rate'!$C$3:$K$33,4,FALSE)*G509</f>
        <v>-2801.956038</v>
      </c>
    </row>
    <row r="510" hidden="1" spans="1:8">
      <c r="A510" s="6">
        <v>276931</v>
      </c>
      <c r="B510" s="6" t="s">
        <v>482</v>
      </c>
      <c r="C510" s="6">
        <v>2019</v>
      </c>
      <c r="D510" s="6" t="s">
        <v>225</v>
      </c>
      <c r="E510" s="6" t="s">
        <v>247</v>
      </c>
      <c r="F510" s="6">
        <f>VLOOKUP(E510,'Fuel Heat Rate'!C:D,2,FALSE)</f>
        <v>0</v>
      </c>
      <c r="G510" s="7">
        <v>-3.1</v>
      </c>
      <c r="H510" s="7">
        <f>VLOOKUP($E510,'Fuel Heat Rate'!$C$3:$K$33,4,FALSE)*G510</f>
        <v>-8.41458831568159</v>
      </c>
    </row>
    <row r="511" hidden="1" spans="1:8">
      <c r="A511" s="6">
        <v>276896</v>
      </c>
      <c r="B511" s="6" t="s">
        <v>482</v>
      </c>
      <c r="C511" s="6">
        <v>2020</v>
      </c>
      <c r="D511" s="6" t="s">
        <v>225</v>
      </c>
      <c r="E511" s="6" t="s">
        <v>247</v>
      </c>
      <c r="F511" s="6">
        <f>VLOOKUP(E511,'Fuel Heat Rate'!C:D,2,FALSE)</f>
        <v>0</v>
      </c>
      <c r="G511" s="7">
        <v>-3.73</v>
      </c>
      <c r="H511" s="7">
        <f>VLOOKUP($E511,'Fuel Heat Rate'!$C$3:$K$33,4,FALSE)*G511</f>
        <v>-10.1246498120943</v>
      </c>
    </row>
    <row r="512" hidden="1" spans="1:8">
      <c r="A512" s="6">
        <v>9951</v>
      </c>
      <c r="B512" s="6" t="s">
        <v>482</v>
      </c>
      <c r="C512" s="6">
        <v>2021</v>
      </c>
      <c r="D512" s="6" t="s">
        <v>225</v>
      </c>
      <c r="E512" s="6" t="s">
        <v>247</v>
      </c>
      <c r="F512" s="6">
        <f>VLOOKUP(E512,'Fuel Heat Rate'!C:D,2,FALSE)</f>
        <v>0</v>
      </c>
      <c r="G512" s="7">
        <v>-4.02</v>
      </c>
      <c r="H512" s="7">
        <f>VLOOKUP($E512,'Fuel Heat Rate'!$C$3:$K$33,4,FALSE)*G512</f>
        <v>-10.9118209771097</v>
      </c>
    </row>
    <row r="513" hidden="1" spans="1:8">
      <c r="A513" s="6">
        <v>277316</v>
      </c>
      <c r="B513" s="6" t="s">
        <v>483</v>
      </c>
      <c r="C513" s="6">
        <v>2019</v>
      </c>
      <c r="D513" s="6" t="s">
        <v>225</v>
      </c>
      <c r="E513" s="6" t="s">
        <v>259</v>
      </c>
      <c r="F513" s="6" t="str">
        <f>VLOOKUP(E513,'Fuel Heat Rate'!C:D,2,FALSE)</f>
        <v>燃油</v>
      </c>
      <c r="G513" s="7">
        <v>-1.11</v>
      </c>
      <c r="H513" s="7">
        <f>VLOOKUP($E513,'Fuel Heat Rate'!$C$3:$K$33,4,FALSE)*G513</f>
        <v>-1.617381</v>
      </c>
    </row>
    <row r="514" hidden="1" spans="1:8">
      <c r="A514" s="6">
        <v>277281</v>
      </c>
      <c r="B514" s="6" t="s">
        <v>483</v>
      </c>
      <c r="C514" s="6">
        <v>2020</v>
      </c>
      <c r="D514" s="6" t="s">
        <v>225</v>
      </c>
      <c r="E514" s="6" t="s">
        <v>259</v>
      </c>
      <c r="F514" s="6" t="str">
        <f>VLOOKUP(E514,'Fuel Heat Rate'!C:D,2,FALSE)</f>
        <v>燃油</v>
      </c>
      <c r="G514" s="7">
        <v>-1.33</v>
      </c>
      <c r="H514" s="7">
        <f>VLOOKUP($E514,'Fuel Heat Rate'!$C$3:$K$33,4,FALSE)*G514</f>
        <v>-1.937943</v>
      </c>
    </row>
    <row r="515" hidden="1" spans="1:8">
      <c r="A515" s="6">
        <v>17896</v>
      </c>
      <c r="B515" s="6" t="s">
        <v>483</v>
      </c>
      <c r="C515" s="6">
        <v>2021</v>
      </c>
      <c r="D515" s="6" t="s">
        <v>225</v>
      </c>
      <c r="E515" s="6" t="s">
        <v>259</v>
      </c>
      <c r="F515" s="6" t="str">
        <f>VLOOKUP(E515,'Fuel Heat Rate'!C:D,2,FALSE)</f>
        <v>燃油</v>
      </c>
      <c r="G515" s="7">
        <v>-1.7</v>
      </c>
      <c r="H515" s="7">
        <f>VLOOKUP($E515,'Fuel Heat Rate'!$C$3:$K$33,4,FALSE)*G515</f>
        <v>-2.47707</v>
      </c>
    </row>
    <row r="516" hidden="1" spans="1:8">
      <c r="A516" s="6">
        <v>277876</v>
      </c>
      <c r="B516" s="6" t="s">
        <v>483</v>
      </c>
      <c r="C516" s="6">
        <v>2019</v>
      </c>
      <c r="D516" s="6" t="s">
        <v>225</v>
      </c>
      <c r="E516" s="6" t="s">
        <v>339</v>
      </c>
      <c r="F516" s="6" t="str">
        <f>VLOOKUP(E516,'Fuel Heat Rate'!C:D,2,FALSE)</f>
        <v>电力</v>
      </c>
      <c r="G516" s="7">
        <v>4468.81</v>
      </c>
      <c r="H516" s="7">
        <f>VLOOKUP($E516,'Fuel Heat Rate'!$C$3:$K$33,4,FALSE)*G516</f>
        <v>5496.31568158524</v>
      </c>
    </row>
    <row r="517" hidden="1" spans="1:8">
      <c r="A517" s="6">
        <v>277841</v>
      </c>
      <c r="B517" s="6" t="s">
        <v>483</v>
      </c>
      <c r="C517" s="6">
        <v>2020</v>
      </c>
      <c r="D517" s="6" t="s">
        <v>225</v>
      </c>
      <c r="E517" s="6" t="s">
        <v>339</v>
      </c>
      <c r="F517" s="6" t="str">
        <f>VLOOKUP(E517,'Fuel Heat Rate'!C:D,2,FALSE)</f>
        <v>电力</v>
      </c>
      <c r="G517" s="7">
        <v>4433.92</v>
      </c>
      <c r="H517" s="7">
        <f>VLOOKUP($E517,'Fuel Heat Rate'!$C$3:$K$33,4,FALSE)*G517</f>
        <v>5453.40348479672</v>
      </c>
    </row>
    <row r="518" hidden="1" spans="1:8">
      <c r="A518" s="6">
        <v>33086</v>
      </c>
      <c r="B518" s="6" t="s">
        <v>483</v>
      </c>
      <c r="C518" s="6">
        <v>2021</v>
      </c>
      <c r="D518" s="6" t="s">
        <v>225</v>
      </c>
      <c r="E518" s="6" t="s">
        <v>339</v>
      </c>
      <c r="F518" s="6" t="str">
        <f>VLOOKUP(E518,'Fuel Heat Rate'!C:D,2,FALSE)</f>
        <v>电力</v>
      </c>
      <c r="G518" s="7">
        <v>4841.31</v>
      </c>
      <c r="H518" s="7">
        <f>VLOOKUP($E518,'Fuel Heat Rate'!$C$3:$K$33,4,FALSE)*G518</f>
        <v>5954.46395626922</v>
      </c>
    </row>
    <row r="519" hidden="1" spans="1:8">
      <c r="A519" s="6">
        <v>278436</v>
      </c>
      <c r="B519" s="6" t="s">
        <v>483</v>
      </c>
      <c r="C519" s="6">
        <v>2019</v>
      </c>
      <c r="D519" s="6" t="s">
        <v>225</v>
      </c>
      <c r="E519" s="6" t="s">
        <v>244</v>
      </c>
      <c r="F519" s="6">
        <f>VLOOKUP(E519,'Fuel Heat Rate'!C:D,2,FALSE)</f>
        <v>0</v>
      </c>
      <c r="G519" s="7">
        <v>-468.73</v>
      </c>
      <c r="H519" s="7">
        <f>VLOOKUP($E519,'Fuel Heat Rate'!$C$3:$K$33,4,FALSE)*G519</f>
        <v>-602.607102835668</v>
      </c>
    </row>
    <row r="520" hidden="1" spans="1:8">
      <c r="A520" s="6">
        <v>278401</v>
      </c>
      <c r="B520" s="6" t="s">
        <v>483</v>
      </c>
      <c r="C520" s="6">
        <v>2020</v>
      </c>
      <c r="D520" s="6" t="s">
        <v>225</v>
      </c>
      <c r="E520" s="6" t="s">
        <v>244</v>
      </c>
      <c r="F520" s="6">
        <f>VLOOKUP(E520,'Fuel Heat Rate'!C:D,2,FALSE)</f>
        <v>0</v>
      </c>
      <c r="G520" s="7">
        <v>-475.95</v>
      </c>
      <c r="H520" s="7">
        <f>VLOOKUP($E520,'Fuel Heat Rate'!$C$3:$K$33,4,FALSE)*G520</f>
        <v>-611.889255210113</v>
      </c>
    </row>
    <row r="521" hidden="1" spans="1:8">
      <c r="A521" s="6">
        <v>9216</v>
      </c>
      <c r="B521" s="6" t="s">
        <v>483</v>
      </c>
      <c r="C521" s="6">
        <v>2021</v>
      </c>
      <c r="D521" s="6" t="s">
        <v>225</v>
      </c>
      <c r="E521" s="6" t="s">
        <v>244</v>
      </c>
      <c r="F521" s="6">
        <f>VLOOKUP(E521,'Fuel Heat Rate'!C:D,2,FALSE)</f>
        <v>0</v>
      </c>
      <c r="G521" s="7">
        <v>-479.46</v>
      </c>
      <c r="H521" s="7">
        <f>VLOOKUP($E521,'Fuel Heat Rate'!$C$3:$K$33,4,FALSE)*G521</f>
        <v>-616.401769730099</v>
      </c>
    </row>
    <row r="522" hidden="1" spans="1:8">
      <c r="A522" s="6">
        <v>278821</v>
      </c>
      <c r="B522" s="6" t="s">
        <v>483</v>
      </c>
      <c r="C522" s="6">
        <v>2019</v>
      </c>
      <c r="D522" s="6" t="s">
        <v>225</v>
      </c>
      <c r="E522" s="6" t="s">
        <v>242</v>
      </c>
      <c r="F522" s="6">
        <f>VLOOKUP(E522,'Fuel Heat Rate'!C:D,2,FALSE)</f>
        <v>0</v>
      </c>
      <c r="G522" s="7">
        <v>-6.18</v>
      </c>
      <c r="H522" s="7">
        <f>VLOOKUP($E522,'Fuel Heat Rate'!$C$3:$K$33,4,FALSE)*G522</f>
        <v>-36.63813</v>
      </c>
    </row>
    <row r="523" hidden="1" spans="1:8">
      <c r="A523" s="6">
        <v>278786</v>
      </c>
      <c r="B523" s="6" t="s">
        <v>483</v>
      </c>
      <c r="C523" s="6">
        <v>2020</v>
      </c>
      <c r="D523" s="6" t="s">
        <v>225</v>
      </c>
      <c r="E523" s="6" t="s">
        <v>242</v>
      </c>
      <c r="F523" s="6">
        <f>VLOOKUP(E523,'Fuel Heat Rate'!C:D,2,FALSE)</f>
        <v>0</v>
      </c>
      <c r="G523" s="7">
        <v>-3.31</v>
      </c>
      <c r="H523" s="7">
        <f>VLOOKUP($E523,'Fuel Heat Rate'!$C$3:$K$33,4,FALSE)*G523</f>
        <v>-19.623335</v>
      </c>
    </row>
    <row r="524" hidden="1" spans="1:8">
      <c r="A524" s="6">
        <v>8131</v>
      </c>
      <c r="B524" s="6" t="s">
        <v>483</v>
      </c>
      <c r="C524" s="6">
        <v>2021</v>
      </c>
      <c r="D524" s="6" t="s">
        <v>225</v>
      </c>
      <c r="E524" s="6" t="s">
        <v>242</v>
      </c>
      <c r="F524" s="6">
        <f>VLOOKUP(E524,'Fuel Heat Rate'!C:D,2,FALSE)</f>
        <v>0</v>
      </c>
      <c r="G524" s="7">
        <v>-4.86</v>
      </c>
      <c r="H524" s="7">
        <f>VLOOKUP($E524,'Fuel Heat Rate'!$C$3:$K$33,4,FALSE)*G524</f>
        <v>-28.81251</v>
      </c>
    </row>
    <row r="525" hidden="1" spans="1:8">
      <c r="A525" s="6">
        <v>279941</v>
      </c>
      <c r="B525" s="6" t="s">
        <v>483</v>
      </c>
      <c r="C525" s="6">
        <v>2019</v>
      </c>
      <c r="D525" s="6" t="s">
        <v>225</v>
      </c>
      <c r="E525" s="6" t="s">
        <v>251</v>
      </c>
      <c r="F525" s="6" t="str">
        <f>VLOOKUP(E525,'Fuel Heat Rate'!C:D,2,FALSE)</f>
        <v>燃油</v>
      </c>
      <c r="G525" s="7">
        <v>-3.74</v>
      </c>
      <c r="H525" s="7">
        <f>VLOOKUP($E525,'Fuel Heat Rate'!$C$3:$K$33,4,FALSE)*G525</f>
        <v>-5.877036</v>
      </c>
    </row>
    <row r="526" hidden="1" spans="1:8">
      <c r="A526" s="6">
        <v>279906</v>
      </c>
      <c r="B526" s="6" t="s">
        <v>483</v>
      </c>
      <c r="C526" s="6">
        <v>2020</v>
      </c>
      <c r="D526" s="6" t="s">
        <v>225</v>
      </c>
      <c r="E526" s="6" t="s">
        <v>251</v>
      </c>
      <c r="F526" s="6" t="str">
        <f>VLOOKUP(E526,'Fuel Heat Rate'!C:D,2,FALSE)</f>
        <v>燃油</v>
      </c>
      <c r="G526" s="7">
        <v>-2.91</v>
      </c>
      <c r="H526" s="7">
        <f>VLOOKUP($E526,'Fuel Heat Rate'!$C$3:$K$33,4,FALSE)*G526</f>
        <v>-4.572774</v>
      </c>
    </row>
    <row r="527" hidden="1" spans="1:8">
      <c r="A527" s="6">
        <v>27661</v>
      </c>
      <c r="B527" s="6" t="s">
        <v>483</v>
      </c>
      <c r="C527" s="6">
        <v>2021</v>
      </c>
      <c r="D527" s="6" t="s">
        <v>225</v>
      </c>
      <c r="E527" s="6" t="s">
        <v>251</v>
      </c>
      <c r="F527" s="6" t="str">
        <f>VLOOKUP(E527,'Fuel Heat Rate'!C:D,2,FALSE)</f>
        <v>燃油</v>
      </c>
      <c r="G527" s="7">
        <v>-3.84</v>
      </c>
      <c r="H527" s="7">
        <f>VLOOKUP($E527,'Fuel Heat Rate'!$C$3:$K$33,4,FALSE)*G527</f>
        <v>-6.034176</v>
      </c>
    </row>
    <row r="528" hidden="1" spans="1:8">
      <c r="A528" s="6">
        <v>283126</v>
      </c>
      <c r="B528" s="6" t="s">
        <v>483</v>
      </c>
      <c r="C528" s="6">
        <v>2019</v>
      </c>
      <c r="D528" s="6" t="s">
        <v>225</v>
      </c>
      <c r="E528" s="6" t="s">
        <v>226</v>
      </c>
      <c r="F528" s="6" t="str">
        <f>VLOOKUP(E528,'Fuel Heat Rate'!C:D,2,FALSE)</f>
        <v>生物质</v>
      </c>
      <c r="G528" s="7">
        <v>-290.35</v>
      </c>
      <c r="H528" s="7">
        <f>VLOOKUP($E528,'Fuel Heat Rate'!$C$3:$K$33,4,FALSE)*G528</f>
        <v>-290.359919713017</v>
      </c>
    </row>
    <row r="529" hidden="1" spans="1:8">
      <c r="A529" s="6">
        <v>283091</v>
      </c>
      <c r="B529" s="6" t="s">
        <v>483</v>
      </c>
      <c r="C529" s="6">
        <v>2020</v>
      </c>
      <c r="D529" s="6" t="s">
        <v>225</v>
      </c>
      <c r="E529" s="6" t="s">
        <v>226</v>
      </c>
      <c r="F529" s="6" t="str">
        <f>VLOOKUP(E529,'Fuel Heat Rate'!C:D,2,FALSE)</f>
        <v>生物质</v>
      </c>
      <c r="G529" s="7">
        <v>-339.68</v>
      </c>
      <c r="H529" s="7">
        <f>VLOOKUP($E529,'Fuel Heat Rate'!$C$3:$K$33,4,FALSE)*G529</f>
        <v>-339.691605056372</v>
      </c>
    </row>
    <row r="530" hidden="1" spans="1:8">
      <c r="A530" s="6">
        <v>34171</v>
      </c>
      <c r="B530" s="6" t="s">
        <v>483</v>
      </c>
      <c r="C530" s="6">
        <v>2021</v>
      </c>
      <c r="D530" s="6" t="s">
        <v>225</v>
      </c>
      <c r="E530" s="6" t="s">
        <v>226</v>
      </c>
      <c r="F530" s="6" t="str">
        <f>VLOOKUP(E530,'Fuel Heat Rate'!C:D,2,FALSE)</f>
        <v>生物质</v>
      </c>
      <c r="G530" s="7">
        <v>-373.44</v>
      </c>
      <c r="H530" s="7">
        <f>VLOOKUP($E530,'Fuel Heat Rate'!$C$3:$K$33,4,FALSE)*G530</f>
        <v>-373.452758455757</v>
      </c>
    </row>
    <row r="531" hidden="1" spans="1:8">
      <c r="A531" s="6">
        <v>284246</v>
      </c>
      <c r="B531" s="6" t="s">
        <v>483</v>
      </c>
      <c r="C531" s="6">
        <v>2019</v>
      </c>
      <c r="D531" s="6" t="s">
        <v>225</v>
      </c>
      <c r="E531" s="6" t="s">
        <v>231</v>
      </c>
      <c r="F531" s="6" t="str">
        <f>VLOOKUP(E531,'Fuel Heat Rate'!C:D,2,FALSE)</f>
        <v>燃煤</v>
      </c>
      <c r="G531" s="7">
        <v>-189.64</v>
      </c>
      <c r="H531" s="7">
        <f>VLOOKUP($E531,'Fuel Heat Rate'!$C$3:$K$33,4,FALSE)*G531</f>
        <v>-54.180148</v>
      </c>
    </row>
    <row r="532" hidden="1" spans="1:8">
      <c r="A532" s="6">
        <v>284211</v>
      </c>
      <c r="B532" s="6" t="s">
        <v>483</v>
      </c>
      <c r="C532" s="6">
        <v>2020</v>
      </c>
      <c r="D532" s="6" t="s">
        <v>225</v>
      </c>
      <c r="E532" s="6" t="s">
        <v>231</v>
      </c>
      <c r="F532" s="6" t="str">
        <f>VLOOKUP(E532,'Fuel Heat Rate'!C:D,2,FALSE)</f>
        <v>燃煤</v>
      </c>
      <c r="G532" s="7">
        <v>-193.23</v>
      </c>
      <c r="H532" s="7">
        <f>VLOOKUP($E532,'Fuel Heat Rate'!$C$3:$K$33,4,FALSE)*G532</f>
        <v>-55.205811</v>
      </c>
    </row>
    <row r="533" hidden="1" spans="1:8">
      <c r="A533" s="6">
        <v>3791</v>
      </c>
      <c r="B533" s="6" t="s">
        <v>483</v>
      </c>
      <c r="C533" s="6">
        <v>2021</v>
      </c>
      <c r="D533" s="6" t="s">
        <v>225</v>
      </c>
      <c r="E533" s="6" t="s">
        <v>231</v>
      </c>
      <c r="F533" s="6" t="str">
        <f>VLOOKUP(E533,'Fuel Heat Rate'!C:D,2,FALSE)</f>
        <v>燃煤</v>
      </c>
      <c r="G533" s="7">
        <v>-155.87</v>
      </c>
      <c r="H533" s="7">
        <f>VLOOKUP($E533,'Fuel Heat Rate'!$C$3:$K$33,4,FALSE)*G533</f>
        <v>-44.532059</v>
      </c>
    </row>
    <row r="534" hidden="1" spans="1:8">
      <c r="A534" s="6">
        <v>285366</v>
      </c>
      <c r="B534" s="6" t="s">
        <v>483</v>
      </c>
      <c r="C534" s="6">
        <v>2019</v>
      </c>
      <c r="D534" s="6" t="s">
        <v>225</v>
      </c>
      <c r="E534" s="6" t="s">
        <v>262</v>
      </c>
      <c r="F534" s="6" t="str">
        <f>VLOOKUP(E534,'Fuel Heat Rate'!C:D,2,FALSE)</f>
        <v>燃油</v>
      </c>
      <c r="G534" s="7">
        <v>-0.12</v>
      </c>
      <c r="H534" s="7">
        <f>VLOOKUP($E534,'Fuel Heat Rate'!$C$3:$K$33,4,FALSE)*G534</f>
        <v>-0.171432</v>
      </c>
    </row>
    <row r="535" hidden="1" spans="1:8">
      <c r="A535" s="6">
        <v>285331</v>
      </c>
      <c r="B535" s="6" t="s">
        <v>483</v>
      </c>
      <c r="C535" s="6">
        <v>2020</v>
      </c>
      <c r="D535" s="6" t="s">
        <v>225</v>
      </c>
      <c r="E535" s="6" t="s">
        <v>262</v>
      </c>
      <c r="F535" s="6" t="str">
        <f>VLOOKUP(E535,'Fuel Heat Rate'!C:D,2,FALSE)</f>
        <v>燃油</v>
      </c>
      <c r="G535" s="7">
        <v>-0.06</v>
      </c>
      <c r="H535" s="7">
        <f>VLOOKUP($E535,'Fuel Heat Rate'!$C$3:$K$33,4,FALSE)*G535</f>
        <v>-0.085716</v>
      </c>
    </row>
    <row r="536" hidden="1" spans="1:8">
      <c r="A536" s="6">
        <v>285926</v>
      </c>
      <c r="B536" s="6" t="s">
        <v>483</v>
      </c>
      <c r="C536" s="6">
        <v>2019</v>
      </c>
      <c r="D536" s="6" t="s">
        <v>225</v>
      </c>
      <c r="E536" s="6" t="s">
        <v>337</v>
      </c>
      <c r="F536" s="6" t="str">
        <f>VLOOKUP(E536,'Fuel Heat Rate'!C:D,2,FALSE)</f>
        <v>其他</v>
      </c>
      <c r="G536" s="7">
        <v>-6021.53</v>
      </c>
      <c r="H536" s="7">
        <f>VLOOKUP($E536,'Fuel Heat Rate'!$C$3:$K$33,4,FALSE)*G536</f>
        <v>-205.723607789546</v>
      </c>
    </row>
    <row r="537" hidden="1" spans="1:8">
      <c r="A537" s="6">
        <v>285891</v>
      </c>
      <c r="B537" s="6" t="s">
        <v>483</v>
      </c>
      <c r="C537" s="6">
        <v>2020</v>
      </c>
      <c r="D537" s="6" t="s">
        <v>225</v>
      </c>
      <c r="E537" s="6" t="s">
        <v>337</v>
      </c>
      <c r="F537" s="6" t="str">
        <f>VLOOKUP(E537,'Fuel Heat Rate'!C:D,2,FALSE)</f>
        <v>其他</v>
      </c>
      <c r="G537" s="7">
        <v>-5951.12</v>
      </c>
      <c r="H537" s="7">
        <f>VLOOKUP($E537,'Fuel Heat Rate'!$C$3:$K$33,4,FALSE)*G537</f>
        <v>-203.318073112402</v>
      </c>
    </row>
    <row r="538" hidden="1" spans="1:8">
      <c r="A538" s="6">
        <v>32001</v>
      </c>
      <c r="B538" s="6" t="s">
        <v>483</v>
      </c>
      <c r="C538" s="6">
        <v>2021</v>
      </c>
      <c r="D538" s="6" t="s">
        <v>225</v>
      </c>
      <c r="E538" s="6" t="s">
        <v>337</v>
      </c>
      <c r="F538" s="6" t="str">
        <f>VLOOKUP(E538,'Fuel Heat Rate'!C:D,2,FALSE)</f>
        <v>其他</v>
      </c>
      <c r="G538" s="7">
        <v>-6007.8</v>
      </c>
      <c r="H538" s="7">
        <f>VLOOKUP($E538,'Fuel Heat Rate'!$C$3:$K$33,4,FALSE)*G538</f>
        <v>-205.254526819269</v>
      </c>
    </row>
    <row r="539" hidden="1" spans="1:8">
      <c r="A539" s="6">
        <v>288026</v>
      </c>
      <c r="B539" s="6" t="s">
        <v>483</v>
      </c>
      <c r="C539" s="6">
        <v>2019</v>
      </c>
      <c r="D539" s="6" t="s">
        <v>225</v>
      </c>
      <c r="E539" s="6" t="s">
        <v>239</v>
      </c>
      <c r="F539" s="6" t="str">
        <f>VLOOKUP(E539,'Fuel Heat Rate'!C:D,2,FALSE)</f>
        <v>燃油</v>
      </c>
      <c r="G539" s="7">
        <v>-0.76</v>
      </c>
      <c r="H539" s="7">
        <f>VLOOKUP($E539,'Fuel Heat Rate'!$C$3:$K$33,4,FALSE)*G539</f>
        <v>-0.829508711991801</v>
      </c>
    </row>
    <row r="540" hidden="1" spans="1:8">
      <c r="A540" s="6">
        <v>287991</v>
      </c>
      <c r="B540" s="6" t="s">
        <v>483</v>
      </c>
      <c r="C540" s="6">
        <v>2020</v>
      </c>
      <c r="D540" s="6" t="s">
        <v>225</v>
      </c>
      <c r="E540" s="6" t="s">
        <v>239</v>
      </c>
      <c r="F540" s="6" t="str">
        <f>VLOOKUP(E540,'Fuel Heat Rate'!C:D,2,FALSE)</f>
        <v>燃油</v>
      </c>
      <c r="G540" s="7">
        <v>-0.48</v>
      </c>
      <c r="H540" s="7">
        <f>VLOOKUP($E540,'Fuel Heat Rate'!$C$3:$K$33,4,FALSE)*G540</f>
        <v>-0.523900239152716</v>
      </c>
    </row>
    <row r="541" hidden="1" spans="1:8">
      <c r="A541" s="6">
        <v>25491</v>
      </c>
      <c r="B541" s="6" t="s">
        <v>483</v>
      </c>
      <c r="C541" s="6">
        <v>2021</v>
      </c>
      <c r="D541" s="6" t="s">
        <v>225</v>
      </c>
      <c r="E541" s="6" t="s">
        <v>239</v>
      </c>
      <c r="F541" s="6" t="str">
        <f>VLOOKUP(E541,'Fuel Heat Rate'!C:D,2,FALSE)</f>
        <v>燃油</v>
      </c>
      <c r="G541" s="7">
        <v>-0.18</v>
      </c>
      <c r="H541" s="7">
        <f>VLOOKUP($E541,'Fuel Heat Rate'!$C$3:$K$33,4,FALSE)*G541</f>
        <v>-0.196462589682269</v>
      </c>
    </row>
    <row r="542" hidden="1" spans="1:8">
      <c r="A542" s="6">
        <v>288796</v>
      </c>
      <c r="B542" s="6" t="s">
        <v>483</v>
      </c>
      <c r="C542" s="6">
        <v>2019</v>
      </c>
      <c r="D542" s="6" t="s">
        <v>225</v>
      </c>
      <c r="E542" s="6" t="s">
        <v>253</v>
      </c>
      <c r="F542" s="6" t="str">
        <f>VLOOKUP(E542,'Fuel Heat Rate'!C:D,2,FALSE)</f>
        <v>燃气</v>
      </c>
      <c r="G542" s="7">
        <v>-111.49</v>
      </c>
      <c r="H542" s="7">
        <f>VLOOKUP($E542,'Fuel Heat Rate'!$C$3:$K$33,4,FALSE)*G542</f>
        <v>-1354.6035</v>
      </c>
    </row>
    <row r="543" hidden="1" spans="1:8">
      <c r="A543" s="6">
        <v>288761</v>
      </c>
      <c r="B543" s="6" t="s">
        <v>483</v>
      </c>
      <c r="C543" s="6">
        <v>2020</v>
      </c>
      <c r="D543" s="6" t="s">
        <v>225</v>
      </c>
      <c r="E543" s="6" t="s">
        <v>253</v>
      </c>
      <c r="F543" s="6" t="str">
        <f>VLOOKUP(E543,'Fuel Heat Rate'!C:D,2,FALSE)</f>
        <v>燃气</v>
      </c>
      <c r="G543" s="7">
        <v>-81.08</v>
      </c>
      <c r="H543" s="7">
        <f>VLOOKUP($E543,'Fuel Heat Rate'!$C$3:$K$33,4,FALSE)*G543</f>
        <v>-985.122</v>
      </c>
    </row>
    <row r="544" hidden="1" spans="1:8">
      <c r="A544" s="6">
        <v>29831</v>
      </c>
      <c r="B544" s="6" t="s">
        <v>483</v>
      </c>
      <c r="C544" s="6">
        <v>2021</v>
      </c>
      <c r="D544" s="6" t="s">
        <v>225</v>
      </c>
      <c r="E544" s="6" t="s">
        <v>253</v>
      </c>
      <c r="F544" s="6" t="str">
        <f>VLOOKUP(E544,'Fuel Heat Rate'!C:D,2,FALSE)</f>
        <v>燃气</v>
      </c>
      <c r="G544" s="7">
        <v>-80.81</v>
      </c>
      <c r="H544" s="7">
        <f>VLOOKUP($E544,'Fuel Heat Rate'!$C$3:$K$33,4,FALSE)*G544</f>
        <v>-981.8415</v>
      </c>
    </row>
    <row r="545" hidden="1" spans="1:8">
      <c r="A545" s="6">
        <v>291036</v>
      </c>
      <c r="B545" s="6" t="s">
        <v>483</v>
      </c>
      <c r="C545" s="6">
        <v>2019</v>
      </c>
      <c r="D545" s="6" t="s">
        <v>225</v>
      </c>
      <c r="E545" s="6" t="s">
        <v>255</v>
      </c>
      <c r="F545" s="6" t="str">
        <f>VLOOKUP(E545,'Fuel Heat Rate'!C:D,2,FALSE)</f>
        <v>燃气</v>
      </c>
      <c r="G545" s="7">
        <v>-0.46</v>
      </c>
      <c r="H545" s="7">
        <f>VLOOKUP($E545,'Fuel Heat Rate'!$C$3:$K$33,4,FALSE)*G545</f>
        <v>-0.808323881106936</v>
      </c>
    </row>
    <row r="546" hidden="1" spans="1:8">
      <c r="A546" s="6">
        <v>291001</v>
      </c>
      <c r="B546" s="6" t="s">
        <v>483</v>
      </c>
      <c r="C546" s="6">
        <v>2020</v>
      </c>
      <c r="D546" s="6" t="s">
        <v>225</v>
      </c>
      <c r="E546" s="6" t="s">
        <v>255</v>
      </c>
      <c r="F546" s="6" t="str">
        <f>VLOOKUP(E546,'Fuel Heat Rate'!C:D,2,FALSE)</f>
        <v>燃气</v>
      </c>
      <c r="G546" s="7">
        <v>-4.1</v>
      </c>
      <c r="H546" s="7">
        <f>VLOOKUP($E546,'Fuel Heat Rate'!$C$3:$K$33,4,FALSE)*G546</f>
        <v>-7.20462589682268</v>
      </c>
    </row>
    <row r="547" hidden="1" spans="1:8">
      <c r="A547" s="6">
        <v>30916</v>
      </c>
      <c r="B547" s="6" t="s">
        <v>483</v>
      </c>
      <c r="C547" s="6">
        <v>2021</v>
      </c>
      <c r="D547" s="6" t="s">
        <v>225</v>
      </c>
      <c r="E547" s="6" t="s">
        <v>255</v>
      </c>
      <c r="F547" s="6" t="str">
        <f>VLOOKUP(E547,'Fuel Heat Rate'!C:D,2,FALSE)</f>
        <v>燃气</v>
      </c>
      <c r="G547" s="7">
        <v>-1.77</v>
      </c>
      <c r="H547" s="7">
        <f>VLOOKUP($E547,'Fuel Heat Rate'!$C$3:$K$33,4,FALSE)*G547</f>
        <v>-3.11028971643321</v>
      </c>
    </row>
    <row r="548" hidden="1" spans="1:8">
      <c r="A548" s="6">
        <v>291981</v>
      </c>
      <c r="B548" s="6" t="s">
        <v>483</v>
      </c>
      <c r="C548" s="6">
        <v>2019</v>
      </c>
      <c r="D548" s="6" t="s">
        <v>225</v>
      </c>
      <c r="E548" s="6" t="s">
        <v>229</v>
      </c>
      <c r="F548" s="6" t="str">
        <f>VLOOKUP(E548,'Fuel Heat Rate'!C:D,2,FALSE)</f>
        <v>燃煤</v>
      </c>
      <c r="G548" s="7">
        <v>-15106.75</v>
      </c>
      <c r="H548" s="7">
        <f>VLOOKUP($E548,'Fuel Heat Rate'!$C$3:$K$33,4,FALSE)*G548</f>
        <v>-10790.751525</v>
      </c>
    </row>
    <row r="549" hidden="1" spans="1:8">
      <c r="A549" s="6">
        <v>291946</v>
      </c>
      <c r="B549" s="6" t="s">
        <v>483</v>
      </c>
      <c r="C549" s="6">
        <v>2020</v>
      </c>
      <c r="D549" s="6" t="s">
        <v>225</v>
      </c>
      <c r="E549" s="6" t="s">
        <v>229</v>
      </c>
      <c r="F549" s="6" t="str">
        <f>VLOOKUP(E549,'Fuel Heat Rate'!C:D,2,FALSE)</f>
        <v>燃煤</v>
      </c>
      <c r="G549" s="7">
        <v>-14654.35</v>
      </c>
      <c r="H549" s="7">
        <f>VLOOKUP($E549,'Fuel Heat Rate'!$C$3:$K$33,4,FALSE)*G549</f>
        <v>-10467.602205</v>
      </c>
    </row>
    <row r="550" hidden="1" spans="1:8">
      <c r="A550" s="6">
        <v>1621</v>
      </c>
      <c r="B550" s="6" t="s">
        <v>483</v>
      </c>
      <c r="C550" s="6">
        <v>2021</v>
      </c>
      <c r="D550" s="6" t="s">
        <v>225</v>
      </c>
      <c r="E550" s="6" t="s">
        <v>229</v>
      </c>
      <c r="F550" s="6" t="str">
        <f>VLOOKUP(E550,'Fuel Heat Rate'!C:D,2,FALSE)</f>
        <v>燃煤</v>
      </c>
      <c r="G550" s="7">
        <v>-16915.78</v>
      </c>
      <c r="H550" s="7">
        <f>VLOOKUP($E550,'Fuel Heat Rate'!$C$3:$K$33,4,FALSE)*G550</f>
        <v>-12082.941654</v>
      </c>
    </row>
    <row r="551" hidden="1" spans="1:8">
      <c r="A551" s="6">
        <v>293101</v>
      </c>
      <c r="B551" s="6" t="s">
        <v>483</v>
      </c>
      <c r="C551" s="6">
        <v>2019</v>
      </c>
      <c r="D551" s="6" t="s">
        <v>225</v>
      </c>
      <c r="E551" s="6" t="s">
        <v>247</v>
      </c>
      <c r="F551" s="6">
        <f>VLOOKUP(E551,'Fuel Heat Rate'!C:D,2,FALSE)</f>
        <v>0</v>
      </c>
      <c r="G551" s="7">
        <v>-43.85</v>
      </c>
      <c r="H551" s="7">
        <f>VLOOKUP($E551,'Fuel Heat Rate'!$C$3:$K$33,4,FALSE)*G551</f>
        <v>-119.02570891698</v>
      </c>
    </row>
    <row r="552" hidden="1" spans="1:8">
      <c r="A552" s="6">
        <v>293066</v>
      </c>
      <c r="B552" s="6" t="s">
        <v>483</v>
      </c>
      <c r="C552" s="6">
        <v>2020</v>
      </c>
      <c r="D552" s="6" t="s">
        <v>225</v>
      </c>
      <c r="E552" s="6" t="s">
        <v>247</v>
      </c>
      <c r="F552" s="6">
        <f>VLOOKUP(E552,'Fuel Heat Rate'!C:D,2,FALSE)</f>
        <v>0</v>
      </c>
      <c r="G552" s="7">
        <v>-43.01</v>
      </c>
      <c r="H552" s="7">
        <f>VLOOKUP($E552,'Fuel Heat Rate'!$C$3:$K$33,4,FALSE)*G552</f>
        <v>-116.745626921763</v>
      </c>
    </row>
    <row r="553" hidden="1" spans="1:8">
      <c r="A553" s="6">
        <v>10301</v>
      </c>
      <c r="B553" s="6" t="s">
        <v>483</v>
      </c>
      <c r="C553" s="6">
        <v>2021</v>
      </c>
      <c r="D553" s="6" t="s">
        <v>225</v>
      </c>
      <c r="E553" s="6" t="s">
        <v>247</v>
      </c>
      <c r="F553" s="6">
        <f>VLOOKUP(E553,'Fuel Heat Rate'!C:D,2,FALSE)</f>
        <v>0</v>
      </c>
      <c r="G553" s="7">
        <v>-41.11</v>
      </c>
      <c r="H553" s="7">
        <f>VLOOKUP($E553,'Fuel Heat Rate'!$C$3:$K$33,4,FALSE)*G553</f>
        <v>-111.588298599248</v>
      </c>
    </row>
    <row r="554" hidden="1" spans="1:8">
      <c r="A554" s="6">
        <v>293486</v>
      </c>
      <c r="B554" s="6" t="s">
        <v>484</v>
      </c>
      <c r="C554" s="6">
        <v>2019</v>
      </c>
      <c r="D554" s="6" t="s">
        <v>225</v>
      </c>
      <c r="E554" s="6" t="s">
        <v>259</v>
      </c>
      <c r="F554" s="6" t="str">
        <f>VLOOKUP(E554,'Fuel Heat Rate'!C:D,2,FALSE)</f>
        <v>燃油</v>
      </c>
      <c r="G554" s="7">
        <v>-0.12</v>
      </c>
      <c r="H554" s="7">
        <f>VLOOKUP($E554,'Fuel Heat Rate'!$C$3:$K$33,4,FALSE)*G554</f>
        <v>-0.174852</v>
      </c>
    </row>
    <row r="555" hidden="1" spans="1:8">
      <c r="A555" s="6">
        <v>293451</v>
      </c>
      <c r="B555" s="6" t="s">
        <v>484</v>
      </c>
      <c r="C555" s="6">
        <v>2020</v>
      </c>
      <c r="D555" s="6" t="s">
        <v>225</v>
      </c>
      <c r="E555" s="6" t="s">
        <v>259</v>
      </c>
      <c r="F555" s="6" t="str">
        <f>VLOOKUP(E555,'Fuel Heat Rate'!C:D,2,FALSE)</f>
        <v>燃油</v>
      </c>
      <c r="G555" s="7">
        <v>-0.18</v>
      </c>
      <c r="H555" s="7">
        <f>VLOOKUP($E555,'Fuel Heat Rate'!$C$3:$K$33,4,FALSE)*G555</f>
        <v>-0.262278</v>
      </c>
    </row>
    <row r="556" hidden="1" spans="1:8">
      <c r="A556" s="6">
        <v>17931</v>
      </c>
      <c r="B556" s="6" t="s">
        <v>484</v>
      </c>
      <c r="C556" s="6">
        <v>2021</v>
      </c>
      <c r="D556" s="6" t="s">
        <v>225</v>
      </c>
      <c r="E556" s="6" t="s">
        <v>259</v>
      </c>
      <c r="F556" s="6" t="str">
        <f>VLOOKUP(E556,'Fuel Heat Rate'!C:D,2,FALSE)</f>
        <v>燃油</v>
      </c>
      <c r="G556" s="7">
        <v>-0.15</v>
      </c>
      <c r="H556" s="7">
        <f>VLOOKUP($E556,'Fuel Heat Rate'!$C$3:$K$33,4,FALSE)*G556</f>
        <v>-0.218565</v>
      </c>
    </row>
    <row r="557" hidden="1" spans="1:8">
      <c r="A557" s="6">
        <v>294046</v>
      </c>
      <c r="B557" s="6" t="s">
        <v>484</v>
      </c>
      <c r="C557" s="6">
        <v>2019</v>
      </c>
      <c r="D557" s="6" t="s">
        <v>225</v>
      </c>
      <c r="E557" s="6" t="s">
        <v>339</v>
      </c>
      <c r="F557" s="6" t="str">
        <f>VLOOKUP(E557,'Fuel Heat Rate'!C:D,2,FALSE)</f>
        <v>电力</v>
      </c>
      <c r="G557" s="7">
        <v>1100.96</v>
      </c>
      <c r="H557" s="7">
        <f>VLOOKUP($E557,'Fuel Heat Rate'!$C$3:$K$33,4,FALSE)*G557</f>
        <v>1354.10181072771</v>
      </c>
    </row>
    <row r="558" hidden="1" spans="1:8">
      <c r="A558" s="6">
        <v>294011</v>
      </c>
      <c r="B558" s="6" t="s">
        <v>484</v>
      </c>
      <c r="C558" s="6">
        <v>2020</v>
      </c>
      <c r="D558" s="6" t="s">
        <v>225</v>
      </c>
      <c r="E558" s="6" t="s">
        <v>339</v>
      </c>
      <c r="F558" s="6" t="str">
        <f>VLOOKUP(E558,'Fuel Heat Rate'!C:D,2,FALSE)</f>
        <v>电力</v>
      </c>
      <c r="G558" s="7">
        <v>1167.39</v>
      </c>
      <c r="H558" s="7">
        <f>VLOOKUP($E558,'Fuel Heat Rate'!$C$3:$K$33,4,FALSE)*G558</f>
        <v>1435.80594465323</v>
      </c>
    </row>
    <row r="559" hidden="1" spans="1:8">
      <c r="A559" s="6">
        <v>33121</v>
      </c>
      <c r="B559" s="6" t="s">
        <v>484</v>
      </c>
      <c r="C559" s="6">
        <v>2021</v>
      </c>
      <c r="D559" s="6" t="s">
        <v>225</v>
      </c>
      <c r="E559" s="6" t="s">
        <v>339</v>
      </c>
      <c r="F559" s="6" t="str">
        <f>VLOOKUP(E559,'Fuel Heat Rate'!C:D,2,FALSE)</f>
        <v>电力</v>
      </c>
      <c r="G559" s="7">
        <v>1243.82</v>
      </c>
      <c r="H559" s="7">
        <f>VLOOKUP($E559,'Fuel Heat Rate'!$C$3:$K$33,4,FALSE)*G559</f>
        <v>1529.8093611206</v>
      </c>
    </row>
    <row r="560" hidden="1" spans="1:8">
      <c r="A560" s="6">
        <v>294606</v>
      </c>
      <c r="B560" s="6" t="s">
        <v>484</v>
      </c>
      <c r="C560" s="6">
        <v>2019</v>
      </c>
      <c r="D560" s="6" t="s">
        <v>225</v>
      </c>
      <c r="E560" s="6" t="s">
        <v>244</v>
      </c>
      <c r="F560" s="6">
        <f>VLOOKUP(E560,'Fuel Heat Rate'!C:D,2,FALSE)</f>
        <v>0</v>
      </c>
      <c r="G560" s="7">
        <v>-116.47</v>
      </c>
      <c r="H560" s="7">
        <f>VLOOKUP($E560,'Fuel Heat Rate'!$C$3:$K$33,4,FALSE)*G560</f>
        <v>-149.73577382986</v>
      </c>
    </row>
    <row r="561" hidden="1" spans="1:8">
      <c r="A561" s="6">
        <v>294571</v>
      </c>
      <c r="B561" s="6" t="s">
        <v>484</v>
      </c>
      <c r="C561" s="6">
        <v>2020</v>
      </c>
      <c r="D561" s="6" t="s">
        <v>225</v>
      </c>
      <c r="E561" s="6" t="s">
        <v>244</v>
      </c>
      <c r="F561" s="6">
        <f>VLOOKUP(E561,'Fuel Heat Rate'!C:D,2,FALSE)</f>
        <v>0</v>
      </c>
      <c r="G561" s="7">
        <v>-113.55</v>
      </c>
      <c r="H561" s="7">
        <f>VLOOKUP($E561,'Fuel Heat Rate'!$C$3:$K$33,4,FALSE)*G561</f>
        <v>-145.981773146566</v>
      </c>
    </row>
    <row r="562" hidden="1" spans="1:8">
      <c r="A562" s="6">
        <v>9251</v>
      </c>
      <c r="B562" s="6" t="s">
        <v>484</v>
      </c>
      <c r="C562" s="6">
        <v>2021</v>
      </c>
      <c r="D562" s="6" t="s">
        <v>225</v>
      </c>
      <c r="E562" s="6" t="s">
        <v>244</v>
      </c>
      <c r="F562" s="6">
        <f>VLOOKUP(E562,'Fuel Heat Rate'!C:D,2,FALSE)</f>
        <v>0</v>
      </c>
      <c r="G562" s="7">
        <v>-126.2</v>
      </c>
      <c r="H562" s="7">
        <f>VLOOKUP($E562,'Fuel Heat Rate'!$C$3:$K$33,4,FALSE)*G562</f>
        <v>-162.24482405193</v>
      </c>
    </row>
    <row r="563" hidden="1" spans="1:8">
      <c r="A563" s="6">
        <v>294991</v>
      </c>
      <c r="B563" s="6" t="s">
        <v>484</v>
      </c>
      <c r="C563" s="6">
        <v>2019</v>
      </c>
      <c r="D563" s="6" t="s">
        <v>225</v>
      </c>
      <c r="E563" s="6" t="s">
        <v>242</v>
      </c>
      <c r="F563" s="6">
        <f>VLOOKUP(E563,'Fuel Heat Rate'!C:D,2,FALSE)</f>
        <v>0</v>
      </c>
      <c r="G563" s="7">
        <v>-2.48</v>
      </c>
      <c r="H563" s="7">
        <f>VLOOKUP($E563,'Fuel Heat Rate'!$C$3:$K$33,4,FALSE)*G563</f>
        <v>-14.70268</v>
      </c>
    </row>
    <row r="564" hidden="1" spans="1:8">
      <c r="A564" s="6">
        <v>294956</v>
      </c>
      <c r="B564" s="6" t="s">
        <v>484</v>
      </c>
      <c r="C564" s="6">
        <v>2020</v>
      </c>
      <c r="D564" s="6" t="s">
        <v>225</v>
      </c>
      <c r="E564" s="6" t="s">
        <v>242</v>
      </c>
      <c r="F564" s="6">
        <f>VLOOKUP(E564,'Fuel Heat Rate'!C:D,2,FALSE)</f>
        <v>0</v>
      </c>
      <c r="G564" s="7">
        <v>-1.74</v>
      </c>
      <c r="H564" s="7">
        <f>VLOOKUP($E564,'Fuel Heat Rate'!$C$3:$K$33,4,FALSE)*G564</f>
        <v>-10.31559</v>
      </c>
    </row>
    <row r="565" hidden="1" spans="1:8">
      <c r="A565" s="6">
        <v>8166</v>
      </c>
      <c r="B565" s="6" t="s">
        <v>484</v>
      </c>
      <c r="C565" s="6">
        <v>2021</v>
      </c>
      <c r="D565" s="6" t="s">
        <v>225</v>
      </c>
      <c r="E565" s="6" t="s">
        <v>242</v>
      </c>
      <c r="F565" s="6">
        <f>VLOOKUP(E565,'Fuel Heat Rate'!C:D,2,FALSE)</f>
        <v>0</v>
      </c>
      <c r="G565" s="7">
        <v>-1.87</v>
      </c>
      <c r="H565" s="7">
        <f>VLOOKUP($E565,'Fuel Heat Rate'!$C$3:$K$33,4,FALSE)*G565</f>
        <v>-11.086295</v>
      </c>
    </row>
    <row r="566" hidden="1" spans="1:8">
      <c r="A566" s="6">
        <v>296111</v>
      </c>
      <c r="B566" s="6" t="s">
        <v>484</v>
      </c>
      <c r="C566" s="6">
        <v>2019</v>
      </c>
      <c r="D566" s="6" t="s">
        <v>225</v>
      </c>
      <c r="E566" s="6" t="s">
        <v>251</v>
      </c>
      <c r="F566" s="6" t="str">
        <f>VLOOKUP(E566,'Fuel Heat Rate'!C:D,2,FALSE)</f>
        <v>燃油</v>
      </c>
      <c r="G566" s="7">
        <v>-0.14</v>
      </c>
      <c r="H566" s="7">
        <f>VLOOKUP($E566,'Fuel Heat Rate'!$C$3:$K$33,4,FALSE)*G566</f>
        <v>-0.219996</v>
      </c>
    </row>
    <row r="567" hidden="1" spans="1:8">
      <c r="A567" s="6">
        <v>296076</v>
      </c>
      <c r="B567" s="6" t="s">
        <v>484</v>
      </c>
      <c r="C567" s="6">
        <v>2020</v>
      </c>
      <c r="D567" s="6" t="s">
        <v>225</v>
      </c>
      <c r="E567" s="6" t="s">
        <v>251</v>
      </c>
      <c r="F567" s="6" t="str">
        <f>VLOOKUP(E567,'Fuel Heat Rate'!C:D,2,FALSE)</f>
        <v>燃油</v>
      </c>
      <c r="G567" s="7">
        <v>-1</v>
      </c>
      <c r="H567" s="7">
        <f>VLOOKUP($E567,'Fuel Heat Rate'!$C$3:$K$33,4,FALSE)*G567</f>
        <v>-1.5714</v>
      </c>
    </row>
    <row r="568" hidden="1" spans="1:8">
      <c r="A568" s="6">
        <v>27696</v>
      </c>
      <c r="B568" s="6" t="s">
        <v>484</v>
      </c>
      <c r="C568" s="6">
        <v>2021</v>
      </c>
      <c r="D568" s="6" t="s">
        <v>225</v>
      </c>
      <c r="E568" s="6" t="s">
        <v>251</v>
      </c>
      <c r="F568" s="6" t="str">
        <f>VLOOKUP(E568,'Fuel Heat Rate'!C:D,2,FALSE)</f>
        <v>燃油</v>
      </c>
      <c r="G568" s="7">
        <v>-1.2</v>
      </c>
      <c r="H568" s="7">
        <f>VLOOKUP($E568,'Fuel Heat Rate'!$C$3:$K$33,4,FALSE)*G568</f>
        <v>-1.88568</v>
      </c>
    </row>
    <row r="569" hidden="1" spans="1:8">
      <c r="A569" s="6">
        <v>296671</v>
      </c>
      <c r="B569" s="6" t="s">
        <v>484</v>
      </c>
      <c r="C569" s="6">
        <v>2019</v>
      </c>
      <c r="D569" s="6" t="s">
        <v>225</v>
      </c>
      <c r="E569" s="6" t="s">
        <v>234</v>
      </c>
      <c r="F569" s="6" t="str">
        <f>VLOOKUP(E569,'Fuel Heat Rate'!C:D,2,FALSE)</f>
        <v>煤矸石</v>
      </c>
      <c r="G569" s="7">
        <v>-56.75</v>
      </c>
      <c r="H569" s="7">
        <f>VLOOKUP($E569,'Fuel Heat Rate'!$C$3:$K$33,4,FALSE)*G569</f>
        <v>-16.2358899897506</v>
      </c>
    </row>
    <row r="570" hidden="1" spans="1:8">
      <c r="A570" s="6">
        <v>296636</v>
      </c>
      <c r="B570" s="6" t="s">
        <v>484</v>
      </c>
      <c r="C570" s="6">
        <v>2020</v>
      </c>
      <c r="D570" s="6" t="s">
        <v>225</v>
      </c>
      <c r="E570" s="6" t="s">
        <v>234</v>
      </c>
      <c r="F570" s="6" t="str">
        <f>VLOOKUP(E570,'Fuel Heat Rate'!C:D,2,FALSE)</f>
        <v>煤矸石</v>
      </c>
      <c r="G570" s="7">
        <v>-37.46</v>
      </c>
      <c r="H570" s="7">
        <f>VLOOKUP($E570,'Fuel Heat Rate'!$C$3:$K$33,4,FALSE)*G570</f>
        <v>-10.7171178681244</v>
      </c>
    </row>
    <row r="571" hidden="1" spans="1:8">
      <c r="A571" s="6">
        <v>5996</v>
      </c>
      <c r="B571" s="6" t="s">
        <v>484</v>
      </c>
      <c r="C571" s="6">
        <v>2021</v>
      </c>
      <c r="D571" s="6" t="s">
        <v>225</v>
      </c>
      <c r="E571" s="6" t="s">
        <v>234</v>
      </c>
      <c r="F571" s="6" t="str">
        <f>VLOOKUP(E571,'Fuel Heat Rate'!C:D,2,FALSE)</f>
        <v>煤矸石</v>
      </c>
      <c r="G571" s="7">
        <v>-23.79</v>
      </c>
      <c r="H571" s="7">
        <f>VLOOKUP($E571,'Fuel Heat Rate'!$C$3:$K$33,4,FALSE)*G571</f>
        <v>-6.80619952169457</v>
      </c>
    </row>
    <row r="572" hidden="1" spans="1:8">
      <c r="A572" s="6">
        <v>299296</v>
      </c>
      <c r="B572" s="6" t="s">
        <v>484</v>
      </c>
      <c r="C572" s="6">
        <v>2019</v>
      </c>
      <c r="D572" s="6" t="s">
        <v>225</v>
      </c>
      <c r="E572" s="6" t="s">
        <v>226</v>
      </c>
      <c r="F572" s="6" t="str">
        <f>VLOOKUP(E572,'Fuel Heat Rate'!C:D,2,FALSE)</f>
        <v>生物质</v>
      </c>
      <c r="G572" s="7">
        <v>-101.67</v>
      </c>
      <c r="H572" s="7">
        <f>VLOOKUP($E572,'Fuel Heat Rate'!$C$3:$K$33,4,FALSE)*G572</f>
        <v>-101.673473522378</v>
      </c>
    </row>
    <row r="573" hidden="1" spans="1:8">
      <c r="A573" s="6">
        <v>299261</v>
      </c>
      <c r="B573" s="6" t="s">
        <v>484</v>
      </c>
      <c r="C573" s="6">
        <v>2020</v>
      </c>
      <c r="D573" s="6" t="s">
        <v>225</v>
      </c>
      <c r="E573" s="6" t="s">
        <v>226</v>
      </c>
      <c r="F573" s="6" t="str">
        <f>VLOOKUP(E573,'Fuel Heat Rate'!C:D,2,FALSE)</f>
        <v>生物质</v>
      </c>
      <c r="G573" s="7">
        <v>-160.77</v>
      </c>
      <c r="H573" s="7">
        <f>VLOOKUP($E573,'Fuel Heat Rate'!$C$3:$K$33,4,FALSE)*G573</f>
        <v>-160.775492654595</v>
      </c>
    </row>
    <row r="574" hidden="1" spans="1:8">
      <c r="A574" s="6">
        <v>34206</v>
      </c>
      <c r="B574" s="6" t="s">
        <v>484</v>
      </c>
      <c r="C574" s="6">
        <v>2021</v>
      </c>
      <c r="D574" s="6" t="s">
        <v>225</v>
      </c>
      <c r="E574" s="6" t="s">
        <v>226</v>
      </c>
      <c r="F574" s="6" t="str">
        <f>VLOOKUP(E574,'Fuel Heat Rate'!C:D,2,FALSE)</f>
        <v>生物质</v>
      </c>
      <c r="G574" s="7">
        <v>-231.23</v>
      </c>
      <c r="H574" s="7">
        <f>VLOOKUP($E574,'Fuel Heat Rate'!$C$3:$K$33,4,FALSE)*G574</f>
        <v>-231.237899897506</v>
      </c>
    </row>
    <row r="575" hidden="1" spans="1:8">
      <c r="A575" s="6">
        <v>302096</v>
      </c>
      <c r="B575" s="6" t="s">
        <v>484</v>
      </c>
      <c r="C575" s="6">
        <v>2019</v>
      </c>
      <c r="D575" s="6" t="s">
        <v>225</v>
      </c>
      <c r="E575" s="6" t="s">
        <v>337</v>
      </c>
      <c r="F575" s="6" t="str">
        <f>VLOOKUP(E575,'Fuel Heat Rate'!C:D,2,FALSE)</f>
        <v>其他</v>
      </c>
      <c r="G575" s="7">
        <v>-4143.46</v>
      </c>
      <c r="H575" s="7">
        <f>VLOOKUP($E575,'Fuel Heat Rate'!$C$3:$K$33,4,FALSE)*G575</f>
        <v>-141.559959002392</v>
      </c>
    </row>
    <row r="576" hidden="1" spans="1:8">
      <c r="A576" s="6">
        <v>302061</v>
      </c>
      <c r="B576" s="6" t="s">
        <v>484</v>
      </c>
      <c r="C576" s="6">
        <v>2020</v>
      </c>
      <c r="D576" s="6" t="s">
        <v>225</v>
      </c>
      <c r="E576" s="6" t="s">
        <v>337</v>
      </c>
      <c r="F576" s="6" t="str">
        <f>VLOOKUP(E576,'Fuel Heat Rate'!C:D,2,FALSE)</f>
        <v>其他</v>
      </c>
      <c r="G576" s="7">
        <v>-5047.53</v>
      </c>
      <c r="H576" s="7">
        <f>VLOOKUP($E576,'Fuel Heat Rate'!$C$3:$K$33,4,FALSE)*G576</f>
        <v>-172.447215579091</v>
      </c>
    </row>
    <row r="577" hidden="1" spans="1:8">
      <c r="A577" s="6">
        <v>32036</v>
      </c>
      <c r="B577" s="6" t="s">
        <v>484</v>
      </c>
      <c r="C577" s="6">
        <v>2021</v>
      </c>
      <c r="D577" s="6" t="s">
        <v>225</v>
      </c>
      <c r="E577" s="6" t="s">
        <v>337</v>
      </c>
      <c r="F577" s="6" t="str">
        <f>VLOOKUP(E577,'Fuel Heat Rate'!C:D,2,FALSE)</f>
        <v>其他</v>
      </c>
      <c r="G577" s="7">
        <v>-4825.44</v>
      </c>
      <c r="H577" s="7">
        <f>VLOOKUP($E577,'Fuel Heat Rate'!$C$3:$K$33,4,FALSE)*G577</f>
        <v>-164.859583190981</v>
      </c>
    </row>
    <row r="578" hidden="1" spans="1:8">
      <c r="A578" s="6">
        <v>304196</v>
      </c>
      <c r="B578" s="6" t="s">
        <v>484</v>
      </c>
      <c r="C578" s="6">
        <v>2019</v>
      </c>
      <c r="D578" s="6" t="s">
        <v>225</v>
      </c>
      <c r="E578" s="6" t="s">
        <v>239</v>
      </c>
      <c r="F578" s="6" t="str">
        <f>VLOOKUP(E578,'Fuel Heat Rate'!C:D,2,FALSE)</f>
        <v>燃油</v>
      </c>
      <c r="G578" s="7">
        <v>-0.84</v>
      </c>
      <c r="H578" s="7">
        <f>VLOOKUP($E578,'Fuel Heat Rate'!$C$3:$K$33,4,FALSE)*G578</f>
        <v>-0.916825418517253</v>
      </c>
    </row>
    <row r="579" hidden="1" spans="1:8">
      <c r="A579" s="6">
        <v>304161</v>
      </c>
      <c r="B579" s="6" t="s">
        <v>484</v>
      </c>
      <c r="C579" s="6">
        <v>2020</v>
      </c>
      <c r="D579" s="6" t="s">
        <v>225</v>
      </c>
      <c r="E579" s="6" t="s">
        <v>239</v>
      </c>
      <c r="F579" s="6" t="str">
        <f>VLOOKUP(E579,'Fuel Heat Rate'!C:D,2,FALSE)</f>
        <v>燃油</v>
      </c>
      <c r="G579" s="7">
        <v>-2.5</v>
      </c>
      <c r="H579" s="7">
        <f>VLOOKUP($E579,'Fuel Heat Rate'!$C$3:$K$33,4,FALSE)*G579</f>
        <v>-2.7286470789204</v>
      </c>
    </row>
    <row r="580" hidden="1" spans="1:8">
      <c r="A580" s="6">
        <v>25526</v>
      </c>
      <c r="B580" s="6" t="s">
        <v>484</v>
      </c>
      <c r="C580" s="6">
        <v>2021</v>
      </c>
      <c r="D580" s="6" t="s">
        <v>225</v>
      </c>
      <c r="E580" s="6" t="s">
        <v>239</v>
      </c>
      <c r="F580" s="6" t="str">
        <f>VLOOKUP(E580,'Fuel Heat Rate'!C:D,2,FALSE)</f>
        <v>燃油</v>
      </c>
      <c r="G580" s="7">
        <v>-0.8</v>
      </c>
      <c r="H580" s="7">
        <f>VLOOKUP($E580,'Fuel Heat Rate'!$C$3:$K$33,4,FALSE)*G580</f>
        <v>-0.873167065254527</v>
      </c>
    </row>
    <row r="581" hidden="1" spans="1:8">
      <c r="A581" s="6">
        <v>304966</v>
      </c>
      <c r="B581" s="6" t="s">
        <v>484</v>
      </c>
      <c r="C581" s="6">
        <v>2019</v>
      </c>
      <c r="D581" s="6" t="s">
        <v>225</v>
      </c>
      <c r="E581" s="6" t="s">
        <v>253</v>
      </c>
      <c r="F581" s="6" t="str">
        <f>VLOOKUP(E581,'Fuel Heat Rate'!C:D,2,FALSE)</f>
        <v>燃气</v>
      </c>
      <c r="G581" s="7">
        <v>-0.93</v>
      </c>
      <c r="H581" s="7">
        <f>VLOOKUP($E581,'Fuel Heat Rate'!$C$3:$K$33,4,FALSE)*G581</f>
        <v>-11.2995</v>
      </c>
    </row>
    <row r="582" hidden="1" spans="1:8">
      <c r="A582" s="6">
        <v>304931</v>
      </c>
      <c r="B582" s="6" t="s">
        <v>484</v>
      </c>
      <c r="C582" s="6">
        <v>2020</v>
      </c>
      <c r="D582" s="6" t="s">
        <v>225</v>
      </c>
      <c r="E582" s="6" t="s">
        <v>253</v>
      </c>
      <c r="F582" s="6" t="str">
        <f>VLOOKUP(E582,'Fuel Heat Rate'!C:D,2,FALSE)</f>
        <v>燃气</v>
      </c>
      <c r="G582" s="7">
        <v>-0.58</v>
      </c>
      <c r="H582" s="7">
        <f>VLOOKUP($E582,'Fuel Heat Rate'!$C$3:$K$33,4,FALSE)*G582</f>
        <v>-7.047</v>
      </c>
    </row>
    <row r="583" hidden="1" spans="1:8">
      <c r="A583" s="6">
        <v>29866</v>
      </c>
      <c r="B583" s="6" t="s">
        <v>484</v>
      </c>
      <c r="C583" s="6">
        <v>2021</v>
      </c>
      <c r="D583" s="6" t="s">
        <v>225</v>
      </c>
      <c r="E583" s="6" t="s">
        <v>253</v>
      </c>
      <c r="F583" s="6" t="str">
        <f>VLOOKUP(E583,'Fuel Heat Rate'!C:D,2,FALSE)</f>
        <v>燃气</v>
      </c>
      <c r="G583" s="7">
        <v>-1.09</v>
      </c>
      <c r="H583" s="7">
        <f>VLOOKUP($E583,'Fuel Heat Rate'!$C$3:$K$33,4,FALSE)*G583</f>
        <v>-13.2435</v>
      </c>
    </row>
    <row r="584" hidden="1" spans="1:8">
      <c r="A584" s="6">
        <v>308151</v>
      </c>
      <c r="B584" s="6" t="s">
        <v>484</v>
      </c>
      <c r="C584" s="6">
        <v>2019</v>
      </c>
      <c r="D584" s="6" t="s">
        <v>225</v>
      </c>
      <c r="E584" s="6" t="s">
        <v>229</v>
      </c>
      <c r="F584" s="6" t="str">
        <f>VLOOKUP(E584,'Fuel Heat Rate'!C:D,2,FALSE)</f>
        <v>燃煤</v>
      </c>
      <c r="G584" s="7">
        <v>-4100.7</v>
      </c>
      <c r="H584" s="7">
        <f>VLOOKUP($E584,'Fuel Heat Rate'!$C$3:$K$33,4,FALSE)*G584</f>
        <v>-2929.13001</v>
      </c>
    </row>
    <row r="585" hidden="1" spans="1:8">
      <c r="A585" s="6">
        <v>308116</v>
      </c>
      <c r="B585" s="6" t="s">
        <v>484</v>
      </c>
      <c r="C585" s="6">
        <v>2020</v>
      </c>
      <c r="D585" s="6" t="s">
        <v>225</v>
      </c>
      <c r="E585" s="6" t="s">
        <v>229</v>
      </c>
      <c r="F585" s="6" t="str">
        <f>VLOOKUP(E585,'Fuel Heat Rate'!C:D,2,FALSE)</f>
        <v>燃煤</v>
      </c>
      <c r="G585" s="7">
        <v>-4148.82</v>
      </c>
      <c r="H585" s="7">
        <f>VLOOKUP($E585,'Fuel Heat Rate'!$C$3:$K$33,4,FALSE)*G585</f>
        <v>-2963.502126</v>
      </c>
    </row>
    <row r="586" hidden="1" spans="1:8">
      <c r="A586" s="6">
        <v>1656</v>
      </c>
      <c r="B586" s="6" t="s">
        <v>484</v>
      </c>
      <c r="C586" s="6">
        <v>2021</v>
      </c>
      <c r="D586" s="6" t="s">
        <v>225</v>
      </c>
      <c r="E586" s="6" t="s">
        <v>229</v>
      </c>
      <c r="F586" s="6" t="str">
        <f>VLOOKUP(E586,'Fuel Heat Rate'!C:D,2,FALSE)</f>
        <v>燃煤</v>
      </c>
      <c r="G586" s="7">
        <v>-4359.77</v>
      </c>
      <c r="H586" s="7">
        <f>VLOOKUP($E586,'Fuel Heat Rate'!$C$3:$K$33,4,FALSE)*G586</f>
        <v>-3114.183711</v>
      </c>
    </row>
    <row r="587" hidden="1" spans="1:8">
      <c r="A587" s="6">
        <v>309271</v>
      </c>
      <c r="B587" s="6" t="s">
        <v>484</v>
      </c>
      <c r="C587" s="6">
        <v>2019</v>
      </c>
      <c r="D587" s="6" t="s">
        <v>225</v>
      </c>
      <c r="E587" s="6" t="s">
        <v>247</v>
      </c>
      <c r="F587" s="6">
        <f>VLOOKUP(E587,'Fuel Heat Rate'!C:D,2,FALSE)</f>
        <v>0</v>
      </c>
      <c r="G587" s="7">
        <v>-5.29</v>
      </c>
      <c r="H587" s="7">
        <f>VLOOKUP($E587,'Fuel Heat Rate'!$C$3:$K$33,4,FALSE)*G587</f>
        <v>-14.3590878032115</v>
      </c>
    </row>
    <row r="588" hidden="1" spans="1:8">
      <c r="A588" s="6">
        <v>309236</v>
      </c>
      <c r="B588" s="6" t="s">
        <v>484</v>
      </c>
      <c r="C588" s="6">
        <v>2020</v>
      </c>
      <c r="D588" s="6" t="s">
        <v>225</v>
      </c>
      <c r="E588" s="6" t="s">
        <v>247</v>
      </c>
      <c r="F588" s="6">
        <f>VLOOKUP(E588,'Fuel Heat Rate'!C:D,2,FALSE)</f>
        <v>0</v>
      </c>
      <c r="G588" s="7">
        <v>-5.52</v>
      </c>
      <c r="H588" s="7">
        <f>VLOOKUP($E588,'Fuel Heat Rate'!$C$3:$K$33,4,FALSE)*G588</f>
        <v>-14.9833959685685</v>
      </c>
    </row>
    <row r="589" hidden="1" spans="1:8">
      <c r="A589" s="6">
        <v>10336</v>
      </c>
      <c r="B589" s="6" t="s">
        <v>484</v>
      </c>
      <c r="C589" s="6">
        <v>2021</v>
      </c>
      <c r="D589" s="6" t="s">
        <v>225</v>
      </c>
      <c r="E589" s="6" t="s">
        <v>247</v>
      </c>
      <c r="F589" s="6">
        <f>VLOOKUP(E589,'Fuel Heat Rate'!C:D,2,FALSE)</f>
        <v>0</v>
      </c>
      <c r="G589" s="7">
        <v>-5.82</v>
      </c>
      <c r="H589" s="7">
        <f>VLOOKUP($E589,'Fuel Heat Rate'!$C$3:$K$33,4,FALSE)*G589</f>
        <v>-15.7977109668603</v>
      </c>
    </row>
    <row r="590" hidden="1" spans="1:8">
      <c r="A590" s="6">
        <v>309656</v>
      </c>
      <c r="B590" s="6" t="s">
        <v>485</v>
      </c>
      <c r="C590" s="6">
        <v>2019</v>
      </c>
      <c r="D590" s="6" t="s">
        <v>225</v>
      </c>
      <c r="E590" s="6" t="s">
        <v>259</v>
      </c>
      <c r="F590" s="6" t="str">
        <f>VLOOKUP(E590,'Fuel Heat Rate'!C:D,2,FALSE)</f>
        <v>燃油</v>
      </c>
      <c r="G590" s="7">
        <v>-0.52</v>
      </c>
      <c r="H590" s="7">
        <f>VLOOKUP($E590,'Fuel Heat Rate'!$C$3:$K$33,4,FALSE)*G590</f>
        <v>-0.757692</v>
      </c>
    </row>
    <row r="591" hidden="1" spans="1:8">
      <c r="A591" s="6">
        <v>309621</v>
      </c>
      <c r="B591" s="6" t="s">
        <v>485</v>
      </c>
      <c r="C591" s="6">
        <v>2020</v>
      </c>
      <c r="D591" s="6" t="s">
        <v>225</v>
      </c>
      <c r="E591" s="6" t="s">
        <v>259</v>
      </c>
      <c r="F591" s="6" t="str">
        <f>VLOOKUP(E591,'Fuel Heat Rate'!C:D,2,FALSE)</f>
        <v>燃油</v>
      </c>
      <c r="G591" s="7">
        <v>-0.34</v>
      </c>
      <c r="H591" s="7">
        <f>VLOOKUP($E591,'Fuel Heat Rate'!$C$3:$K$33,4,FALSE)*G591</f>
        <v>-0.495414</v>
      </c>
    </row>
    <row r="592" hidden="1" spans="1:8">
      <c r="A592" s="6">
        <v>18281</v>
      </c>
      <c r="B592" s="6" t="s">
        <v>485</v>
      </c>
      <c r="C592" s="6">
        <v>2021</v>
      </c>
      <c r="D592" s="6" t="s">
        <v>225</v>
      </c>
      <c r="E592" s="6" t="s">
        <v>259</v>
      </c>
      <c r="F592" s="6" t="str">
        <f>VLOOKUP(E592,'Fuel Heat Rate'!C:D,2,FALSE)</f>
        <v>燃油</v>
      </c>
      <c r="G592" s="7">
        <v>-0.66</v>
      </c>
      <c r="H592" s="7">
        <f>VLOOKUP($E592,'Fuel Heat Rate'!$C$3:$K$33,4,FALSE)*G592</f>
        <v>-0.961686</v>
      </c>
    </row>
    <row r="593" hidden="1" spans="1:8">
      <c r="A593" s="6">
        <v>310216</v>
      </c>
      <c r="B593" s="6" t="s">
        <v>485</v>
      </c>
      <c r="C593" s="6">
        <v>2019</v>
      </c>
      <c r="D593" s="6" t="s">
        <v>225</v>
      </c>
      <c r="E593" s="6" t="s">
        <v>339</v>
      </c>
      <c r="F593" s="6" t="str">
        <f>VLOOKUP(E593,'Fuel Heat Rate'!C:D,2,FALSE)</f>
        <v>电力</v>
      </c>
      <c r="G593" s="7">
        <v>1476.7</v>
      </c>
      <c r="H593" s="7">
        <f>VLOOKUP($E593,'Fuel Heat Rate'!$C$3:$K$33,4,FALSE)*G593</f>
        <v>1816.23505295524</v>
      </c>
    </row>
    <row r="594" hidden="1" spans="1:8">
      <c r="A594" s="6">
        <v>310181</v>
      </c>
      <c r="B594" s="6" t="s">
        <v>485</v>
      </c>
      <c r="C594" s="6">
        <v>2020</v>
      </c>
      <c r="D594" s="6" t="s">
        <v>225</v>
      </c>
      <c r="E594" s="6" t="s">
        <v>339</v>
      </c>
      <c r="F594" s="6" t="str">
        <f>VLOOKUP(E594,'Fuel Heat Rate'!C:D,2,FALSE)</f>
        <v>电力</v>
      </c>
      <c r="G594" s="7">
        <v>1506.84</v>
      </c>
      <c r="H594" s="7">
        <f>VLOOKUP($E594,'Fuel Heat Rate'!$C$3:$K$33,4,FALSE)*G594</f>
        <v>1853.30509053639</v>
      </c>
    </row>
    <row r="595" hidden="1" spans="1:8">
      <c r="A595" s="6">
        <v>33471</v>
      </c>
      <c r="B595" s="6" t="s">
        <v>485</v>
      </c>
      <c r="C595" s="6">
        <v>2021</v>
      </c>
      <c r="D595" s="6" t="s">
        <v>225</v>
      </c>
      <c r="E595" s="6" t="s">
        <v>339</v>
      </c>
      <c r="F595" s="6" t="str">
        <f>VLOOKUP(E595,'Fuel Heat Rate'!C:D,2,FALSE)</f>
        <v>电力</v>
      </c>
      <c r="G595" s="7">
        <v>1496.78</v>
      </c>
      <c r="H595" s="7">
        <f>VLOOKUP($E595,'Fuel Heat Rate'!$C$3:$K$33,4,FALSE)*G595</f>
        <v>1840.93201229928</v>
      </c>
    </row>
    <row r="596" hidden="1" spans="1:8">
      <c r="A596" s="6">
        <v>310776</v>
      </c>
      <c r="B596" s="6" t="s">
        <v>485</v>
      </c>
      <c r="C596" s="6">
        <v>2019</v>
      </c>
      <c r="D596" s="6" t="s">
        <v>225</v>
      </c>
      <c r="E596" s="6" t="s">
        <v>244</v>
      </c>
      <c r="F596" s="6">
        <f>VLOOKUP(E596,'Fuel Heat Rate'!C:D,2,FALSE)</f>
        <v>0</v>
      </c>
      <c r="G596" s="7">
        <v>-206.11</v>
      </c>
      <c r="H596" s="7">
        <f>VLOOKUP($E596,'Fuel Heat Rate'!$C$3:$K$33,4,FALSE)*G596</f>
        <v>-264.97845234028</v>
      </c>
    </row>
    <row r="597" hidden="1" spans="1:8">
      <c r="A597" s="6">
        <v>310741</v>
      </c>
      <c r="B597" s="6" t="s">
        <v>485</v>
      </c>
      <c r="C597" s="6">
        <v>2020</v>
      </c>
      <c r="D597" s="6" t="s">
        <v>225</v>
      </c>
      <c r="E597" s="6" t="s">
        <v>244</v>
      </c>
      <c r="F597" s="6">
        <f>VLOOKUP(E597,'Fuel Heat Rate'!C:D,2,FALSE)</f>
        <v>0</v>
      </c>
      <c r="G597" s="7">
        <v>-275.71</v>
      </c>
      <c r="H597" s="7">
        <f>VLOOKUP($E597,'Fuel Heat Rate'!$C$3:$K$33,4,FALSE)*G597</f>
        <v>-354.45737273659</v>
      </c>
    </row>
    <row r="598" hidden="1" spans="1:8">
      <c r="A598" s="6">
        <v>9601</v>
      </c>
      <c r="B598" s="6" t="s">
        <v>485</v>
      </c>
      <c r="C598" s="6">
        <v>2021</v>
      </c>
      <c r="D598" s="6" t="s">
        <v>225</v>
      </c>
      <c r="E598" s="6" t="s">
        <v>244</v>
      </c>
      <c r="F598" s="6">
        <f>VLOOKUP(E598,'Fuel Heat Rate'!C:D,2,FALSE)</f>
        <v>0</v>
      </c>
      <c r="G598" s="7">
        <v>-256.94</v>
      </c>
      <c r="H598" s="7">
        <f>VLOOKUP($E598,'Fuel Heat Rate'!$C$3:$K$33,4,FALSE)*G598</f>
        <v>-330.326347796379</v>
      </c>
    </row>
    <row r="599" hidden="1" spans="1:8">
      <c r="A599" s="6">
        <v>311161</v>
      </c>
      <c r="B599" s="6" t="s">
        <v>485</v>
      </c>
      <c r="C599" s="6">
        <v>2019</v>
      </c>
      <c r="D599" s="6" t="s">
        <v>225</v>
      </c>
      <c r="E599" s="6" t="s">
        <v>242</v>
      </c>
      <c r="F599" s="6">
        <f>VLOOKUP(E599,'Fuel Heat Rate'!C:D,2,FALSE)</f>
        <v>0</v>
      </c>
      <c r="G599" s="7">
        <v>-13.67</v>
      </c>
      <c r="H599" s="7">
        <f>VLOOKUP($E599,'Fuel Heat Rate'!$C$3:$K$33,4,FALSE)*G599</f>
        <v>-81.042595</v>
      </c>
    </row>
    <row r="600" hidden="1" spans="1:8">
      <c r="A600" s="6">
        <v>311126</v>
      </c>
      <c r="B600" s="6" t="s">
        <v>485</v>
      </c>
      <c r="C600" s="6">
        <v>2020</v>
      </c>
      <c r="D600" s="6" t="s">
        <v>225</v>
      </c>
      <c r="E600" s="6" t="s">
        <v>242</v>
      </c>
      <c r="F600" s="6">
        <f>VLOOKUP(E600,'Fuel Heat Rate'!C:D,2,FALSE)</f>
        <v>0</v>
      </c>
      <c r="G600" s="7">
        <v>-15.52</v>
      </c>
      <c r="H600" s="7">
        <f>VLOOKUP($E600,'Fuel Heat Rate'!$C$3:$K$33,4,FALSE)*G600</f>
        <v>-92.01032</v>
      </c>
    </row>
    <row r="601" hidden="1" spans="1:8">
      <c r="A601" s="6">
        <v>8516</v>
      </c>
      <c r="B601" s="6" t="s">
        <v>485</v>
      </c>
      <c r="C601" s="6">
        <v>2021</v>
      </c>
      <c r="D601" s="6" t="s">
        <v>225</v>
      </c>
      <c r="E601" s="6" t="s">
        <v>242</v>
      </c>
      <c r="F601" s="6">
        <f>VLOOKUP(E601,'Fuel Heat Rate'!C:D,2,FALSE)</f>
        <v>0</v>
      </c>
      <c r="G601" s="7">
        <v>-13.64</v>
      </c>
      <c r="H601" s="7">
        <f>VLOOKUP($E601,'Fuel Heat Rate'!$C$3:$K$33,4,FALSE)*G601</f>
        <v>-80.86474</v>
      </c>
    </row>
    <row r="602" hidden="1" spans="1:8">
      <c r="A602" s="6">
        <v>312281</v>
      </c>
      <c r="B602" s="6" t="s">
        <v>485</v>
      </c>
      <c r="C602" s="6">
        <v>2019</v>
      </c>
      <c r="D602" s="6" t="s">
        <v>225</v>
      </c>
      <c r="E602" s="6" t="s">
        <v>251</v>
      </c>
      <c r="F602" s="6" t="str">
        <f>VLOOKUP(E602,'Fuel Heat Rate'!C:D,2,FALSE)</f>
        <v>燃油</v>
      </c>
      <c r="G602" s="7">
        <v>-0.55</v>
      </c>
      <c r="H602" s="7">
        <f>VLOOKUP($E602,'Fuel Heat Rate'!$C$3:$K$33,4,FALSE)*G602</f>
        <v>-0.86427</v>
      </c>
    </row>
    <row r="603" hidden="1" spans="1:8">
      <c r="A603" s="6">
        <v>312246</v>
      </c>
      <c r="B603" s="6" t="s">
        <v>485</v>
      </c>
      <c r="C603" s="6">
        <v>2020</v>
      </c>
      <c r="D603" s="6" t="s">
        <v>225</v>
      </c>
      <c r="E603" s="6" t="s">
        <v>251</v>
      </c>
      <c r="F603" s="6" t="str">
        <f>VLOOKUP(E603,'Fuel Heat Rate'!C:D,2,FALSE)</f>
        <v>燃油</v>
      </c>
      <c r="G603" s="7">
        <v>-0.79</v>
      </c>
      <c r="H603" s="7">
        <f>VLOOKUP($E603,'Fuel Heat Rate'!$C$3:$K$33,4,FALSE)*G603</f>
        <v>-1.241406</v>
      </c>
    </row>
    <row r="604" hidden="1" spans="1:8">
      <c r="A604" s="6">
        <v>28046</v>
      </c>
      <c r="B604" s="6" t="s">
        <v>485</v>
      </c>
      <c r="C604" s="6">
        <v>2021</v>
      </c>
      <c r="D604" s="6" t="s">
        <v>225</v>
      </c>
      <c r="E604" s="6" t="s">
        <v>251</v>
      </c>
      <c r="F604" s="6" t="str">
        <f>VLOOKUP(E604,'Fuel Heat Rate'!C:D,2,FALSE)</f>
        <v>燃油</v>
      </c>
      <c r="G604" s="7">
        <v>-0.95</v>
      </c>
      <c r="H604" s="7">
        <f>VLOOKUP($E604,'Fuel Heat Rate'!$C$3:$K$33,4,FALSE)*G604</f>
        <v>-1.49283</v>
      </c>
    </row>
    <row r="605" hidden="1" spans="1:8">
      <c r="A605" s="6">
        <v>312841</v>
      </c>
      <c r="B605" s="6" t="s">
        <v>485</v>
      </c>
      <c r="C605" s="6">
        <v>2019</v>
      </c>
      <c r="D605" s="6" t="s">
        <v>225</v>
      </c>
      <c r="E605" s="6" t="s">
        <v>234</v>
      </c>
      <c r="F605" s="6" t="str">
        <f>VLOOKUP(E605,'Fuel Heat Rate'!C:D,2,FALSE)</f>
        <v>煤矸石</v>
      </c>
      <c r="G605" s="7">
        <v>-50</v>
      </c>
      <c r="H605" s="7">
        <f>VLOOKUP($E605,'Fuel Heat Rate'!$C$3:$K$33,4,FALSE)*G605</f>
        <v>-14.3047488896481</v>
      </c>
    </row>
    <row r="606" hidden="1" spans="1:8">
      <c r="A606" s="6">
        <v>312806</v>
      </c>
      <c r="B606" s="6" t="s">
        <v>485</v>
      </c>
      <c r="C606" s="6">
        <v>2020</v>
      </c>
      <c r="D606" s="6" t="s">
        <v>225</v>
      </c>
      <c r="E606" s="6" t="s">
        <v>234</v>
      </c>
      <c r="F606" s="6" t="str">
        <f>VLOOKUP(E606,'Fuel Heat Rate'!C:D,2,FALSE)</f>
        <v>煤矸石</v>
      </c>
      <c r="G606" s="7">
        <v>-63.52</v>
      </c>
      <c r="H606" s="7">
        <f>VLOOKUP($E606,'Fuel Heat Rate'!$C$3:$K$33,4,FALSE)*G606</f>
        <v>-18.172752989409</v>
      </c>
    </row>
    <row r="607" hidden="1" spans="1:8">
      <c r="A607" s="6">
        <v>6346</v>
      </c>
      <c r="B607" s="6" t="s">
        <v>485</v>
      </c>
      <c r="C607" s="6">
        <v>2021</v>
      </c>
      <c r="D607" s="6" t="s">
        <v>225</v>
      </c>
      <c r="E607" s="6" t="s">
        <v>234</v>
      </c>
      <c r="F607" s="6" t="str">
        <f>VLOOKUP(E607,'Fuel Heat Rate'!C:D,2,FALSE)</f>
        <v>煤矸石</v>
      </c>
      <c r="G607" s="7">
        <v>-28.69</v>
      </c>
      <c r="H607" s="7">
        <f>VLOOKUP($E607,'Fuel Heat Rate'!$C$3:$K$33,4,FALSE)*G607</f>
        <v>-8.20806491288008</v>
      </c>
    </row>
    <row r="608" hidden="1" spans="1:8">
      <c r="A608" s="6">
        <v>315466</v>
      </c>
      <c r="B608" s="6" t="s">
        <v>485</v>
      </c>
      <c r="C608" s="6">
        <v>2019</v>
      </c>
      <c r="D608" s="6" t="s">
        <v>225</v>
      </c>
      <c r="E608" s="6" t="s">
        <v>226</v>
      </c>
      <c r="F608" s="6" t="str">
        <f>VLOOKUP(E608,'Fuel Heat Rate'!C:D,2,FALSE)</f>
        <v>生物质</v>
      </c>
      <c r="G608" s="7">
        <v>-30.62</v>
      </c>
      <c r="H608" s="7">
        <f>VLOOKUP($E608,'Fuel Heat Rate'!$C$3:$K$33,4,FALSE)*G608</f>
        <v>-30.6210461223095</v>
      </c>
    </row>
    <row r="609" hidden="1" spans="1:8">
      <c r="A609" s="6">
        <v>315431</v>
      </c>
      <c r="B609" s="6" t="s">
        <v>485</v>
      </c>
      <c r="C609" s="6">
        <v>2020</v>
      </c>
      <c r="D609" s="6" t="s">
        <v>225</v>
      </c>
      <c r="E609" s="6" t="s">
        <v>226</v>
      </c>
      <c r="F609" s="6" t="str">
        <f>VLOOKUP(E609,'Fuel Heat Rate'!C:D,2,FALSE)</f>
        <v>生物质</v>
      </c>
      <c r="G609" s="7">
        <v>-86.74</v>
      </c>
      <c r="H609" s="7">
        <f>VLOOKUP($E609,'Fuel Heat Rate'!$C$3:$K$33,4,FALSE)*G609</f>
        <v>-86.7429634437991</v>
      </c>
    </row>
    <row r="610" hidden="1" spans="1:8">
      <c r="A610" s="6">
        <v>34556</v>
      </c>
      <c r="B610" s="6" t="s">
        <v>485</v>
      </c>
      <c r="C610" s="6">
        <v>2021</v>
      </c>
      <c r="D610" s="6" t="s">
        <v>225</v>
      </c>
      <c r="E610" s="6" t="s">
        <v>226</v>
      </c>
      <c r="F610" s="6" t="str">
        <f>VLOOKUP(E610,'Fuel Heat Rate'!C:D,2,FALSE)</f>
        <v>生物质</v>
      </c>
      <c r="G610" s="7">
        <v>-112.62</v>
      </c>
      <c r="H610" s="7">
        <f>VLOOKUP($E610,'Fuel Heat Rate'!$C$3:$K$33,4,FALSE)*G610</f>
        <v>-112.623847625555</v>
      </c>
    </row>
    <row r="611" hidden="1" spans="1:8">
      <c r="A611" s="6">
        <v>316586</v>
      </c>
      <c r="B611" s="6" t="s">
        <v>485</v>
      </c>
      <c r="C611" s="6">
        <v>2019</v>
      </c>
      <c r="D611" s="6" t="s">
        <v>225</v>
      </c>
      <c r="E611" s="6" t="s">
        <v>231</v>
      </c>
      <c r="F611" s="6" t="str">
        <f>VLOOKUP(E611,'Fuel Heat Rate'!C:D,2,FALSE)</f>
        <v>燃煤</v>
      </c>
      <c r="G611" s="7">
        <v>-2.04</v>
      </c>
      <c r="H611" s="7">
        <f>VLOOKUP($E611,'Fuel Heat Rate'!$C$3:$K$33,4,FALSE)*G611</f>
        <v>-0.582828</v>
      </c>
    </row>
    <row r="612" hidden="1" spans="1:8">
      <c r="A612" s="6">
        <v>316551</v>
      </c>
      <c r="B612" s="6" t="s">
        <v>485</v>
      </c>
      <c r="C612" s="6">
        <v>2020</v>
      </c>
      <c r="D612" s="6" t="s">
        <v>225</v>
      </c>
      <c r="E612" s="6" t="s">
        <v>231</v>
      </c>
      <c r="F612" s="6" t="str">
        <f>VLOOKUP(E612,'Fuel Heat Rate'!C:D,2,FALSE)</f>
        <v>燃煤</v>
      </c>
      <c r="G612" s="7">
        <v>-1.76</v>
      </c>
      <c r="H612" s="7">
        <f>VLOOKUP($E612,'Fuel Heat Rate'!$C$3:$K$33,4,FALSE)*G612</f>
        <v>-0.502832</v>
      </c>
    </row>
    <row r="613" hidden="1" spans="1:8">
      <c r="A613" s="6">
        <v>4176</v>
      </c>
      <c r="B613" s="6" t="s">
        <v>485</v>
      </c>
      <c r="C613" s="6">
        <v>2021</v>
      </c>
      <c r="D613" s="6" t="s">
        <v>225</v>
      </c>
      <c r="E613" s="6" t="s">
        <v>231</v>
      </c>
      <c r="F613" s="6" t="str">
        <f>VLOOKUP(E613,'Fuel Heat Rate'!C:D,2,FALSE)</f>
        <v>燃煤</v>
      </c>
      <c r="G613" s="7">
        <v>-1.68</v>
      </c>
      <c r="H613" s="7">
        <f>VLOOKUP($E613,'Fuel Heat Rate'!$C$3:$K$33,4,FALSE)*G613</f>
        <v>-0.479976</v>
      </c>
    </row>
    <row r="614" hidden="1" spans="1:8">
      <c r="A614" s="6">
        <v>317706</v>
      </c>
      <c r="B614" s="6" t="s">
        <v>485</v>
      </c>
      <c r="C614" s="6">
        <v>2019</v>
      </c>
      <c r="D614" s="6" t="s">
        <v>225</v>
      </c>
      <c r="E614" s="6" t="s">
        <v>262</v>
      </c>
      <c r="F614" s="6" t="str">
        <f>VLOOKUP(E614,'Fuel Heat Rate'!C:D,2,FALSE)</f>
        <v>燃油</v>
      </c>
      <c r="G614" s="7">
        <v>-4.93</v>
      </c>
      <c r="H614" s="7">
        <f>VLOOKUP($E614,'Fuel Heat Rate'!$C$3:$K$33,4,FALSE)*G614</f>
        <v>-7.042998</v>
      </c>
    </row>
    <row r="615" hidden="1" spans="1:8">
      <c r="A615" s="6">
        <v>317671</v>
      </c>
      <c r="B615" s="6" t="s">
        <v>485</v>
      </c>
      <c r="C615" s="6">
        <v>2020</v>
      </c>
      <c r="D615" s="6" t="s">
        <v>225</v>
      </c>
      <c r="E615" s="6" t="s">
        <v>262</v>
      </c>
      <c r="F615" s="6" t="str">
        <f>VLOOKUP(E615,'Fuel Heat Rate'!C:D,2,FALSE)</f>
        <v>燃油</v>
      </c>
      <c r="G615" s="7">
        <v>-4.03</v>
      </c>
      <c r="H615" s="7">
        <f>VLOOKUP($E615,'Fuel Heat Rate'!$C$3:$K$33,4,FALSE)*G615</f>
        <v>-5.757258</v>
      </c>
    </row>
    <row r="616" hidden="1" spans="1:8">
      <c r="A616" s="6">
        <v>19366</v>
      </c>
      <c r="B616" s="6" t="s">
        <v>485</v>
      </c>
      <c r="C616" s="6">
        <v>2021</v>
      </c>
      <c r="D616" s="6" t="s">
        <v>225</v>
      </c>
      <c r="E616" s="6" t="s">
        <v>262</v>
      </c>
      <c r="F616" s="6" t="str">
        <f>VLOOKUP(E616,'Fuel Heat Rate'!C:D,2,FALSE)</f>
        <v>燃油</v>
      </c>
      <c r="G616" s="7">
        <v>-3.85</v>
      </c>
      <c r="H616" s="7">
        <f>VLOOKUP($E616,'Fuel Heat Rate'!$C$3:$K$33,4,FALSE)*G616</f>
        <v>-5.50011</v>
      </c>
    </row>
    <row r="617" hidden="1" spans="1:8">
      <c r="A617" s="6">
        <v>318266</v>
      </c>
      <c r="B617" s="6" t="s">
        <v>485</v>
      </c>
      <c r="C617" s="6">
        <v>2019</v>
      </c>
      <c r="D617" s="6" t="s">
        <v>225</v>
      </c>
      <c r="E617" s="6" t="s">
        <v>337</v>
      </c>
      <c r="F617" s="6" t="str">
        <f>VLOOKUP(E617,'Fuel Heat Rate'!C:D,2,FALSE)</f>
        <v>其他</v>
      </c>
      <c r="G617" s="7">
        <v>-5872.78</v>
      </c>
      <c r="H617" s="7">
        <f>VLOOKUP($E617,'Fuel Heat Rate'!$C$3:$K$33,4,FALSE)*G617</f>
        <v>-200.6416125726</v>
      </c>
    </row>
    <row r="618" hidden="1" spans="1:8">
      <c r="A618" s="6">
        <v>318231</v>
      </c>
      <c r="B618" s="6" t="s">
        <v>485</v>
      </c>
      <c r="C618" s="6">
        <v>2020</v>
      </c>
      <c r="D618" s="6" t="s">
        <v>225</v>
      </c>
      <c r="E618" s="6" t="s">
        <v>337</v>
      </c>
      <c r="F618" s="6" t="str">
        <f>VLOOKUP(E618,'Fuel Heat Rate'!C:D,2,FALSE)</f>
        <v>其他</v>
      </c>
      <c r="G618" s="7">
        <v>-7174.02</v>
      </c>
      <c r="H618" s="7">
        <f>VLOOKUP($E618,'Fuel Heat Rate'!$C$3:$K$33,4,FALSE)*G618</f>
        <v>-245.098052613598</v>
      </c>
    </row>
    <row r="619" hidden="1" spans="1:8">
      <c r="A619" s="6">
        <v>32386</v>
      </c>
      <c r="B619" s="6" t="s">
        <v>485</v>
      </c>
      <c r="C619" s="6">
        <v>2021</v>
      </c>
      <c r="D619" s="6" t="s">
        <v>225</v>
      </c>
      <c r="E619" s="6" t="s">
        <v>337</v>
      </c>
      <c r="F619" s="6" t="str">
        <f>VLOOKUP(E619,'Fuel Heat Rate'!C:D,2,FALSE)</f>
        <v>其他</v>
      </c>
      <c r="G619" s="7">
        <v>-7366.17</v>
      </c>
      <c r="H619" s="7">
        <f>VLOOKUP($E619,'Fuel Heat Rate'!$C$3:$K$33,4,FALSE)*G619</f>
        <v>-251.662794670311</v>
      </c>
    </row>
    <row r="620" hidden="1" spans="1:8">
      <c r="A620" s="6">
        <v>320716</v>
      </c>
      <c r="B620" s="6" t="s">
        <v>485</v>
      </c>
      <c r="C620" s="6">
        <v>2020</v>
      </c>
      <c r="D620" s="6" t="s">
        <v>225</v>
      </c>
      <c r="E620" s="6" t="s">
        <v>502</v>
      </c>
      <c r="F620" s="6" t="str">
        <f>VLOOKUP(E620,'Fuel Heat Rate'!C:D,2,FALSE)</f>
        <v>燃油</v>
      </c>
      <c r="G620" s="7">
        <v>-0.43</v>
      </c>
      <c r="H620" s="7">
        <f>VLOOKUP($E620,'Fuel Heat Rate'!$C$3:$K$33,4,FALSE)*G620</f>
        <v>-0.571927912538435</v>
      </c>
    </row>
    <row r="621" hidden="1" spans="1:8">
      <c r="A621" s="6">
        <v>324321</v>
      </c>
      <c r="B621" s="6" t="s">
        <v>485</v>
      </c>
      <c r="C621" s="6">
        <v>2019</v>
      </c>
      <c r="D621" s="6" t="s">
        <v>225</v>
      </c>
      <c r="E621" s="6" t="s">
        <v>229</v>
      </c>
      <c r="F621" s="6" t="str">
        <f>VLOOKUP(E621,'Fuel Heat Rate'!C:D,2,FALSE)</f>
        <v>燃煤</v>
      </c>
      <c r="G621" s="7">
        <v>-7020.13</v>
      </c>
      <c r="H621" s="7">
        <f>VLOOKUP($E621,'Fuel Heat Rate'!$C$3:$K$33,4,FALSE)*G621</f>
        <v>-5014.478859</v>
      </c>
    </row>
    <row r="622" hidden="1" spans="1:8">
      <c r="A622" s="6">
        <v>324286</v>
      </c>
      <c r="B622" s="6" t="s">
        <v>485</v>
      </c>
      <c r="C622" s="6">
        <v>2020</v>
      </c>
      <c r="D622" s="6" t="s">
        <v>225</v>
      </c>
      <c r="E622" s="6" t="s">
        <v>229</v>
      </c>
      <c r="F622" s="6" t="str">
        <f>VLOOKUP(E622,'Fuel Heat Rate'!C:D,2,FALSE)</f>
        <v>燃煤</v>
      </c>
      <c r="G622" s="7">
        <v>-6612.48</v>
      </c>
      <c r="H622" s="7">
        <f>VLOOKUP($E622,'Fuel Heat Rate'!$C$3:$K$33,4,FALSE)*G622</f>
        <v>-4723.294464</v>
      </c>
    </row>
    <row r="623" hidden="1" spans="1:8">
      <c r="A623" s="6">
        <v>2006</v>
      </c>
      <c r="B623" s="6" t="s">
        <v>485</v>
      </c>
      <c r="C623" s="6">
        <v>2021</v>
      </c>
      <c r="D623" s="6" t="s">
        <v>225</v>
      </c>
      <c r="E623" s="6" t="s">
        <v>229</v>
      </c>
      <c r="F623" s="6" t="str">
        <f>VLOOKUP(E623,'Fuel Heat Rate'!C:D,2,FALSE)</f>
        <v>燃煤</v>
      </c>
      <c r="G623" s="7">
        <v>-6658.73</v>
      </c>
      <c r="H623" s="7">
        <f>VLOOKUP($E623,'Fuel Heat Rate'!$C$3:$K$33,4,FALSE)*G623</f>
        <v>-4756.330839</v>
      </c>
    </row>
    <row r="624" hidden="1" spans="1:8">
      <c r="A624" s="6">
        <v>325441</v>
      </c>
      <c r="B624" s="6" t="s">
        <v>485</v>
      </c>
      <c r="C624" s="6">
        <v>2019</v>
      </c>
      <c r="D624" s="6" t="s">
        <v>225</v>
      </c>
      <c r="E624" s="6" t="s">
        <v>247</v>
      </c>
      <c r="F624" s="6">
        <f>VLOOKUP(E624,'Fuel Heat Rate'!C:D,2,FALSE)</f>
        <v>0</v>
      </c>
      <c r="G624" s="7">
        <v>-14.82</v>
      </c>
      <c r="H624" s="7">
        <f>VLOOKUP($E624,'Fuel Heat Rate'!$C$3:$K$33,4,FALSE)*G624</f>
        <v>-40.2271609156133</v>
      </c>
    </row>
    <row r="625" hidden="1" spans="1:8">
      <c r="A625" s="6">
        <v>325406</v>
      </c>
      <c r="B625" s="6" t="s">
        <v>485</v>
      </c>
      <c r="C625" s="6">
        <v>2020</v>
      </c>
      <c r="D625" s="6" t="s">
        <v>225</v>
      </c>
      <c r="E625" s="6" t="s">
        <v>247</v>
      </c>
      <c r="F625" s="6">
        <f>VLOOKUP(E625,'Fuel Heat Rate'!C:D,2,FALSE)</f>
        <v>0</v>
      </c>
      <c r="G625" s="7">
        <v>-16.84</v>
      </c>
      <c r="H625" s="7">
        <f>VLOOKUP($E625,'Fuel Heat Rate'!$C$3:$K$33,4,FALSE)*G625</f>
        <v>-45.7102152374445</v>
      </c>
    </row>
    <row r="626" hidden="1" spans="1:8">
      <c r="A626" s="6">
        <v>10686</v>
      </c>
      <c r="B626" s="6" t="s">
        <v>485</v>
      </c>
      <c r="C626" s="6">
        <v>2021</v>
      </c>
      <c r="D626" s="6" t="s">
        <v>225</v>
      </c>
      <c r="E626" s="6" t="s">
        <v>247</v>
      </c>
      <c r="F626" s="6">
        <f>VLOOKUP(E626,'Fuel Heat Rate'!C:D,2,FALSE)</f>
        <v>0</v>
      </c>
      <c r="G626" s="7">
        <v>-15.74</v>
      </c>
      <c r="H626" s="7">
        <f>VLOOKUP($E626,'Fuel Heat Rate'!$C$3:$K$33,4,FALSE)*G626</f>
        <v>-42.7243935770413</v>
      </c>
    </row>
    <row r="627" hidden="1" spans="1:8">
      <c r="A627" s="6">
        <v>325826</v>
      </c>
      <c r="B627" s="6" t="s">
        <v>486</v>
      </c>
      <c r="C627" s="6">
        <v>2019</v>
      </c>
      <c r="D627" s="6" t="s">
        <v>225</v>
      </c>
      <c r="E627" s="6" t="s">
        <v>259</v>
      </c>
      <c r="F627" s="6" t="str">
        <f>VLOOKUP(E627,'Fuel Heat Rate'!C:D,2,FALSE)</f>
        <v>燃油</v>
      </c>
      <c r="G627" s="7">
        <v>-1.09</v>
      </c>
      <c r="H627" s="7">
        <f>VLOOKUP($E627,'Fuel Heat Rate'!$C$3:$K$33,4,FALSE)*G627</f>
        <v>-1.588239</v>
      </c>
    </row>
    <row r="628" hidden="1" spans="1:8">
      <c r="A628" s="6">
        <v>325791</v>
      </c>
      <c r="B628" s="6" t="s">
        <v>486</v>
      </c>
      <c r="C628" s="6">
        <v>2020</v>
      </c>
      <c r="D628" s="6" t="s">
        <v>225</v>
      </c>
      <c r="E628" s="6" t="s">
        <v>259</v>
      </c>
      <c r="F628" s="6" t="str">
        <f>VLOOKUP(E628,'Fuel Heat Rate'!C:D,2,FALSE)</f>
        <v>燃油</v>
      </c>
      <c r="G628" s="7">
        <v>-1.31</v>
      </c>
      <c r="H628" s="7">
        <f>VLOOKUP($E628,'Fuel Heat Rate'!$C$3:$K$33,4,FALSE)*G628</f>
        <v>-1.908801</v>
      </c>
    </row>
    <row r="629" hidden="1" spans="1:8">
      <c r="A629" s="6">
        <v>17476</v>
      </c>
      <c r="B629" s="6" t="s">
        <v>486</v>
      </c>
      <c r="C629" s="6">
        <v>2021</v>
      </c>
      <c r="D629" s="6" t="s">
        <v>225</v>
      </c>
      <c r="E629" s="6" t="s">
        <v>259</v>
      </c>
      <c r="F629" s="6" t="str">
        <f>VLOOKUP(E629,'Fuel Heat Rate'!C:D,2,FALSE)</f>
        <v>燃油</v>
      </c>
      <c r="G629" s="7">
        <v>-1.12</v>
      </c>
      <c r="H629" s="7">
        <f>VLOOKUP($E629,'Fuel Heat Rate'!$C$3:$K$33,4,FALSE)*G629</f>
        <v>-1.631952</v>
      </c>
    </row>
    <row r="630" hidden="1" spans="1:8">
      <c r="A630" s="6">
        <v>326386</v>
      </c>
      <c r="B630" s="6" t="s">
        <v>486</v>
      </c>
      <c r="C630" s="6">
        <v>2019</v>
      </c>
      <c r="D630" s="6" t="s">
        <v>225</v>
      </c>
      <c r="E630" s="6" t="s">
        <v>339</v>
      </c>
      <c r="F630" s="6" t="str">
        <f>VLOOKUP(E630,'Fuel Heat Rate'!C:D,2,FALSE)</f>
        <v>电力</v>
      </c>
      <c r="G630" s="7">
        <v>4608.41</v>
      </c>
      <c r="H630" s="7">
        <f>VLOOKUP($E630,'Fuel Heat Rate'!$C$3:$K$33,4,FALSE)*G630</f>
        <v>5668.01366586949</v>
      </c>
    </row>
    <row r="631" hidden="1" spans="1:8">
      <c r="A631" s="6">
        <v>326351</v>
      </c>
      <c r="B631" s="6" t="s">
        <v>486</v>
      </c>
      <c r="C631" s="6">
        <v>2020</v>
      </c>
      <c r="D631" s="6" t="s">
        <v>225</v>
      </c>
      <c r="E631" s="6" t="s">
        <v>339</v>
      </c>
      <c r="F631" s="6" t="str">
        <f>VLOOKUP(E631,'Fuel Heat Rate'!C:D,2,FALSE)</f>
        <v>电力</v>
      </c>
      <c r="G631" s="7">
        <v>4841.2</v>
      </c>
      <c r="H631" s="7">
        <f>VLOOKUP($E631,'Fuel Heat Rate'!$C$3:$K$33,4,FALSE)*G631</f>
        <v>5954.32866416126</v>
      </c>
    </row>
    <row r="632" hidden="1" spans="1:8">
      <c r="A632" s="6">
        <v>32666</v>
      </c>
      <c r="B632" s="6" t="s">
        <v>486</v>
      </c>
      <c r="C632" s="6">
        <v>2021</v>
      </c>
      <c r="D632" s="6" t="s">
        <v>225</v>
      </c>
      <c r="E632" s="6" t="s">
        <v>339</v>
      </c>
      <c r="F632" s="6" t="str">
        <f>VLOOKUP(E632,'Fuel Heat Rate'!C:D,2,FALSE)</f>
        <v>电力</v>
      </c>
      <c r="G632" s="7">
        <v>4891.8</v>
      </c>
      <c r="H632" s="7">
        <f>VLOOKUP($E632,'Fuel Heat Rate'!$C$3:$K$33,4,FALSE)*G632</f>
        <v>6016.56303382303</v>
      </c>
    </row>
    <row r="633" hidden="1" spans="1:8">
      <c r="A633" s="6">
        <v>326946</v>
      </c>
      <c r="B633" s="6" t="s">
        <v>486</v>
      </c>
      <c r="C633" s="6">
        <v>2019</v>
      </c>
      <c r="D633" s="6" t="s">
        <v>225</v>
      </c>
      <c r="E633" s="6" t="s">
        <v>244</v>
      </c>
      <c r="F633" s="6">
        <f>VLOOKUP(E633,'Fuel Heat Rate'!C:D,2,FALSE)</f>
        <v>0</v>
      </c>
      <c r="G633" s="7">
        <v>-89.6</v>
      </c>
      <c r="H633" s="7">
        <f>VLOOKUP($E633,'Fuel Heat Rate'!$C$3:$K$33,4,FALSE)*G633</f>
        <v>-115.191253843526</v>
      </c>
    </row>
    <row r="634" hidden="1" spans="1:8">
      <c r="A634" s="6">
        <v>326911</v>
      </c>
      <c r="B634" s="6" t="s">
        <v>486</v>
      </c>
      <c r="C634" s="6">
        <v>2020</v>
      </c>
      <c r="D634" s="6" t="s">
        <v>225</v>
      </c>
      <c r="E634" s="6" t="s">
        <v>244</v>
      </c>
      <c r="F634" s="6">
        <f>VLOOKUP(E634,'Fuel Heat Rate'!C:D,2,FALSE)</f>
        <v>0</v>
      </c>
      <c r="G634" s="7">
        <v>-130.76</v>
      </c>
      <c r="H634" s="7">
        <f>VLOOKUP($E634,'Fuel Heat Rate'!$C$3:$K$33,4,FALSE)*G634</f>
        <v>-168.107236077895</v>
      </c>
    </row>
    <row r="635" hidden="1" spans="1:8">
      <c r="A635" s="6">
        <v>8796</v>
      </c>
      <c r="B635" s="6" t="s">
        <v>486</v>
      </c>
      <c r="C635" s="6">
        <v>2021</v>
      </c>
      <c r="D635" s="6" t="s">
        <v>225</v>
      </c>
      <c r="E635" s="6" t="s">
        <v>244</v>
      </c>
      <c r="F635" s="6">
        <f>VLOOKUP(E635,'Fuel Heat Rate'!C:D,2,FALSE)</f>
        <v>0</v>
      </c>
      <c r="G635" s="7">
        <v>-121.96</v>
      </c>
      <c r="H635" s="7">
        <f>VLOOKUP($E635,'Fuel Heat Rate'!$C$3:$K$33,4,FALSE)*G635</f>
        <v>-156.793809361121</v>
      </c>
    </row>
    <row r="636" hidden="1" spans="1:8">
      <c r="A636" s="6">
        <v>327331</v>
      </c>
      <c r="B636" s="6" t="s">
        <v>486</v>
      </c>
      <c r="C636" s="6">
        <v>2019</v>
      </c>
      <c r="D636" s="6" t="s">
        <v>225</v>
      </c>
      <c r="E636" s="6" t="s">
        <v>242</v>
      </c>
      <c r="F636" s="6">
        <f>VLOOKUP(E636,'Fuel Heat Rate'!C:D,2,FALSE)</f>
        <v>0</v>
      </c>
      <c r="G636" s="7">
        <v>-5.37</v>
      </c>
      <c r="H636" s="7">
        <f>VLOOKUP($E636,'Fuel Heat Rate'!$C$3:$K$33,4,FALSE)*G636</f>
        <v>-31.836045</v>
      </c>
    </row>
    <row r="637" hidden="1" spans="1:8">
      <c r="A637" s="6">
        <v>327296</v>
      </c>
      <c r="B637" s="6" t="s">
        <v>486</v>
      </c>
      <c r="C637" s="6">
        <v>2020</v>
      </c>
      <c r="D637" s="6" t="s">
        <v>225</v>
      </c>
      <c r="E637" s="6" t="s">
        <v>242</v>
      </c>
      <c r="F637" s="6">
        <f>VLOOKUP(E637,'Fuel Heat Rate'!C:D,2,FALSE)</f>
        <v>0</v>
      </c>
      <c r="G637" s="7">
        <v>-4.27</v>
      </c>
      <c r="H637" s="7">
        <f>VLOOKUP($E637,'Fuel Heat Rate'!$C$3:$K$33,4,FALSE)*G637</f>
        <v>-25.314695</v>
      </c>
    </row>
    <row r="638" hidden="1" spans="1:8">
      <c r="A638" s="6">
        <v>7711</v>
      </c>
      <c r="B638" s="6" t="s">
        <v>486</v>
      </c>
      <c r="C638" s="6">
        <v>2021</v>
      </c>
      <c r="D638" s="6" t="s">
        <v>225</v>
      </c>
      <c r="E638" s="6" t="s">
        <v>242</v>
      </c>
      <c r="F638" s="6">
        <f>VLOOKUP(E638,'Fuel Heat Rate'!C:D,2,FALSE)</f>
        <v>0</v>
      </c>
      <c r="G638" s="7">
        <v>-4.59</v>
      </c>
      <c r="H638" s="7">
        <f>VLOOKUP($E638,'Fuel Heat Rate'!$C$3:$K$33,4,FALSE)*G638</f>
        <v>-27.211815</v>
      </c>
    </row>
    <row r="639" hidden="1" spans="1:8">
      <c r="A639" s="6">
        <v>329011</v>
      </c>
      <c r="B639" s="6" t="s">
        <v>486</v>
      </c>
      <c r="C639" s="6">
        <v>2019</v>
      </c>
      <c r="D639" s="6" t="s">
        <v>225</v>
      </c>
      <c r="E639" s="6" t="s">
        <v>234</v>
      </c>
      <c r="F639" s="6" t="str">
        <f>VLOOKUP(E639,'Fuel Heat Rate'!C:D,2,FALSE)</f>
        <v>煤矸石</v>
      </c>
      <c r="G639" s="7">
        <v>-396.16</v>
      </c>
      <c r="H639" s="7">
        <f>VLOOKUP($E639,'Fuel Heat Rate'!$C$3:$K$33,4,FALSE)*G639</f>
        <v>-113.33938640246</v>
      </c>
    </row>
    <row r="640" hidden="1" spans="1:8">
      <c r="A640" s="6">
        <v>328976</v>
      </c>
      <c r="B640" s="6" t="s">
        <v>486</v>
      </c>
      <c r="C640" s="6">
        <v>2020</v>
      </c>
      <c r="D640" s="6" t="s">
        <v>225</v>
      </c>
      <c r="E640" s="6" t="s">
        <v>234</v>
      </c>
      <c r="F640" s="6" t="str">
        <f>VLOOKUP(E640,'Fuel Heat Rate'!C:D,2,FALSE)</f>
        <v>煤矸石</v>
      </c>
      <c r="G640" s="7">
        <v>-370.62</v>
      </c>
      <c r="H640" s="7">
        <f>VLOOKUP($E640,'Fuel Heat Rate'!$C$3:$K$33,4,FALSE)*G640</f>
        <v>-106.032520669628</v>
      </c>
    </row>
    <row r="641" hidden="1" spans="1:8">
      <c r="A641" s="6">
        <v>5541</v>
      </c>
      <c r="B641" s="6" t="s">
        <v>486</v>
      </c>
      <c r="C641" s="6">
        <v>2021</v>
      </c>
      <c r="D641" s="6" t="s">
        <v>225</v>
      </c>
      <c r="E641" s="6" t="s">
        <v>234</v>
      </c>
      <c r="F641" s="6" t="str">
        <f>VLOOKUP(E641,'Fuel Heat Rate'!C:D,2,FALSE)</f>
        <v>煤矸石</v>
      </c>
      <c r="G641" s="7">
        <v>-303.12</v>
      </c>
      <c r="H641" s="7">
        <f>VLOOKUP($E641,'Fuel Heat Rate'!$C$3:$K$33,4,FALSE)*G641</f>
        <v>-86.7211096686027</v>
      </c>
    </row>
    <row r="642" hidden="1" spans="1:8">
      <c r="A642" s="6">
        <v>10966</v>
      </c>
      <c r="B642" s="6" t="s">
        <v>486</v>
      </c>
      <c r="C642" s="6">
        <v>2021</v>
      </c>
      <c r="D642" s="6" t="s">
        <v>225</v>
      </c>
      <c r="E642" s="6" t="s">
        <v>249</v>
      </c>
      <c r="F642" s="6">
        <f>VLOOKUP(E642,'Fuel Heat Rate'!C:D,2,FALSE)</f>
        <v>0</v>
      </c>
      <c r="G642" s="7">
        <v>-2.29</v>
      </c>
      <c r="H642" s="7">
        <f>VLOOKUP($E642,'Fuel Heat Rate'!$C$3:$K$33,4,FALSE)*G642</f>
        <v>-4.08994</v>
      </c>
    </row>
    <row r="643" hidden="1" spans="1:8">
      <c r="A643" s="6">
        <v>331636</v>
      </c>
      <c r="B643" s="6" t="s">
        <v>486</v>
      </c>
      <c r="C643" s="6">
        <v>2019</v>
      </c>
      <c r="D643" s="6" t="s">
        <v>225</v>
      </c>
      <c r="E643" s="6" t="s">
        <v>226</v>
      </c>
      <c r="F643" s="6" t="str">
        <f>VLOOKUP(E643,'Fuel Heat Rate'!C:D,2,FALSE)</f>
        <v>生物质</v>
      </c>
      <c r="G643" s="7">
        <v>-30.54</v>
      </c>
      <c r="H643" s="7">
        <f>VLOOKUP($E643,'Fuel Heat Rate'!$C$3:$K$33,4,FALSE)*G643</f>
        <v>-30.5410433891356</v>
      </c>
    </row>
    <row r="644" hidden="1" spans="1:8">
      <c r="A644" s="6">
        <v>331601</v>
      </c>
      <c r="B644" s="6" t="s">
        <v>486</v>
      </c>
      <c r="C644" s="6">
        <v>2020</v>
      </c>
      <c r="D644" s="6" t="s">
        <v>225</v>
      </c>
      <c r="E644" s="6" t="s">
        <v>226</v>
      </c>
      <c r="F644" s="6" t="str">
        <f>VLOOKUP(E644,'Fuel Heat Rate'!C:D,2,FALSE)</f>
        <v>生物质</v>
      </c>
      <c r="G644" s="7">
        <v>-38.33</v>
      </c>
      <c r="H644" s="7">
        <f>VLOOKUP($E644,'Fuel Heat Rate'!$C$3:$K$33,4,FALSE)*G644</f>
        <v>-38.331309531944</v>
      </c>
    </row>
    <row r="645" hidden="1" spans="1:8">
      <c r="A645" s="6">
        <v>33751</v>
      </c>
      <c r="B645" s="6" t="s">
        <v>486</v>
      </c>
      <c r="C645" s="6">
        <v>2021</v>
      </c>
      <c r="D645" s="6" t="s">
        <v>225</v>
      </c>
      <c r="E645" s="6" t="s">
        <v>226</v>
      </c>
      <c r="F645" s="6" t="str">
        <f>VLOOKUP(E645,'Fuel Heat Rate'!C:D,2,FALSE)</f>
        <v>生物质</v>
      </c>
      <c r="G645" s="7">
        <v>-38.05</v>
      </c>
      <c r="H645" s="7">
        <f>VLOOKUP($E645,'Fuel Heat Rate'!$C$3:$K$33,4,FALSE)*G645</f>
        <v>-38.0512999658353</v>
      </c>
    </row>
    <row r="646" hidden="1" spans="1:8">
      <c r="A646" s="6">
        <v>3371</v>
      </c>
      <c r="B646" s="6" t="s">
        <v>486</v>
      </c>
      <c r="C646" s="6">
        <v>2021</v>
      </c>
      <c r="D646" s="6" t="s">
        <v>225</v>
      </c>
      <c r="E646" s="6" t="s">
        <v>231</v>
      </c>
      <c r="F646" s="6" t="str">
        <f>VLOOKUP(E646,'Fuel Heat Rate'!C:D,2,FALSE)</f>
        <v>燃煤</v>
      </c>
      <c r="G646" s="7">
        <v>-416.4</v>
      </c>
      <c r="H646" s="7">
        <f>VLOOKUP($E646,'Fuel Heat Rate'!$C$3:$K$33,4,FALSE)*G646</f>
        <v>-118.96548</v>
      </c>
    </row>
    <row r="647" hidden="1" spans="1:8">
      <c r="A647" s="6">
        <v>333876</v>
      </c>
      <c r="B647" s="6" t="s">
        <v>486</v>
      </c>
      <c r="C647" s="6">
        <v>2019</v>
      </c>
      <c r="D647" s="6" t="s">
        <v>225</v>
      </c>
      <c r="E647" s="6" t="s">
        <v>262</v>
      </c>
      <c r="F647" s="6" t="str">
        <f>VLOOKUP(E647,'Fuel Heat Rate'!C:D,2,FALSE)</f>
        <v>燃油</v>
      </c>
      <c r="G647" s="7">
        <v>-0.1</v>
      </c>
      <c r="H647" s="7">
        <f>VLOOKUP($E647,'Fuel Heat Rate'!$C$3:$K$33,4,FALSE)*G647</f>
        <v>-0.14286</v>
      </c>
    </row>
    <row r="648" hidden="1" spans="1:8">
      <c r="A648" s="6">
        <v>333841</v>
      </c>
      <c r="B648" s="6" t="s">
        <v>486</v>
      </c>
      <c r="C648" s="6">
        <v>2020</v>
      </c>
      <c r="D648" s="6" t="s">
        <v>225</v>
      </c>
      <c r="E648" s="6" t="s">
        <v>262</v>
      </c>
      <c r="F648" s="6" t="str">
        <f>VLOOKUP(E648,'Fuel Heat Rate'!C:D,2,FALSE)</f>
        <v>燃油</v>
      </c>
      <c r="G648" s="7">
        <v>-0.13</v>
      </c>
      <c r="H648" s="7">
        <f>VLOOKUP($E648,'Fuel Heat Rate'!$C$3:$K$33,4,FALSE)*G648</f>
        <v>-0.185718</v>
      </c>
    </row>
    <row r="649" hidden="1" spans="1:8">
      <c r="A649" s="6">
        <v>18561</v>
      </c>
      <c r="B649" s="6" t="s">
        <v>486</v>
      </c>
      <c r="C649" s="6">
        <v>2021</v>
      </c>
      <c r="D649" s="6" t="s">
        <v>225</v>
      </c>
      <c r="E649" s="6" t="s">
        <v>262</v>
      </c>
      <c r="F649" s="6" t="str">
        <f>VLOOKUP(E649,'Fuel Heat Rate'!C:D,2,FALSE)</f>
        <v>燃油</v>
      </c>
      <c r="G649" s="7">
        <v>-0.13</v>
      </c>
      <c r="H649" s="7">
        <f>VLOOKUP($E649,'Fuel Heat Rate'!$C$3:$K$33,4,FALSE)*G649</f>
        <v>-0.185718</v>
      </c>
    </row>
    <row r="650" hidden="1" spans="1:8">
      <c r="A650" s="6">
        <v>334436</v>
      </c>
      <c r="B650" s="6" t="s">
        <v>486</v>
      </c>
      <c r="C650" s="6">
        <v>2019</v>
      </c>
      <c r="D650" s="6" t="s">
        <v>225</v>
      </c>
      <c r="E650" s="6" t="s">
        <v>337</v>
      </c>
      <c r="F650" s="6" t="str">
        <f>VLOOKUP(E650,'Fuel Heat Rate'!C:D,2,FALSE)</f>
        <v>其他</v>
      </c>
      <c r="G650" s="7">
        <v>-5944.97</v>
      </c>
      <c r="H650" s="7">
        <f>VLOOKUP($E650,'Fuel Heat Rate'!$C$3:$K$33,4,FALSE)*G650</f>
        <v>-203.107960368978</v>
      </c>
    </row>
    <row r="651" hidden="1" spans="1:8">
      <c r="A651" s="6">
        <v>334401</v>
      </c>
      <c r="B651" s="6" t="s">
        <v>486</v>
      </c>
      <c r="C651" s="6">
        <v>2020</v>
      </c>
      <c r="D651" s="6" t="s">
        <v>225</v>
      </c>
      <c r="E651" s="6" t="s">
        <v>337</v>
      </c>
      <c r="F651" s="6" t="str">
        <f>VLOOKUP(E651,'Fuel Heat Rate'!C:D,2,FALSE)</f>
        <v>其他</v>
      </c>
      <c r="G651" s="7">
        <v>-6773.25</v>
      </c>
      <c r="H651" s="7">
        <f>VLOOKUP($E651,'Fuel Heat Rate'!$C$3:$K$33,4,FALSE)*G651</f>
        <v>-231.405876323881</v>
      </c>
    </row>
    <row r="652" hidden="1" spans="1:8">
      <c r="A652" s="6">
        <v>31581</v>
      </c>
      <c r="B652" s="6" t="s">
        <v>486</v>
      </c>
      <c r="C652" s="6">
        <v>2021</v>
      </c>
      <c r="D652" s="6" t="s">
        <v>225</v>
      </c>
      <c r="E652" s="6" t="s">
        <v>337</v>
      </c>
      <c r="F652" s="6" t="str">
        <f>VLOOKUP(E652,'Fuel Heat Rate'!C:D,2,FALSE)</f>
        <v>其他</v>
      </c>
      <c r="G652" s="7">
        <v>-6167.25</v>
      </c>
      <c r="H652" s="7">
        <f>VLOOKUP($E652,'Fuel Heat Rate'!$C$3:$K$33,4,FALSE)*G652</f>
        <v>-210.702084045097</v>
      </c>
    </row>
    <row r="653" hidden="1" spans="1:8">
      <c r="A653" s="6">
        <v>337306</v>
      </c>
      <c r="B653" s="6" t="s">
        <v>486</v>
      </c>
      <c r="C653" s="6">
        <v>2019</v>
      </c>
      <c r="D653" s="6" t="s">
        <v>225</v>
      </c>
      <c r="E653" s="6" t="s">
        <v>253</v>
      </c>
      <c r="F653" s="6" t="str">
        <f>VLOOKUP(E653,'Fuel Heat Rate'!C:D,2,FALSE)</f>
        <v>燃气</v>
      </c>
      <c r="G653" s="7">
        <v>-0.02</v>
      </c>
      <c r="H653" s="7">
        <f>VLOOKUP($E653,'Fuel Heat Rate'!$C$3:$K$33,4,FALSE)*G653</f>
        <v>-0.243</v>
      </c>
    </row>
    <row r="654" hidden="1" spans="1:8">
      <c r="A654" s="6">
        <v>337271</v>
      </c>
      <c r="B654" s="6" t="s">
        <v>486</v>
      </c>
      <c r="C654" s="6">
        <v>2020</v>
      </c>
      <c r="D654" s="6" t="s">
        <v>225</v>
      </c>
      <c r="E654" s="6" t="s">
        <v>253</v>
      </c>
      <c r="F654" s="6" t="str">
        <f>VLOOKUP(E654,'Fuel Heat Rate'!C:D,2,FALSE)</f>
        <v>燃气</v>
      </c>
      <c r="G654" s="7">
        <v>-0.01</v>
      </c>
      <c r="H654" s="7">
        <f>VLOOKUP($E654,'Fuel Heat Rate'!$C$3:$K$33,4,FALSE)*G654</f>
        <v>-0.1215</v>
      </c>
    </row>
    <row r="655" hidden="1" spans="1:8">
      <c r="A655" s="6">
        <v>29411</v>
      </c>
      <c r="B655" s="6" t="s">
        <v>486</v>
      </c>
      <c r="C655" s="6">
        <v>2021</v>
      </c>
      <c r="D655" s="6" t="s">
        <v>225</v>
      </c>
      <c r="E655" s="6" t="s">
        <v>253</v>
      </c>
      <c r="F655" s="6" t="str">
        <f>VLOOKUP(E655,'Fuel Heat Rate'!C:D,2,FALSE)</f>
        <v>燃气</v>
      </c>
      <c r="G655" s="7">
        <v>-0.01</v>
      </c>
      <c r="H655" s="7">
        <f>VLOOKUP($E655,'Fuel Heat Rate'!$C$3:$K$33,4,FALSE)*G655</f>
        <v>-0.1215</v>
      </c>
    </row>
    <row r="656" hidden="1" spans="1:8">
      <c r="A656" s="6">
        <v>339546</v>
      </c>
      <c r="B656" s="6" t="s">
        <v>486</v>
      </c>
      <c r="C656" s="6">
        <v>2019</v>
      </c>
      <c r="D656" s="6" t="s">
        <v>225</v>
      </c>
      <c r="E656" s="6" t="s">
        <v>255</v>
      </c>
      <c r="F656" s="6" t="str">
        <f>VLOOKUP(E656,'Fuel Heat Rate'!C:D,2,FALSE)</f>
        <v>燃气</v>
      </c>
      <c r="G656" s="7">
        <v>-0.02</v>
      </c>
      <c r="H656" s="7">
        <f>VLOOKUP($E656,'Fuel Heat Rate'!$C$3:$K$33,4,FALSE)*G656</f>
        <v>-0.0351445165698668</v>
      </c>
    </row>
    <row r="657" hidden="1" spans="1:8">
      <c r="A657" s="6">
        <v>339511</v>
      </c>
      <c r="B657" s="6" t="s">
        <v>486</v>
      </c>
      <c r="C657" s="6">
        <v>2020</v>
      </c>
      <c r="D657" s="6" t="s">
        <v>225</v>
      </c>
      <c r="E657" s="6" t="s">
        <v>255</v>
      </c>
      <c r="F657" s="6" t="str">
        <f>VLOOKUP(E657,'Fuel Heat Rate'!C:D,2,FALSE)</f>
        <v>燃气</v>
      </c>
      <c r="G657" s="7">
        <v>-0.01</v>
      </c>
      <c r="H657" s="7">
        <f>VLOOKUP($E657,'Fuel Heat Rate'!$C$3:$K$33,4,FALSE)*G657</f>
        <v>-0.0175722582849334</v>
      </c>
    </row>
    <row r="658" hidden="1" spans="1:8">
      <c r="A658" s="6">
        <v>340491</v>
      </c>
      <c r="B658" s="6" t="s">
        <v>486</v>
      </c>
      <c r="C658" s="6">
        <v>2019</v>
      </c>
      <c r="D658" s="6" t="s">
        <v>225</v>
      </c>
      <c r="E658" s="6" t="s">
        <v>229</v>
      </c>
      <c r="F658" s="6" t="str">
        <f>VLOOKUP(E658,'Fuel Heat Rate'!C:D,2,FALSE)</f>
        <v>燃煤</v>
      </c>
      <c r="G658" s="7">
        <v>-26564.54</v>
      </c>
      <c r="H658" s="7">
        <f>VLOOKUP($E658,'Fuel Heat Rate'!$C$3:$K$33,4,FALSE)*G658</f>
        <v>-18975.050922</v>
      </c>
    </row>
    <row r="659" hidden="1" spans="1:8">
      <c r="A659" s="6">
        <v>340456</v>
      </c>
      <c r="B659" s="6" t="s">
        <v>486</v>
      </c>
      <c r="C659" s="6">
        <v>2020</v>
      </c>
      <c r="D659" s="6" t="s">
        <v>225</v>
      </c>
      <c r="E659" s="6" t="s">
        <v>229</v>
      </c>
      <c r="F659" s="6" t="str">
        <f>VLOOKUP(E659,'Fuel Heat Rate'!C:D,2,FALSE)</f>
        <v>燃煤</v>
      </c>
      <c r="G659" s="7">
        <v>-27629.97</v>
      </c>
      <c r="H659" s="7">
        <f>VLOOKUP($E659,'Fuel Heat Rate'!$C$3:$K$33,4,FALSE)*G659</f>
        <v>-19736.087571</v>
      </c>
    </row>
    <row r="660" hidden="1" spans="1:8">
      <c r="A660" s="6">
        <v>1201</v>
      </c>
      <c r="B660" s="6" t="s">
        <v>486</v>
      </c>
      <c r="C660" s="6">
        <v>2021</v>
      </c>
      <c r="D660" s="6" t="s">
        <v>225</v>
      </c>
      <c r="E660" s="6" t="s">
        <v>229</v>
      </c>
      <c r="F660" s="6" t="str">
        <f>VLOOKUP(E660,'Fuel Heat Rate'!C:D,2,FALSE)</f>
        <v>燃煤</v>
      </c>
      <c r="G660" s="7">
        <v>-27930.9</v>
      </c>
      <c r="H660" s="7">
        <f>VLOOKUP($E660,'Fuel Heat Rate'!$C$3:$K$33,4,FALSE)*G660</f>
        <v>-19951.04187</v>
      </c>
    </row>
    <row r="661" hidden="1" spans="1:8">
      <c r="A661" s="6">
        <v>341611</v>
      </c>
      <c r="B661" s="6" t="s">
        <v>486</v>
      </c>
      <c r="C661" s="6">
        <v>2019</v>
      </c>
      <c r="D661" s="6" t="s">
        <v>225</v>
      </c>
      <c r="E661" s="6" t="s">
        <v>247</v>
      </c>
      <c r="F661" s="6">
        <f>VLOOKUP(E661,'Fuel Heat Rate'!C:D,2,FALSE)</f>
        <v>0</v>
      </c>
      <c r="G661" s="7">
        <v>-5.22</v>
      </c>
      <c r="H661" s="7">
        <f>VLOOKUP($E661,'Fuel Heat Rate'!$C$3:$K$33,4,FALSE)*G661</f>
        <v>-14.1690809702767</v>
      </c>
    </row>
    <row r="662" hidden="1" spans="1:8">
      <c r="A662" s="6">
        <v>341576</v>
      </c>
      <c r="B662" s="6" t="s">
        <v>486</v>
      </c>
      <c r="C662" s="6">
        <v>2020</v>
      </c>
      <c r="D662" s="6" t="s">
        <v>225</v>
      </c>
      <c r="E662" s="6" t="s">
        <v>247</v>
      </c>
      <c r="F662" s="6">
        <f>VLOOKUP(E662,'Fuel Heat Rate'!C:D,2,FALSE)</f>
        <v>0</v>
      </c>
      <c r="G662" s="7">
        <v>-5.59</v>
      </c>
      <c r="H662" s="7">
        <f>VLOOKUP($E662,'Fuel Heat Rate'!$C$3:$K$33,4,FALSE)*G662</f>
        <v>-15.1734028015032</v>
      </c>
    </row>
    <row r="663" hidden="1" spans="1:8">
      <c r="A663" s="6">
        <v>9881</v>
      </c>
      <c r="B663" s="6" t="s">
        <v>486</v>
      </c>
      <c r="C663" s="6">
        <v>2021</v>
      </c>
      <c r="D663" s="6" t="s">
        <v>225</v>
      </c>
      <c r="E663" s="6" t="s">
        <v>247</v>
      </c>
      <c r="F663" s="6">
        <f>VLOOKUP(E663,'Fuel Heat Rate'!C:D,2,FALSE)</f>
        <v>0</v>
      </c>
      <c r="G663" s="7">
        <v>-5.51</v>
      </c>
      <c r="H663" s="7">
        <f>VLOOKUP($E663,'Fuel Heat Rate'!$C$3:$K$33,4,FALSE)*G663</f>
        <v>-14.9562521352921</v>
      </c>
    </row>
    <row r="664" hidden="1" spans="1:8">
      <c r="A664" s="6">
        <v>341996</v>
      </c>
      <c r="B664" s="6" t="s">
        <v>487</v>
      </c>
      <c r="C664" s="6">
        <v>2019</v>
      </c>
      <c r="D664" s="6" t="s">
        <v>225</v>
      </c>
      <c r="E664" s="6" t="s">
        <v>259</v>
      </c>
      <c r="F664" s="6" t="str">
        <f>VLOOKUP(E664,'Fuel Heat Rate'!C:D,2,FALSE)</f>
        <v>燃油</v>
      </c>
      <c r="G664" s="7">
        <v>-0.24</v>
      </c>
      <c r="H664" s="7">
        <f>VLOOKUP($E664,'Fuel Heat Rate'!$C$3:$K$33,4,FALSE)*G664</f>
        <v>-0.349704</v>
      </c>
    </row>
    <row r="665" hidden="1" spans="1:8">
      <c r="A665" s="6">
        <v>341961</v>
      </c>
      <c r="B665" s="6" t="s">
        <v>487</v>
      </c>
      <c r="C665" s="6">
        <v>2020</v>
      </c>
      <c r="D665" s="6" t="s">
        <v>225</v>
      </c>
      <c r="E665" s="6" t="s">
        <v>259</v>
      </c>
      <c r="F665" s="6" t="str">
        <f>VLOOKUP(E665,'Fuel Heat Rate'!C:D,2,FALSE)</f>
        <v>燃油</v>
      </c>
      <c r="G665" s="7">
        <v>-0.28</v>
      </c>
      <c r="H665" s="7">
        <f>VLOOKUP($E665,'Fuel Heat Rate'!$C$3:$K$33,4,FALSE)*G665</f>
        <v>-0.407988</v>
      </c>
    </row>
    <row r="666" hidden="1" spans="1:8">
      <c r="A666" s="6">
        <v>17651</v>
      </c>
      <c r="B666" s="6" t="s">
        <v>487</v>
      </c>
      <c r="C666" s="6">
        <v>2021</v>
      </c>
      <c r="D666" s="6" t="s">
        <v>225</v>
      </c>
      <c r="E666" s="6" t="s">
        <v>259</v>
      </c>
      <c r="F666" s="6" t="str">
        <f>VLOOKUP(E666,'Fuel Heat Rate'!C:D,2,FALSE)</f>
        <v>燃油</v>
      </c>
      <c r="G666" s="7">
        <v>-0.36</v>
      </c>
      <c r="H666" s="7">
        <f>VLOOKUP($E666,'Fuel Heat Rate'!$C$3:$K$33,4,FALSE)*G666</f>
        <v>-0.524556</v>
      </c>
    </row>
    <row r="667" hidden="1" spans="1:8">
      <c r="A667" s="6">
        <v>342556</v>
      </c>
      <c r="B667" s="6" t="s">
        <v>487</v>
      </c>
      <c r="C667" s="6">
        <v>2019</v>
      </c>
      <c r="D667" s="6" t="s">
        <v>225</v>
      </c>
      <c r="E667" s="6" t="s">
        <v>339</v>
      </c>
      <c r="F667" s="6" t="str">
        <f>VLOOKUP(E667,'Fuel Heat Rate'!C:D,2,FALSE)</f>
        <v>电力</v>
      </c>
      <c r="G667" s="7">
        <v>1380.98</v>
      </c>
      <c r="H667" s="7">
        <f>VLOOKUP($E667,'Fuel Heat Rate'!$C$3:$K$33,4,FALSE)*G667</f>
        <v>1698.50632046464</v>
      </c>
    </row>
    <row r="668" hidden="1" spans="1:8">
      <c r="A668" s="6">
        <v>342521</v>
      </c>
      <c r="B668" s="6" t="s">
        <v>487</v>
      </c>
      <c r="C668" s="6">
        <v>2020</v>
      </c>
      <c r="D668" s="6" t="s">
        <v>225</v>
      </c>
      <c r="E668" s="6" t="s">
        <v>339</v>
      </c>
      <c r="F668" s="6" t="str">
        <f>VLOOKUP(E668,'Fuel Heat Rate'!C:D,2,FALSE)</f>
        <v>电力</v>
      </c>
      <c r="G668" s="7">
        <v>1529.99</v>
      </c>
      <c r="H668" s="7">
        <f>VLOOKUP($E668,'Fuel Heat Rate'!$C$3:$K$33,4,FALSE)*G668</f>
        <v>1881.77792962077</v>
      </c>
    </row>
    <row r="669" hidden="1" spans="1:8">
      <c r="A669" s="6">
        <v>32841</v>
      </c>
      <c r="B669" s="6" t="s">
        <v>487</v>
      </c>
      <c r="C669" s="6">
        <v>2021</v>
      </c>
      <c r="D669" s="6" t="s">
        <v>225</v>
      </c>
      <c r="E669" s="6" t="s">
        <v>339</v>
      </c>
      <c r="F669" s="6" t="str">
        <f>VLOOKUP(E669,'Fuel Heat Rate'!C:D,2,FALSE)</f>
        <v>电力</v>
      </c>
      <c r="G669" s="7">
        <v>1597.68</v>
      </c>
      <c r="H669" s="7">
        <f>VLOOKUP($E669,'Fuel Heat Rate'!$C$3:$K$33,4,FALSE)*G669</f>
        <v>1965.03177314657</v>
      </c>
    </row>
    <row r="670" hidden="1" spans="1:8">
      <c r="A670" s="6">
        <v>343116</v>
      </c>
      <c r="B670" s="6" t="s">
        <v>487</v>
      </c>
      <c r="C670" s="6">
        <v>2019</v>
      </c>
      <c r="D670" s="6" t="s">
        <v>225</v>
      </c>
      <c r="E670" s="6" t="s">
        <v>244</v>
      </c>
      <c r="F670" s="6">
        <f>VLOOKUP(E670,'Fuel Heat Rate'!C:D,2,FALSE)</f>
        <v>0</v>
      </c>
      <c r="G670" s="7">
        <v>-29.34</v>
      </c>
      <c r="H670" s="7">
        <f>VLOOKUP($E670,'Fuel Heat Rate'!$C$3:$K$33,4,FALSE)*G670</f>
        <v>-37.7199931670653</v>
      </c>
    </row>
    <row r="671" hidden="1" spans="1:8">
      <c r="A671" s="6">
        <v>343081</v>
      </c>
      <c r="B671" s="6" t="s">
        <v>487</v>
      </c>
      <c r="C671" s="6">
        <v>2020</v>
      </c>
      <c r="D671" s="6" t="s">
        <v>225</v>
      </c>
      <c r="E671" s="6" t="s">
        <v>244</v>
      </c>
      <c r="F671" s="6">
        <f>VLOOKUP(E671,'Fuel Heat Rate'!C:D,2,FALSE)</f>
        <v>0</v>
      </c>
      <c r="G671" s="7">
        <v>-28.4</v>
      </c>
      <c r="H671" s="7">
        <f>VLOOKUP($E671,'Fuel Heat Rate'!$C$3:$K$33,4,FALSE)*G671</f>
        <v>-36.5115134950461</v>
      </c>
    </row>
    <row r="672" hidden="1" spans="1:8">
      <c r="A672" s="6">
        <v>8971</v>
      </c>
      <c r="B672" s="6" t="s">
        <v>487</v>
      </c>
      <c r="C672" s="6">
        <v>2021</v>
      </c>
      <c r="D672" s="6" t="s">
        <v>225</v>
      </c>
      <c r="E672" s="6" t="s">
        <v>244</v>
      </c>
      <c r="F672" s="6">
        <f>VLOOKUP(E672,'Fuel Heat Rate'!C:D,2,FALSE)</f>
        <v>0</v>
      </c>
      <c r="G672" s="7">
        <v>-42.96</v>
      </c>
      <c r="H672" s="7">
        <f>VLOOKUP($E672,'Fuel Heat Rate'!$C$3:$K$33,4,FALSE)*G672</f>
        <v>-55.2300922446191</v>
      </c>
    </row>
    <row r="673" hidden="1" spans="1:8">
      <c r="A673" s="6">
        <v>343501</v>
      </c>
      <c r="B673" s="6" t="s">
        <v>487</v>
      </c>
      <c r="C673" s="6">
        <v>2019</v>
      </c>
      <c r="D673" s="6" t="s">
        <v>225</v>
      </c>
      <c r="E673" s="6" t="s">
        <v>242</v>
      </c>
      <c r="F673" s="6">
        <f>VLOOKUP(E673,'Fuel Heat Rate'!C:D,2,FALSE)</f>
        <v>0</v>
      </c>
      <c r="G673" s="7">
        <v>-0.77</v>
      </c>
      <c r="H673" s="7">
        <f>VLOOKUP($E673,'Fuel Heat Rate'!$C$3:$K$33,4,FALSE)*G673</f>
        <v>-4.564945</v>
      </c>
    </row>
    <row r="674" hidden="1" spans="1:8">
      <c r="A674" s="6">
        <v>343466</v>
      </c>
      <c r="B674" s="6" t="s">
        <v>487</v>
      </c>
      <c r="C674" s="6">
        <v>2020</v>
      </c>
      <c r="D674" s="6" t="s">
        <v>225</v>
      </c>
      <c r="E674" s="6" t="s">
        <v>242</v>
      </c>
      <c r="F674" s="6">
        <f>VLOOKUP(E674,'Fuel Heat Rate'!C:D,2,FALSE)</f>
        <v>0</v>
      </c>
      <c r="G674" s="7">
        <v>-0.83</v>
      </c>
      <c r="H674" s="7">
        <f>VLOOKUP($E674,'Fuel Heat Rate'!$C$3:$K$33,4,FALSE)*G674</f>
        <v>-4.920655</v>
      </c>
    </row>
    <row r="675" hidden="1" spans="1:8">
      <c r="A675" s="6">
        <v>7886</v>
      </c>
      <c r="B675" s="6" t="s">
        <v>487</v>
      </c>
      <c r="C675" s="6">
        <v>2021</v>
      </c>
      <c r="D675" s="6" t="s">
        <v>225</v>
      </c>
      <c r="E675" s="6" t="s">
        <v>242</v>
      </c>
      <c r="F675" s="6">
        <f>VLOOKUP(E675,'Fuel Heat Rate'!C:D,2,FALSE)</f>
        <v>0</v>
      </c>
      <c r="G675" s="7">
        <v>-1.42</v>
      </c>
      <c r="H675" s="7">
        <f>VLOOKUP($E675,'Fuel Heat Rate'!$C$3:$K$33,4,FALSE)*G675</f>
        <v>-8.41847</v>
      </c>
    </row>
    <row r="676" hidden="1" spans="1:8">
      <c r="A676" s="6">
        <v>345181</v>
      </c>
      <c r="B676" s="6" t="s">
        <v>487</v>
      </c>
      <c r="C676" s="6">
        <v>2019</v>
      </c>
      <c r="D676" s="6" t="s">
        <v>225</v>
      </c>
      <c r="E676" s="6" t="s">
        <v>234</v>
      </c>
      <c r="F676" s="6" t="str">
        <f>VLOOKUP(E676,'Fuel Heat Rate'!C:D,2,FALSE)</f>
        <v>煤矸石</v>
      </c>
      <c r="G676" s="7">
        <v>-78.49</v>
      </c>
      <c r="H676" s="7">
        <f>VLOOKUP($E676,'Fuel Heat Rate'!$C$3:$K$33,4,FALSE)*G676</f>
        <v>-22.4555948069696</v>
      </c>
    </row>
    <row r="677" hidden="1" spans="1:8">
      <c r="A677" s="6">
        <v>345146</v>
      </c>
      <c r="B677" s="6" t="s">
        <v>487</v>
      </c>
      <c r="C677" s="6">
        <v>2020</v>
      </c>
      <c r="D677" s="6" t="s">
        <v>225</v>
      </c>
      <c r="E677" s="6" t="s">
        <v>234</v>
      </c>
      <c r="F677" s="6" t="str">
        <f>VLOOKUP(E677,'Fuel Heat Rate'!C:D,2,FALSE)</f>
        <v>煤矸石</v>
      </c>
      <c r="G677" s="7">
        <v>-63.75</v>
      </c>
      <c r="H677" s="7">
        <f>VLOOKUP($E677,'Fuel Heat Rate'!$C$3:$K$33,4,FALSE)*G677</f>
        <v>-18.2385548343013</v>
      </c>
    </row>
    <row r="678" hidden="1" spans="1:8">
      <c r="A678" s="6">
        <v>5716</v>
      </c>
      <c r="B678" s="6" t="s">
        <v>487</v>
      </c>
      <c r="C678" s="6">
        <v>2021</v>
      </c>
      <c r="D678" s="6" t="s">
        <v>225</v>
      </c>
      <c r="E678" s="6" t="s">
        <v>234</v>
      </c>
      <c r="F678" s="6" t="str">
        <f>VLOOKUP(E678,'Fuel Heat Rate'!C:D,2,FALSE)</f>
        <v>煤矸石</v>
      </c>
      <c r="G678" s="7">
        <v>-56.41</v>
      </c>
      <c r="H678" s="7">
        <f>VLOOKUP($E678,'Fuel Heat Rate'!$C$3:$K$33,4,FALSE)*G678</f>
        <v>-16.138617697301</v>
      </c>
    </row>
    <row r="679" hidden="1" spans="1:8">
      <c r="A679" s="6">
        <v>11141</v>
      </c>
      <c r="B679" s="6" t="s">
        <v>487</v>
      </c>
      <c r="C679" s="6">
        <v>2021</v>
      </c>
      <c r="D679" s="6" t="s">
        <v>225</v>
      </c>
      <c r="E679" s="6" t="s">
        <v>249</v>
      </c>
      <c r="F679" s="6">
        <f>VLOOKUP(E679,'Fuel Heat Rate'!C:D,2,FALSE)</f>
        <v>0</v>
      </c>
      <c r="G679" s="7">
        <v>-1.35</v>
      </c>
      <c r="H679" s="7">
        <f>VLOOKUP($E679,'Fuel Heat Rate'!$C$3:$K$33,4,FALSE)*G679</f>
        <v>-2.4111</v>
      </c>
    </row>
    <row r="680" hidden="1" spans="1:8">
      <c r="A680" s="6">
        <v>347806</v>
      </c>
      <c r="B680" s="6" t="s">
        <v>487</v>
      </c>
      <c r="C680" s="6">
        <v>2019</v>
      </c>
      <c r="D680" s="6" t="s">
        <v>225</v>
      </c>
      <c r="E680" s="6" t="s">
        <v>226</v>
      </c>
      <c r="F680" s="6" t="str">
        <f>VLOOKUP(E680,'Fuel Heat Rate'!C:D,2,FALSE)</f>
        <v>生物质</v>
      </c>
      <c r="G680" s="7">
        <v>-13.11</v>
      </c>
      <c r="H680" s="7">
        <f>VLOOKUP($E680,'Fuel Heat Rate'!$C$3:$K$33,4,FALSE)*G680</f>
        <v>-13.1104478988726</v>
      </c>
    </row>
    <row r="681" hidden="1" spans="1:8">
      <c r="A681" s="6">
        <v>347771</v>
      </c>
      <c r="B681" s="6" t="s">
        <v>487</v>
      </c>
      <c r="C681" s="6">
        <v>2020</v>
      </c>
      <c r="D681" s="6" t="s">
        <v>225</v>
      </c>
      <c r="E681" s="6" t="s">
        <v>226</v>
      </c>
      <c r="F681" s="6" t="str">
        <f>VLOOKUP(E681,'Fuel Heat Rate'!C:D,2,FALSE)</f>
        <v>生物质</v>
      </c>
      <c r="G681" s="7">
        <v>-14.2</v>
      </c>
      <c r="H681" s="7">
        <f>VLOOKUP($E681,'Fuel Heat Rate'!$C$3:$K$33,4,FALSE)*G681</f>
        <v>-14.2004851383669</v>
      </c>
    </row>
    <row r="682" hidden="1" spans="1:8">
      <c r="A682" s="6">
        <v>33926</v>
      </c>
      <c r="B682" s="6" t="s">
        <v>487</v>
      </c>
      <c r="C682" s="6">
        <v>2021</v>
      </c>
      <c r="D682" s="6" t="s">
        <v>225</v>
      </c>
      <c r="E682" s="6" t="s">
        <v>226</v>
      </c>
      <c r="F682" s="6" t="str">
        <f>VLOOKUP(E682,'Fuel Heat Rate'!C:D,2,FALSE)</f>
        <v>生物质</v>
      </c>
      <c r="G682" s="7">
        <v>-14.49</v>
      </c>
      <c r="H682" s="7">
        <f>VLOOKUP($E682,'Fuel Heat Rate'!$C$3:$K$33,4,FALSE)*G682</f>
        <v>-14.4904950461223</v>
      </c>
    </row>
    <row r="683" hidden="1" spans="1:8">
      <c r="A683" s="6">
        <v>348926</v>
      </c>
      <c r="B683" s="6" t="s">
        <v>487</v>
      </c>
      <c r="C683" s="6">
        <v>2019</v>
      </c>
      <c r="D683" s="6" t="s">
        <v>225</v>
      </c>
      <c r="E683" s="6" t="s">
        <v>231</v>
      </c>
      <c r="F683" s="6" t="str">
        <f>VLOOKUP(E683,'Fuel Heat Rate'!C:D,2,FALSE)</f>
        <v>燃煤</v>
      </c>
      <c r="G683" s="7">
        <v>-51.37</v>
      </c>
      <c r="H683" s="7">
        <f>VLOOKUP($E683,'Fuel Heat Rate'!$C$3:$K$33,4,FALSE)*G683</f>
        <v>-14.676409</v>
      </c>
    </row>
    <row r="684" hidden="1" spans="1:8">
      <c r="A684" s="6">
        <v>348891</v>
      </c>
      <c r="B684" s="6" t="s">
        <v>487</v>
      </c>
      <c r="C684" s="6">
        <v>2020</v>
      </c>
      <c r="D684" s="6" t="s">
        <v>225</v>
      </c>
      <c r="E684" s="6" t="s">
        <v>231</v>
      </c>
      <c r="F684" s="6" t="str">
        <f>VLOOKUP(E684,'Fuel Heat Rate'!C:D,2,FALSE)</f>
        <v>燃煤</v>
      </c>
      <c r="G684" s="7">
        <v>-46.18</v>
      </c>
      <c r="H684" s="7">
        <f>VLOOKUP($E684,'Fuel Heat Rate'!$C$3:$K$33,4,FALSE)*G684</f>
        <v>-13.193626</v>
      </c>
    </row>
    <row r="685" hidden="1" spans="1:8">
      <c r="A685" s="6">
        <v>3546</v>
      </c>
      <c r="B685" s="6" t="s">
        <v>487</v>
      </c>
      <c r="C685" s="6">
        <v>2021</v>
      </c>
      <c r="D685" s="6" t="s">
        <v>225</v>
      </c>
      <c r="E685" s="6" t="s">
        <v>231</v>
      </c>
      <c r="F685" s="6" t="str">
        <f>VLOOKUP(E685,'Fuel Heat Rate'!C:D,2,FALSE)</f>
        <v>燃煤</v>
      </c>
      <c r="G685" s="7">
        <v>-20.83</v>
      </c>
      <c r="H685" s="7">
        <f>VLOOKUP($E685,'Fuel Heat Rate'!$C$3:$K$33,4,FALSE)*G685</f>
        <v>-5.951131</v>
      </c>
    </row>
    <row r="686" hidden="1" spans="1:8">
      <c r="A686" s="6">
        <v>350046</v>
      </c>
      <c r="B686" s="6" t="s">
        <v>487</v>
      </c>
      <c r="C686" s="6">
        <v>2019</v>
      </c>
      <c r="D686" s="6" t="s">
        <v>225</v>
      </c>
      <c r="E686" s="6" t="s">
        <v>262</v>
      </c>
      <c r="F686" s="6" t="str">
        <f>VLOOKUP(E686,'Fuel Heat Rate'!C:D,2,FALSE)</f>
        <v>燃油</v>
      </c>
      <c r="G686" s="7">
        <v>-0.08</v>
      </c>
      <c r="H686" s="7">
        <f>VLOOKUP($E686,'Fuel Heat Rate'!$C$3:$K$33,4,FALSE)*G686</f>
        <v>-0.114288</v>
      </c>
    </row>
    <row r="687" hidden="1" spans="1:8">
      <c r="A687" s="6">
        <v>350011</v>
      </c>
      <c r="B687" s="6" t="s">
        <v>487</v>
      </c>
      <c r="C687" s="6">
        <v>2020</v>
      </c>
      <c r="D687" s="6" t="s">
        <v>225</v>
      </c>
      <c r="E687" s="6" t="s">
        <v>262</v>
      </c>
      <c r="F687" s="6" t="str">
        <f>VLOOKUP(E687,'Fuel Heat Rate'!C:D,2,FALSE)</f>
        <v>燃油</v>
      </c>
      <c r="G687" s="7">
        <v>-0.07</v>
      </c>
      <c r="H687" s="7">
        <f>VLOOKUP($E687,'Fuel Heat Rate'!$C$3:$K$33,4,FALSE)*G687</f>
        <v>-0.100002</v>
      </c>
    </row>
    <row r="688" hidden="1" spans="1:8">
      <c r="A688" s="6">
        <v>18736</v>
      </c>
      <c r="B688" s="6" t="s">
        <v>487</v>
      </c>
      <c r="C688" s="6">
        <v>2021</v>
      </c>
      <c r="D688" s="6" t="s">
        <v>225</v>
      </c>
      <c r="E688" s="6" t="s">
        <v>262</v>
      </c>
      <c r="F688" s="6" t="str">
        <f>VLOOKUP(E688,'Fuel Heat Rate'!C:D,2,FALSE)</f>
        <v>燃油</v>
      </c>
      <c r="G688" s="7">
        <v>-0.07</v>
      </c>
      <c r="H688" s="7">
        <f>VLOOKUP($E688,'Fuel Heat Rate'!$C$3:$K$33,4,FALSE)*G688</f>
        <v>-0.100002</v>
      </c>
    </row>
    <row r="689" hidden="1" spans="1:8">
      <c r="A689" s="6">
        <v>350606</v>
      </c>
      <c r="B689" s="6" t="s">
        <v>487</v>
      </c>
      <c r="C689" s="6">
        <v>2019</v>
      </c>
      <c r="D689" s="6" t="s">
        <v>225</v>
      </c>
      <c r="E689" s="6" t="s">
        <v>337</v>
      </c>
      <c r="F689" s="6" t="str">
        <f>VLOOKUP(E689,'Fuel Heat Rate'!C:D,2,FALSE)</f>
        <v>其他</v>
      </c>
      <c r="G689" s="7">
        <v>-611.21</v>
      </c>
      <c r="H689" s="7">
        <f>VLOOKUP($E689,'Fuel Heat Rate'!$C$3:$K$33,4,FALSE)*G689</f>
        <v>-20.8817902289033</v>
      </c>
    </row>
    <row r="690" hidden="1" spans="1:8">
      <c r="A690" s="6">
        <v>350571</v>
      </c>
      <c r="B690" s="6" t="s">
        <v>487</v>
      </c>
      <c r="C690" s="6">
        <v>2020</v>
      </c>
      <c r="D690" s="6" t="s">
        <v>225</v>
      </c>
      <c r="E690" s="6" t="s">
        <v>337</v>
      </c>
      <c r="F690" s="6" t="str">
        <f>VLOOKUP(E690,'Fuel Heat Rate'!C:D,2,FALSE)</f>
        <v>其他</v>
      </c>
      <c r="G690" s="7">
        <v>-612.74</v>
      </c>
      <c r="H690" s="7">
        <f>VLOOKUP($E690,'Fuel Heat Rate'!$C$3:$K$33,4,FALSE)*G690</f>
        <v>-20.9340621797062</v>
      </c>
    </row>
    <row r="691" hidden="1" spans="1:8">
      <c r="A691" s="6">
        <v>31756</v>
      </c>
      <c r="B691" s="6" t="s">
        <v>487</v>
      </c>
      <c r="C691" s="6">
        <v>2021</v>
      </c>
      <c r="D691" s="6" t="s">
        <v>225</v>
      </c>
      <c r="E691" s="6" t="s">
        <v>337</v>
      </c>
      <c r="F691" s="6" t="str">
        <f>VLOOKUP(E691,'Fuel Heat Rate'!C:D,2,FALSE)</f>
        <v>其他</v>
      </c>
      <c r="G691" s="7">
        <v>-696.97</v>
      </c>
      <c r="H691" s="7">
        <f>VLOOKUP($E691,'Fuel Heat Rate'!$C$3:$K$33,4,FALSE)*G691</f>
        <v>-23.8117526477622</v>
      </c>
    </row>
    <row r="692" hidden="1" spans="1:8">
      <c r="A692" s="6">
        <v>353476</v>
      </c>
      <c r="B692" s="6" t="s">
        <v>487</v>
      </c>
      <c r="C692" s="6">
        <v>2019</v>
      </c>
      <c r="D692" s="6" t="s">
        <v>225</v>
      </c>
      <c r="E692" s="6" t="s">
        <v>253</v>
      </c>
      <c r="F692" s="6" t="str">
        <f>VLOOKUP(E692,'Fuel Heat Rate'!C:D,2,FALSE)</f>
        <v>燃气</v>
      </c>
      <c r="G692" s="7">
        <v>-3.62</v>
      </c>
      <c r="H692" s="7">
        <f>VLOOKUP($E692,'Fuel Heat Rate'!$C$3:$K$33,4,FALSE)*G692</f>
        <v>-43.983</v>
      </c>
    </row>
    <row r="693" hidden="1" spans="1:8">
      <c r="A693" s="6">
        <v>353441</v>
      </c>
      <c r="B693" s="6" t="s">
        <v>487</v>
      </c>
      <c r="C693" s="6">
        <v>2020</v>
      </c>
      <c r="D693" s="6" t="s">
        <v>225</v>
      </c>
      <c r="E693" s="6" t="s">
        <v>253</v>
      </c>
      <c r="F693" s="6" t="str">
        <f>VLOOKUP(E693,'Fuel Heat Rate'!C:D,2,FALSE)</f>
        <v>燃气</v>
      </c>
      <c r="G693" s="7">
        <v>-3.92</v>
      </c>
      <c r="H693" s="7">
        <f>VLOOKUP($E693,'Fuel Heat Rate'!$C$3:$K$33,4,FALSE)*G693</f>
        <v>-47.628</v>
      </c>
    </row>
    <row r="694" hidden="1" spans="1:8">
      <c r="A694" s="6">
        <v>29586</v>
      </c>
      <c r="B694" s="6" t="s">
        <v>487</v>
      </c>
      <c r="C694" s="6">
        <v>2021</v>
      </c>
      <c r="D694" s="6" t="s">
        <v>225</v>
      </c>
      <c r="E694" s="6" t="s">
        <v>253</v>
      </c>
      <c r="F694" s="6" t="str">
        <f>VLOOKUP(E694,'Fuel Heat Rate'!C:D,2,FALSE)</f>
        <v>燃气</v>
      </c>
      <c r="G694" s="7">
        <v>-3.31</v>
      </c>
      <c r="H694" s="7">
        <f>VLOOKUP($E694,'Fuel Heat Rate'!$C$3:$K$33,4,FALSE)*G694</f>
        <v>-40.2165</v>
      </c>
    </row>
    <row r="695" hidden="1" spans="1:8">
      <c r="A695" s="6">
        <v>355716</v>
      </c>
      <c r="B695" s="6" t="s">
        <v>487</v>
      </c>
      <c r="C695" s="6">
        <v>2019</v>
      </c>
      <c r="D695" s="6" t="s">
        <v>225</v>
      </c>
      <c r="E695" s="6" t="s">
        <v>255</v>
      </c>
      <c r="F695" s="6" t="str">
        <f>VLOOKUP(E695,'Fuel Heat Rate'!C:D,2,FALSE)</f>
        <v>燃气</v>
      </c>
      <c r="G695" s="7">
        <v>-0.03</v>
      </c>
      <c r="H695" s="7">
        <f>VLOOKUP($E695,'Fuel Heat Rate'!$C$3:$K$33,4,FALSE)*G695</f>
        <v>-0.0527167748548001</v>
      </c>
    </row>
    <row r="696" hidden="1" spans="1:8">
      <c r="A696" s="6">
        <v>355681</v>
      </c>
      <c r="B696" s="6" t="s">
        <v>487</v>
      </c>
      <c r="C696" s="6">
        <v>2020</v>
      </c>
      <c r="D696" s="6" t="s">
        <v>225</v>
      </c>
      <c r="E696" s="6" t="s">
        <v>255</v>
      </c>
      <c r="F696" s="6" t="str">
        <f>VLOOKUP(E696,'Fuel Heat Rate'!C:D,2,FALSE)</f>
        <v>燃气</v>
      </c>
      <c r="G696" s="7">
        <v>-0.04</v>
      </c>
      <c r="H696" s="7">
        <f>VLOOKUP($E696,'Fuel Heat Rate'!$C$3:$K$33,4,FALSE)*G696</f>
        <v>-0.0702890331397335</v>
      </c>
    </row>
    <row r="697" hidden="1" spans="1:8">
      <c r="A697" s="6">
        <v>30671</v>
      </c>
      <c r="B697" s="6" t="s">
        <v>487</v>
      </c>
      <c r="C697" s="6">
        <v>2021</v>
      </c>
      <c r="D697" s="6" t="s">
        <v>225</v>
      </c>
      <c r="E697" s="6" t="s">
        <v>255</v>
      </c>
      <c r="F697" s="6" t="str">
        <f>VLOOKUP(E697,'Fuel Heat Rate'!C:D,2,FALSE)</f>
        <v>燃气</v>
      </c>
      <c r="G697" s="7">
        <v>-0.04</v>
      </c>
      <c r="H697" s="7">
        <f>VLOOKUP($E697,'Fuel Heat Rate'!$C$3:$K$33,4,FALSE)*G697</f>
        <v>-0.0702890331397335</v>
      </c>
    </row>
    <row r="698" hidden="1" spans="1:8">
      <c r="A698" s="6">
        <v>356661</v>
      </c>
      <c r="B698" s="6" t="s">
        <v>487</v>
      </c>
      <c r="C698" s="6">
        <v>2019</v>
      </c>
      <c r="D698" s="6" t="s">
        <v>225</v>
      </c>
      <c r="E698" s="6" t="s">
        <v>229</v>
      </c>
      <c r="F698" s="6" t="str">
        <f>VLOOKUP(E698,'Fuel Heat Rate'!C:D,2,FALSE)</f>
        <v>燃煤</v>
      </c>
      <c r="G698" s="7">
        <v>-6967.9</v>
      </c>
      <c r="H698" s="7">
        <f>VLOOKUP($E698,'Fuel Heat Rate'!$C$3:$K$33,4,FALSE)*G698</f>
        <v>-4977.17097</v>
      </c>
    </row>
    <row r="699" hidden="1" spans="1:8">
      <c r="A699" s="6">
        <v>356626</v>
      </c>
      <c r="B699" s="6" t="s">
        <v>487</v>
      </c>
      <c r="C699" s="6">
        <v>2020</v>
      </c>
      <c r="D699" s="6" t="s">
        <v>225</v>
      </c>
      <c r="E699" s="6" t="s">
        <v>229</v>
      </c>
      <c r="F699" s="6" t="str">
        <f>VLOOKUP(E699,'Fuel Heat Rate'!C:D,2,FALSE)</f>
        <v>燃煤</v>
      </c>
      <c r="G699" s="7">
        <v>-7466.62</v>
      </c>
      <c r="H699" s="7">
        <f>VLOOKUP($E699,'Fuel Heat Rate'!$C$3:$K$33,4,FALSE)*G699</f>
        <v>-5333.406666</v>
      </c>
    </row>
    <row r="700" hidden="1" spans="1:8">
      <c r="A700" s="6">
        <v>1376</v>
      </c>
      <c r="B700" s="6" t="s">
        <v>487</v>
      </c>
      <c r="C700" s="6">
        <v>2021</v>
      </c>
      <c r="D700" s="6" t="s">
        <v>225</v>
      </c>
      <c r="E700" s="6" t="s">
        <v>229</v>
      </c>
      <c r="F700" s="6" t="str">
        <f>VLOOKUP(E700,'Fuel Heat Rate'!C:D,2,FALSE)</f>
        <v>燃煤</v>
      </c>
      <c r="G700" s="7">
        <v>-7845.67</v>
      </c>
      <c r="H700" s="7">
        <f>VLOOKUP($E700,'Fuel Heat Rate'!$C$3:$K$33,4,FALSE)*G700</f>
        <v>-5604.162081</v>
      </c>
    </row>
    <row r="701" hidden="1" spans="1:8">
      <c r="A701" s="6">
        <v>357746</v>
      </c>
      <c r="B701" s="6" t="s">
        <v>487</v>
      </c>
      <c r="C701" s="6">
        <v>2020</v>
      </c>
      <c r="D701" s="6" t="s">
        <v>225</v>
      </c>
      <c r="E701" s="6" t="s">
        <v>247</v>
      </c>
      <c r="F701" s="6">
        <f>VLOOKUP(E701,'Fuel Heat Rate'!C:D,2,FALSE)</f>
        <v>0</v>
      </c>
      <c r="G701" s="7">
        <v>-1.37</v>
      </c>
      <c r="H701" s="7">
        <f>VLOOKUP($E701,'Fuel Heat Rate'!$C$3:$K$33,4,FALSE)*G701</f>
        <v>-3.71870515886573</v>
      </c>
    </row>
    <row r="702" hidden="1" spans="1:8">
      <c r="A702" s="6">
        <v>10056</v>
      </c>
      <c r="B702" s="6" t="s">
        <v>487</v>
      </c>
      <c r="C702" s="6">
        <v>2021</v>
      </c>
      <c r="D702" s="6" t="s">
        <v>225</v>
      </c>
      <c r="E702" s="6" t="s">
        <v>247</v>
      </c>
      <c r="F702" s="6">
        <f>VLOOKUP(E702,'Fuel Heat Rate'!C:D,2,FALSE)</f>
        <v>0</v>
      </c>
      <c r="G702" s="7">
        <v>-1.87</v>
      </c>
      <c r="H702" s="7">
        <f>VLOOKUP($E702,'Fuel Heat Rate'!$C$3:$K$33,4,FALSE)*G702</f>
        <v>-5.07589682268534</v>
      </c>
    </row>
    <row r="703" hidden="1" spans="1:8">
      <c r="A703" s="6">
        <v>358166</v>
      </c>
      <c r="B703" s="6" t="s">
        <v>488</v>
      </c>
      <c r="C703" s="6">
        <v>2019</v>
      </c>
      <c r="D703" s="6" t="s">
        <v>225</v>
      </c>
      <c r="E703" s="6" t="s">
        <v>259</v>
      </c>
      <c r="F703" s="6" t="str">
        <f>VLOOKUP(E703,'Fuel Heat Rate'!C:D,2,FALSE)</f>
        <v>燃油</v>
      </c>
      <c r="G703" s="7">
        <v>-0.03</v>
      </c>
      <c r="H703" s="7">
        <f>VLOOKUP($E703,'Fuel Heat Rate'!$C$3:$K$33,4,FALSE)*G703</f>
        <v>-0.043713</v>
      </c>
    </row>
    <row r="704" hidden="1" spans="1:8">
      <c r="A704" s="6">
        <v>358131</v>
      </c>
      <c r="B704" s="6" t="s">
        <v>488</v>
      </c>
      <c r="C704" s="6">
        <v>2020</v>
      </c>
      <c r="D704" s="6" t="s">
        <v>225</v>
      </c>
      <c r="E704" s="6" t="s">
        <v>259</v>
      </c>
      <c r="F704" s="6" t="str">
        <f>VLOOKUP(E704,'Fuel Heat Rate'!C:D,2,FALSE)</f>
        <v>燃油</v>
      </c>
      <c r="G704" s="7">
        <v>-0.03</v>
      </c>
      <c r="H704" s="7">
        <f>VLOOKUP($E704,'Fuel Heat Rate'!$C$3:$K$33,4,FALSE)*G704</f>
        <v>-0.043713</v>
      </c>
    </row>
    <row r="705" hidden="1" spans="1:8">
      <c r="A705" s="6">
        <v>18386</v>
      </c>
      <c r="B705" s="6" t="s">
        <v>488</v>
      </c>
      <c r="C705" s="6">
        <v>2021</v>
      </c>
      <c r="D705" s="6" t="s">
        <v>225</v>
      </c>
      <c r="E705" s="6" t="s">
        <v>259</v>
      </c>
      <c r="F705" s="6" t="str">
        <f>VLOOKUP(E705,'Fuel Heat Rate'!C:D,2,FALSE)</f>
        <v>燃油</v>
      </c>
      <c r="G705" s="7">
        <v>-0.02</v>
      </c>
      <c r="H705" s="7">
        <f>VLOOKUP($E705,'Fuel Heat Rate'!$C$3:$K$33,4,FALSE)*G705</f>
        <v>-0.029142</v>
      </c>
    </row>
    <row r="706" hidden="1" spans="1:8">
      <c r="A706" s="6">
        <v>358726</v>
      </c>
      <c r="B706" s="6" t="s">
        <v>488</v>
      </c>
      <c r="C706" s="6">
        <v>2019</v>
      </c>
      <c r="D706" s="6" t="s">
        <v>225</v>
      </c>
      <c r="E706" s="6" t="s">
        <v>339</v>
      </c>
      <c r="F706" s="6" t="str">
        <f>VLOOKUP(E706,'Fuel Heat Rate'!C:D,2,FALSE)</f>
        <v>电力</v>
      </c>
      <c r="G706" s="7">
        <v>104.17</v>
      </c>
      <c r="H706" s="7">
        <f>VLOOKUP($E706,'Fuel Heat Rate'!$C$3:$K$33,4,FALSE)*G706</f>
        <v>128.121626238469</v>
      </c>
    </row>
    <row r="707" hidden="1" spans="1:8">
      <c r="A707" s="6">
        <v>358691</v>
      </c>
      <c r="B707" s="6" t="s">
        <v>488</v>
      </c>
      <c r="C707" s="6">
        <v>2020</v>
      </c>
      <c r="D707" s="6" t="s">
        <v>225</v>
      </c>
      <c r="E707" s="6" t="s">
        <v>339</v>
      </c>
      <c r="F707" s="6" t="str">
        <f>VLOOKUP(E707,'Fuel Heat Rate'!C:D,2,FALSE)</f>
        <v>电力</v>
      </c>
      <c r="G707" s="7">
        <v>104.54</v>
      </c>
      <c r="H707" s="7">
        <f>VLOOKUP($E707,'Fuel Heat Rate'!$C$3:$K$33,4,FALSE)*G707</f>
        <v>128.576699692518</v>
      </c>
    </row>
    <row r="708" hidden="1" spans="1:8">
      <c r="A708" s="6">
        <v>33576</v>
      </c>
      <c r="B708" s="6" t="s">
        <v>488</v>
      </c>
      <c r="C708" s="6">
        <v>2021</v>
      </c>
      <c r="D708" s="6" t="s">
        <v>225</v>
      </c>
      <c r="E708" s="6" t="s">
        <v>339</v>
      </c>
      <c r="F708" s="6" t="str">
        <f>VLOOKUP(E708,'Fuel Heat Rate'!C:D,2,FALSE)</f>
        <v>电力</v>
      </c>
      <c r="G708" s="7">
        <v>150.01</v>
      </c>
      <c r="H708" s="7">
        <f>VLOOKUP($E708,'Fuel Heat Rate'!$C$3:$K$33,4,FALSE)*G708</f>
        <v>184.501537410318</v>
      </c>
    </row>
    <row r="709" hidden="1" spans="1:8">
      <c r="A709" s="6">
        <v>359636</v>
      </c>
      <c r="B709" s="6" t="s">
        <v>488</v>
      </c>
      <c r="C709" s="6">
        <v>2020</v>
      </c>
      <c r="D709" s="6" t="s">
        <v>225</v>
      </c>
      <c r="E709" s="6" t="s">
        <v>242</v>
      </c>
      <c r="F709" s="6">
        <f>VLOOKUP(E709,'Fuel Heat Rate'!C:D,2,FALSE)</f>
        <v>0</v>
      </c>
      <c r="G709" s="7">
        <v>-0.33</v>
      </c>
      <c r="H709" s="7">
        <f>VLOOKUP($E709,'Fuel Heat Rate'!$C$3:$K$33,4,FALSE)*G709</f>
        <v>-1.956405</v>
      </c>
    </row>
    <row r="710" hidden="1" spans="1:8">
      <c r="A710" s="6">
        <v>8621</v>
      </c>
      <c r="B710" s="6" t="s">
        <v>488</v>
      </c>
      <c r="C710" s="6">
        <v>2021</v>
      </c>
      <c r="D710" s="6" t="s">
        <v>225</v>
      </c>
      <c r="E710" s="6" t="s">
        <v>242</v>
      </c>
      <c r="F710" s="6">
        <f>VLOOKUP(E710,'Fuel Heat Rate'!C:D,2,FALSE)</f>
        <v>0</v>
      </c>
      <c r="G710" s="7">
        <v>-0.3</v>
      </c>
      <c r="H710" s="7">
        <f>VLOOKUP($E710,'Fuel Heat Rate'!$C$3:$K$33,4,FALSE)*G710</f>
        <v>-1.77855</v>
      </c>
    </row>
    <row r="711" hidden="1" spans="1:8">
      <c r="A711" s="6">
        <v>366181</v>
      </c>
      <c r="B711" s="6" t="s">
        <v>488</v>
      </c>
      <c r="C711" s="6">
        <v>2020</v>
      </c>
      <c r="D711" s="6" t="s">
        <v>225</v>
      </c>
      <c r="E711" s="6" t="s">
        <v>262</v>
      </c>
      <c r="F711" s="6" t="str">
        <f>VLOOKUP(E711,'Fuel Heat Rate'!C:D,2,FALSE)</f>
        <v>燃油</v>
      </c>
      <c r="G711" s="7">
        <v>-0.02</v>
      </c>
      <c r="H711" s="7">
        <f>VLOOKUP($E711,'Fuel Heat Rate'!$C$3:$K$33,4,FALSE)*G711</f>
        <v>-0.028572</v>
      </c>
    </row>
    <row r="712" hidden="1" spans="1:8">
      <c r="A712" s="6">
        <v>19471</v>
      </c>
      <c r="B712" s="6" t="s">
        <v>488</v>
      </c>
      <c r="C712" s="6">
        <v>2021</v>
      </c>
      <c r="D712" s="6" t="s">
        <v>225</v>
      </c>
      <c r="E712" s="6" t="s">
        <v>262</v>
      </c>
      <c r="F712" s="6" t="str">
        <f>VLOOKUP(E712,'Fuel Heat Rate'!C:D,2,FALSE)</f>
        <v>燃油</v>
      </c>
      <c r="G712" s="7">
        <v>-0.01</v>
      </c>
      <c r="H712" s="7">
        <f>VLOOKUP($E712,'Fuel Heat Rate'!$C$3:$K$33,4,FALSE)*G712</f>
        <v>-0.014286</v>
      </c>
    </row>
    <row r="713" hidden="1" spans="1:8">
      <c r="A713" s="6">
        <v>366776</v>
      </c>
      <c r="B713" s="6" t="s">
        <v>488</v>
      </c>
      <c r="C713" s="6">
        <v>2019</v>
      </c>
      <c r="D713" s="6" t="s">
        <v>225</v>
      </c>
      <c r="E713" s="6" t="s">
        <v>337</v>
      </c>
      <c r="F713" s="6" t="str">
        <f>VLOOKUP(E713,'Fuel Heat Rate'!C:D,2,FALSE)</f>
        <v>其他</v>
      </c>
      <c r="G713" s="7">
        <v>-733.6</v>
      </c>
      <c r="H713" s="7">
        <f>VLOOKUP($E713,'Fuel Heat Rate'!$C$3:$K$33,4,FALSE)*G713</f>
        <v>-25.0632046463956</v>
      </c>
    </row>
    <row r="714" hidden="1" spans="1:8">
      <c r="A714" s="6">
        <v>366741</v>
      </c>
      <c r="B714" s="6" t="s">
        <v>488</v>
      </c>
      <c r="C714" s="6">
        <v>2020</v>
      </c>
      <c r="D714" s="6" t="s">
        <v>225</v>
      </c>
      <c r="E714" s="6" t="s">
        <v>337</v>
      </c>
      <c r="F714" s="6" t="str">
        <f>VLOOKUP(E714,'Fuel Heat Rate'!C:D,2,FALSE)</f>
        <v>其他</v>
      </c>
      <c r="G714" s="7">
        <v>-594.59</v>
      </c>
      <c r="H714" s="7">
        <f>VLOOKUP($E714,'Fuel Heat Rate'!$C$3:$K$33,4,FALSE)*G714</f>
        <v>-20.3139733515545</v>
      </c>
    </row>
    <row r="715" hidden="1" spans="1:8">
      <c r="A715" s="6">
        <v>32491</v>
      </c>
      <c r="B715" s="6" t="s">
        <v>488</v>
      </c>
      <c r="C715" s="6">
        <v>2021</v>
      </c>
      <c r="D715" s="6" t="s">
        <v>225</v>
      </c>
      <c r="E715" s="6" t="s">
        <v>337</v>
      </c>
      <c r="F715" s="6" t="str">
        <f>VLOOKUP(E715,'Fuel Heat Rate'!C:D,2,FALSE)</f>
        <v>其他</v>
      </c>
      <c r="G715" s="7">
        <v>-615.27</v>
      </c>
      <c r="H715" s="7">
        <f>VLOOKUP($E715,'Fuel Heat Rate'!$C$3:$K$33,4,FALSE)*G715</f>
        <v>-21.0204988042364</v>
      </c>
    </row>
    <row r="716" hidden="1" spans="1:8">
      <c r="A716" s="6">
        <v>369646</v>
      </c>
      <c r="B716" s="6" t="s">
        <v>488</v>
      </c>
      <c r="C716" s="6">
        <v>2019</v>
      </c>
      <c r="D716" s="6" t="s">
        <v>225</v>
      </c>
      <c r="E716" s="6" t="s">
        <v>253</v>
      </c>
      <c r="F716" s="6" t="str">
        <f>VLOOKUP(E716,'Fuel Heat Rate'!C:D,2,FALSE)</f>
        <v>燃气</v>
      </c>
      <c r="G716" s="7">
        <v>-0.02</v>
      </c>
      <c r="H716" s="7">
        <f>VLOOKUP($E716,'Fuel Heat Rate'!$C$3:$K$33,4,FALSE)*G716</f>
        <v>-0.243</v>
      </c>
    </row>
    <row r="717" hidden="1" spans="1:8">
      <c r="A717" s="6">
        <v>372831</v>
      </c>
      <c r="B717" s="6" t="s">
        <v>488</v>
      </c>
      <c r="C717" s="6">
        <v>2019</v>
      </c>
      <c r="D717" s="6" t="s">
        <v>225</v>
      </c>
      <c r="E717" s="6" t="s">
        <v>229</v>
      </c>
      <c r="F717" s="6" t="str">
        <f>VLOOKUP(E717,'Fuel Heat Rate'!C:D,2,FALSE)</f>
        <v>燃煤</v>
      </c>
      <c r="G717" s="7">
        <v>-465.15</v>
      </c>
      <c r="H717" s="7">
        <f>VLOOKUP($E717,'Fuel Heat Rate'!$C$3:$K$33,4,FALSE)*G717</f>
        <v>-332.256645</v>
      </c>
    </row>
    <row r="718" hidden="1" spans="1:8">
      <c r="A718" s="6">
        <v>372796</v>
      </c>
      <c r="B718" s="6" t="s">
        <v>488</v>
      </c>
      <c r="C718" s="6">
        <v>2020</v>
      </c>
      <c r="D718" s="6" t="s">
        <v>225</v>
      </c>
      <c r="E718" s="6" t="s">
        <v>229</v>
      </c>
      <c r="F718" s="6" t="str">
        <f>VLOOKUP(E718,'Fuel Heat Rate'!C:D,2,FALSE)</f>
        <v>燃煤</v>
      </c>
      <c r="G718" s="7">
        <v>-449.01</v>
      </c>
      <c r="H718" s="7">
        <f>VLOOKUP($E718,'Fuel Heat Rate'!$C$3:$K$33,4,FALSE)*G718</f>
        <v>-320.727843</v>
      </c>
    </row>
    <row r="719" hidden="1" spans="1:8">
      <c r="A719" s="6">
        <v>2111</v>
      </c>
      <c r="B719" s="6" t="s">
        <v>488</v>
      </c>
      <c r="C719" s="6">
        <v>2021</v>
      </c>
      <c r="D719" s="6" t="s">
        <v>225</v>
      </c>
      <c r="E719" s="6" t="s">
        <v>229</v>
      </c>
      <c r="F719" s="6" t="str">
        <f>VLOOKUP(E719,'Fuel Heat Rate'!C:D,2,FALSE)</f>
        <v>燃煤</v>
      </c>
      <c r="G719" s="7">
        <v>-710.14</v>
      </c>
      <c r="H719" s="7">
        <f>VLOOKUP($E719,'Fuel Heat Rate'!$C$3:$K$33,4,FALSE)*G719</f>
        <v>-507.253002</v>
      </c>
    </row>
    <row r="720" spans="1:8">
      <c r="A720" s="6">
        <v>45056</v>
      </c>
      <c r="B720" s="6" t="s">
        <v>224</v>
      </c>
      <c r="C720" s="6">
        <v>2019</v>
      </c>
      <c r="D720" s="6" t="s">
        <v>225</v>
      </c>
      <c r="E720" s="6" t="s">
        <v>259</v>
      </c>
      <c r="F720" s="6" t="str">
        <f>VLOOKUP(E720,'Fuel Heat Rate'!C:D,2,FALSE)</f>
        <v>燃油</v>
      </c>
      <c r="G720" s="7">
        <v>-24.18</v>
      </c>
      <c r="H720" s="7">
        <f>VLOOKUP($E720,'Fuel Heat Rate'!$C$3:$K$33,4,FALSE)*G720</f>
        <v>-35.232678</v>
      </c>
    </row>
    <row r="721" spans="1:8">
      <c r="A721" s="6">
        <v>45091</v>
      </c>
      <c r="B721" s="6" t="s">
        <v>224</v>
      </c>
      <c r="C721" s="6">
        <v>2020</v>
      </c>
      <c r="D721" s="6" t="s">
        <v>225</v>
      </c>
      <c r="E721" s="6" t="s">
        <v>259</v>
      </c>
      <c r="F721" s="6" t="str">
        <f>VLOOKUP(E721,'Fuel Heat Rate'!C:D,2,FALSE)</f>
        <v>燃油</v>
      </c>
      <c r="G721" s="7">
        <v>-27.58</v>
      </c>
      <c r="H721" s="7">
        <f>VLOOKUP($E721,'Fuel Heat Rate'!$C$3:$K$33,4,FALSE)*G721</f>
        <v>-40.186818</v>
      </c>
    </row>
    <row r="722" spans="1:8">
      <c r="A722" s="6">
        <v>17441</v>
      </c>
      <c r="B722" s="6" t="s">
        <v>224</v>
      </c>
      <c r="C722" s="6">
        <v>2021</v>
      </c>
      <c r="D722" s="6" t="s">
        <v>225</v>
      </c>
      <c r="E722" s="6" t="s">
        <v>259</v>
      </c>
      <c r="F722" s="6" t="str">
        <f>VLOOKUP(E722,'Fuel Heat Rate'!C:D,2,FALSE)</f>
        <v>燃油</v>
      </c>
      <c r="G722" s="7">
        <v>-28.88</v>
      </c>
      <c r="H722" s="7">
        <f>VLOOKUP($E722,'Fuel Heat Rate'!$C$3:$K$33,4,FALSE)*G722</f>
        <v>-42.081048</v>
      </c>
    </row>
    <row r="723" spans="1:8">
      <c r="A723" s="6">
        <v>50446</v>
      </c>
      <c r="B723" s="6" t="s">
        <v>224</v>
      </c>
      <c r="C723" s="6">
        <v>2019</v>
      </c>
      <c r="D723" s="6" t="s">
        <v>225</v>
      </c>
      <c r="E723" s="6" t="s">
        <v>339</v>
      </c>
      <c r="F723" s="6" t="str">
        <f>VLOOKUP(E723,'Fuel Heat Rate'!C:D,2,FALSE)</f>
        <v>电力</v>
      </c>
      <c r="G723" s="7">
        <v>52201.48</v>
      </c>
      <c r="H723" s="7">
        <f>VLOOKUP($E723,'Fuel Heat Rate'!$C$3:$K$33,4,FALSE)*G723</f>
        <v>64204.0751622822</v>
      </c>
    </row>
    <row r="724" spans="1:8">
      <c r="A724" s="6">
        <v>50481</v>
      </c>
      <c r="B724" s="6" t="s">
        <v>224</v>
      </c>
      <c r="C724" s="6">
        <v>2020</v>
      </c>
      <c r="D724" s="6" t="s">
        <v>225</v>
      </c>
      <c r="E724" s="6" t="s">
        <v>339</v>
      </c>
      <c r="F724" s="6" t="str">
        <f>VLOOKUP(E724,'Fuel Heat Rate'!C:D,2,FALSE)</f>
        <v>电力</v>
      </c>
      <c r="G724" s="7">
        <v>53302.48</v>
      </c>
      <c r="H724" s="7">
        <f>VLOOKUP($E724,'Fuel Heat Rate'!$C$3:$K$33,4,FALSE)*G724</f>
        <v>65558.2261701401</v>
      </c>
    </row>
    <row r="725" spans="1:8">
      <c r="A725" s="6">
        <v>32631</v>
      </c>
      <c r="B725" s="6" t="s">
        <v>224</v>
      </c>
      <c r="C725" s="6">
        <v>2021</v>
      </c>
      <c r="D725" s="6" t="s">
        <v>225</v>
      </c>
      <c r="E725" s="6" t="s">
        <v>339</v>
      </c>
      <c r="F725" s="6" t="str">
        <f>VLOOKUP(E725,'Fuel Heat Rate'!C:D,2,FALSE)</f>
        <v>电力</v>
      </c>
      <c r="G725" s="7">
        <v>58058.68</v>
      </c>
      <c r="H725" s="7">
        <f>VLOOKUP($E725,'Fuel Heat Rate'!$C$3:$K$33,4,FALSE)*G725</f>
        <v>71408.0109326956</v>
      </c>
    </row>
    <row r="726" spans="1:8">
      <c r="A726" s="6">
        <v>41976</v>
      </c>
      <c r="B726" s="6" t="s">
        <v>224</v>
      </c>
      <c r="C726" s="6">
        <v>2019</v>
      </c>
      <c r="D726" s="6" t="s">
        <v>225</v>
      </c>
      <c r="E726" s="6" t="s">
        <v>244</v>
      </c>
      <c r="F726" s="6">
        <f>VLOOKUP(E726,'Fuel Heat Rate'!C:D,2,FALSE)</f>
        <v>0</v>
      </c>
      <c r="G726" s="7">
        <v>-2451.35</v>
      </c>
      <c r="H726" s="7">
        <f>VLOOKUP($E726,'Fuel Heat Rate'!$C$3:$K$33,4,FALSE)*G726</f>
        <v>-3151.4964297916</v>
      </c>
    </row>
    <row r="727" spans="1:8">
      <c r="A727" s="6">
        <v>42011</v>
      </c>
      <c r="B727" s="6" t="s">
        <v>224</v>
      </c>
      <c r="C727" s="6">
        <v>2020</v>
      </c>
      <c r="D727" s="6" t="s">
        <v>225</v>
      </c>
      <c r="E727" s="6" t="s">
        <v>244</v>
      </c>
      <c r="F727" s="6">
        <f>VLOOKUP(E727,'Fuel Heat Rate'!C:D,2,FALSE)</f>
        <v>0</v>
      </c>
      <c r="G727" s="7">
        <v>-2932.52</v>
      </c>
      <c r="H727" s="7">
        <f>VLOOKUP($E727,'Fuel Heat Rate'!$C$3:$K$33,4,FALSE)*G727</f>
        <v>-3770.09660403143</v>
      </c>
    </row>
    <row r="728" spans="1:8">
      <c r="A728" s="6">
        <v>8761</v>
      </c>
      <c r="B728" s="6" t="s">
        <v>224</v>
      </c>
      <c r="C728" s="6">
        <v>2021</v>
      </c>
      <c r="D728" s="6" t="s">
        <v>225</v>
      </c>
      <c r="E728" s="6" t="s">
        <v>244</v>
      </c>
      <c r="F728" s="6">
        <f>VLOOKUP(E728,'Fuel Heat Rate'!C:D,2,FALSE)</f>
        <v>0</v>
      </c>
      <c r="G728" s="7">
        <v>-2864.19</v>
      </c>
      <c r="H728" s="7">
        <f>VLOOKUP($E728,'Fuel Heat Rate'!$C$3:$K$33,4,FALSE)*G728</f>
        <v>-3682.25041680902</v>
      </c>
    </row>
    <row r="729" spans="1:8">
      <c r="A729" s="6">
        <v>41591</v>
      </c>
      <c r="B729" s="6" t="s">
        <v>224</v>
      </c>
      <c r="C729" s="6">
        <v>2019</v>
      </c>
      <c r="D729" s="6" t="s">
        <v>225</v>
      </c>
      <c r="E729" s="6" t="s">
        <v>242</v>
      </c>
      <c r="F729" s="6">
        <f>VLOOKUP(E729,'Fuel Heat Rate'!C:D,2,FALSE)</f>
        <v>0</v>
      </c>
      <c r="G729" s="7">
        <v>-208.01</v>
      </c>
      <c r="H729" s="7">
        <f>VLOOKUP($E729,'Fuel Heat Rate'!$C$3:$K$33,4,FALSE)*G729</f>
        <v>-1233.187285</v>
      </c>
    </row>
    <row r="730" spans="1:8">
      <c r="A730" s="6">
        <v>41626</v>
      </c>
      <c r="B730" s="6" t="s">
        <v>224</v>
      </c>
      <c r="C730" s="6">
        <v>2020</v>
      </c>
      <c r="D730" s="6" t="s">
        <v>225</v>
      </c>
      <c r="E730" s="6" t="s">
        <v>242</v>
      </c>
      <c r="F730" s="6">
        <f>VLOOKUP(E730,'Fuel Heat Rate'!C:D,2,FALSE)</f>
        <v>0</v>
      </c>
      <c r="G730" s="7">
        <v>-217.85</v>
      </c>
      <c r="H730" s="7">
        <f>VLOOKUP($E730,'Fuel Heat Rate'!$C$3:$K$33,4,FALSE)*G730</f>
        <v>-1291.523725</v>
      </c>
    </row>
    <row r="731" spans="1:8">
      <c r="A731" s="6">
        <v>7676</v>
      </c>
      <c r="B731" s="6" t="s">
        <v>224</v>
      </c>
      <c r="C731" s="6">
        <v>2021</v>
      </c>
      <c r="D731" s="6" t="s">
        <v>225</v>
      </c>
      <c r="E731" s="6" t="s">
        <v>242</v>
      </c>
      <c r="F731" s="6">
        <f>VLOOKUP(E731,'Fuel Heat Rate'!C:D,2,FALSE)</f>
        <v>0</v>
      </c>
      <c r="G731" s="7">
        <v>-216.45</v>
      </c>
      <c r="H731" s="7">
        <f>VLOOKUP($E731,'Fuel Heat Rate'!$C$3:$K$33,4,FALSE)*G731</f>
        <v>-1283.223825</v>
      </c>
    </row>
    <row r="732" spans="1:8">
      <c r="A732" s="6">
        <v>41206</v>
      </c>
      <c r="B732" s="6" t="s">
        <v>224</v>
      </c>
      <c r="C732" s="6">
        <v>2019</v>
      </c>
      <c r="D732" s="6" t="s">
        <v>225</v>
      </c>
      <c r="E732" s="6" t="s">
        <v>236</v>
      </c>
      <c r="F732" s="6" t="str">
        <f>VLOOKUP(E732,'Fuel Heat Rate'!C:D,2,FALSE)</f>
        <v>燃煤</v>
      </c>
      <c r="G732" s="7">
        <v>-25.3</v>
      </c>
      <c r="H732" s="7">
        <f>VLOOKUP($E732,'Fuel Heat Rate'!$C$3:$K$33,4,FALSE)*G732</f>
        <v>-24.57642</v>
      </c>
    </row>
    <row r="733" spans="1:8">
      <c r="A733" s="6">
        <v>41241</v>
      </c>
      <c r="B733" s="6" t="s">
        <v>224</v>
      </c>
      <c r="C733" s="6">
        <v>2020</v>
      </c>
      <c r="D733" s="6" t="s">
        <v>225</v>
      </c>
      <c r="E733" s="6" t="s">
        <v>236</v>
      </c>
      <c r="F733" s="6" t="str">
        <f>VLOOKUP(E733,'Fuel Heat Rate'!C:D,2,FALSE)</f>
        <v>燃煤</v>
      </c>
      <c r="G733" s="7">
        <v>-250.03</v>
      </c>
      <c r="H733" s="7">
        <f>VLOOKUP($E733,'Fuel Heat Rate'!$C$3:$K$33,4,FALSE)*G733</f>
        <v>-242.879142</v>
      </c>
    </row>
    <row r="734" spans="1:8">
      <c r="A734" s="6">
        <v>6591</v>
      </c>
      <c r="B734" s="6" t="s">
        <v>224</v>
      </c>
      <c r="C734" s="6">
        <v>2021</v>
      </c>
      <c r="D734" s="6" t="s">
        <v>225</v>
      </c>
      <c r="E734" s="6" t="s">
        <v>236</v>
      </c>
      <c r="F734" s="6" t="str">
        <f>VLOOKUP(E734,'Fuel Heat Rate'!C:D,2,FALSE)</f>
        <v>燃煤</v>
      </c>
      <c r="G734" s="7">
        <v>-188.96</v>
      </c>
      <c r="H734" s="7">
        <f>VLOOKUP($E734,'Fuel Heat Rate'!$C$3:$K$33,4,FALSE)*G734</f>
        <v>-183.555744</v>
      </c>
    </row>
    <row r="735" spans="1:8">
      <c r="A735" s="6">
        <v>48521</v>
      </c>
      <c r="B735" s="6" t="s">
        <v>224</v>
      </c>
      <c r="C735" s="6">
        <v>2019</v>
      </c>
      <c r="D735" s="6" t="s">
        <v>225</v>
      </c>
      <c r="E735" s="6" t="s">
        <v>251</v>
      </c>
      <c r="F735" s="6" t="str">
        <f>VLOOKUP(E735,'Fuel Heat Rate'!C:D,2,FALSE)</f>
        <v>燃油</v>
      </c>
      <c r="G735" s="7">
        <v>-52.59</v>
      </c>
      <c r="H735" s="7">
        <f>VLOOKUP($E735,'Fuel Heat Rate'!$C$3:$K$33,4,FALSE)*G735</f>
        <v>-82.639926</v>
      </c>
    </row>
    <row r="736" spans="1:8">
      <c r="A736" s="6">
        <v>48556</v>
      </c>
      <c r="B736" s="6" t="s">
        <v>224</v>
      </c>
      <c r="C736" s="6">
        <v>2020</v>
      </c>
      <c r="D736" s="6" t="s">
        <v>225</v>
      </c>
      <c r="E736" s="6" t="s">
        <v>251</v>
      </c>
      <c r="F736" s="6" t="str">
        <f>VLOOKUP(E736,'Fuel Heat Rate'!C:D,2,FALSE)</f>
        <v>燃油</v>
      </c>
      <c r="G736" s="7">
        <v>-50.19</v>
      </c>
      <c r="H736" s="7">
        <f>VLOOKUP($E736,'Fuel Heat Rate'!$C$3:$K$33,4,FALSE)*G736</f>
        <v>-78.868566</v>
      </c>
    </row>
    <row r="737" spans="1:8">
      <c r="A737" s="6">
        <v>27206</v>
      </c>
      <c r="B737" s="6" t="s">
        <v>224</v>
      </c>
      <c r="C737" s="6">
        <v>2021</v>
      </c>
      <c r="D737" s="6" t="s">
        <v>225</v>
      </c>
      <c r="E737" s="6" t="s">
        <v>251</v>
      </c>
      <c r="F737" s="6" t="str">
        <f>VLOOKUP(E737,'Fuel Heat Rate'!C:D,2,FALSE)</f>
        <v>燃油</v>
      </c>
      <c r="G737" s="7">
        <v>-45.18</v>
      </c>
      <c r="H737" s="7">
        <f>VLOOKUP($E737,'Fuel Heat Rate'!$C$3:$K$33,4,FALSE)*G737</f>
        <v>-70.995852</v>
      </c>
    </row>
    <row r="738" spans="1:8">
      <c r="A738" s="6">
        <v>40821</v>
      </c>
      <c r="B738" s="6" t="s">
        <v>224</v>
      </c>
      <c r="C738" s="6">
        <v>2019</v>
      </c>
      <c r="D738" s="6" t="s">
        <v>225</v>
      </c>
      <c r="E738" s="6" t="s">
        <v>234</v>
      </c>
      <c r="F738" s="6" t="str">
        <f>VLOOKUP(E738,'Fuel Heat Rate'!C:D,2,FALSE)</f>
        <v>煤矸石</v>
      </c>
      <c r="G738" s="7">
        <v>-2467.05</v>
      </c>
      <c r="H738" s="7">
        <f>VLOOKUP($E738,'Fuel Heat Rate'!$C$3:$K$33,4,FALSE)*G738</f>
        <v>-705.810614964127</v>
      </c>
    </row>
    <row r="739" spans="1:8">
      <c r="A739" s="6">
        <v>40856</v>
      </c>
      <c r="B739" s="6" t="s">
        <v>224</v>
      </c>
      <c r="C739" s="6">
        <v>2020</v>
      </c>
      <c r="D739" s="6" t="s">
        <v>225</v>
      </c>
      <c r="E739" s="6" t="s">
        <v>234</v>
      </c>
      <c r="F739" s="6" t="str">
        <f>VLOOKUP(E739,'Fuel Heat Rate'!C:D,2,FALSE)</f>
        <v>煤矸石</v>
      </c>
      <c r="G739" s="7">
        <v>-2087.61</v>
      </c>
      <c r="H739" s="7">
        <f>VLOOKUP($E739,'Fuel Heat Rate'!$C$3:$K$33,4,FALSE)*G739</f>
        <v>-597.254736590366</v>
      </c>
    </row>
    <row r="740" spans="1:8">
      <c r="A740" s="6">
        <v>5506</v>
      </c>
      <c r="B740" s="6" t="s">
        <v>224</v>
      </c>
      <c r="C740" s="6">
        <v>2021</v>
      </c>
      <c r="D740" s="6" t="s">
        <v>225</v>
      </c>
      <c r="E740" s="6" t="s">
        <v>234</v>
      </c>
      <c r="F740" s="6" t="str">
        <f>VLOOKUP(E740,'Fuel Heat Rate'!C:D,2,FALSE)</f>
        <v>煤矸石</v>
      </c>
      <c r="G740" s="7">
        <v>-1633.34</v>
      </c>
      <c r="H740" s="7">
        <f>VLOOKUP($E740,'Fuel Heat Rate'!$C$3:$K$33,4,FALSE)*G740</f>
        <v>-467.290371028357</v>
      </c>
    </row>
    <row r="741" spans="1:8">
      <c r="A741" s="6">
        <v>42746</v>
      </c>
      <c r="B741" s="6" t="s">
        <v>224</v>
      </c>
      <c r="C741" s="6">
        <v>2019</v>
      </c>
      <c r="D741" s="6" t="s">
        <v>225</v>
      </c>
      <c r="E741" s="6" t="s">
        <v>249</v>
      </c>
      <c r="F741" s="6">
        <f>VLOOKUP(E741,'Fuel Heat Rate'!C:D,2,FALSE)</f>
        <v>0</v>
      </c>
      <c r="G741" s="7">
        <v>-0.13</v>
      </c>
      <c r="H741" s="7">
        <f>VLOOKUP($E741,'Fuel Heat Rate'!$C$3:$K$33,4,FALSE)*G741</f>
        <v>-0.23218</v>
      </c>
    </row>
    <row r="742" spans="1:8">
      <c r="A742" s="6">
        <v>42781</v>
      </c>
      <c r="B742" s="6" t="s">
        <v>224</v>
      </c>
      <c r="C742" s="6">
        <v>2020</v>
      </c>
      <c r="D742" s="6" t="s">
        <v>225</v>
      </c>
      <c r="E742" s="6" t="s">
        <v>249</v>
      </c>
      <c r="F742" s="6">
        <f>VLOOKUP(E742,'Fuel Heat Rate'!C:D,2,FALSE)</f>
        <v>0</v>
      </c>
      <c r="G742" s="7">
        <v>-3.48</v>
      </c>
      <c r="H742" s="7">
        <f>VLOOKUP($E742,'Fuel Heat Rate'!$C$3:$K$33,4,FALSE)*G742</f>
        <v>-6.21528</v>
      </c>
    </row>
    <row r="743" spans="1:8">
      <c r="A743" s="6">
        <v>10931</v>
      </c>
      <c r="B743" s="6" t="s">
        <v>224</v>
      </c>
      <c r="C743" s="6">
        <v>2021</v>
      </c>
      <c r="D743" s="6" t="s">
        <v>225</v>
      </c>
      <c r="E743" s="6" t="s">
        <v>249</v>
      </c>
      <c r="F743" s="6">
        <f>VLOOKUP(E743,'Fuel Heat Rate'!C:D,2,FALSE)</f>
        <v>0</v>
      </c>
      <c r="G743" s="7">
        <v>-11.1</v>
      </c>
      <c r="H743" s="7">
        <f>VLOOKUP($E743,'Fuel Heat Rate'!$C$3:$K$33,4,FALSE)*G743</f>
        <v>-19.8246</v>
      </c>
    </row>
    <row r="744" spans="1:8">
      <c r="A744" s="6">
        <v>50831</v>
      </c>
      <c r="B744" s="6" t="s">
        <v>224</v>
      </c>
      <c r="C744" s="6">
        <v>2019</v>
      </c>
      <c r="D744" s="6" t="s">
        <v>225</v>
      </c>
      <c r="E744" s="6" t="s">
        <v>226</v>
      </c>
      <c r="F744" s="6" t="str">
        <f>VLOOKUP(E744,'Fuel Heat Rate'!C:D,2,FALSE)</f>
        <v>生物质</v>
      </c>
      <c r="G744" s="7">
        <v>-1567.97</v>
      </c>
      <c r="H744" s="7">
        <f>VLOOKUP($E744,'Fuel Heat Rate'!$C$3:$K$33,4,FALSE)*G744</f>
        <v>-1568.02356918346</v>
      </c>
    </row>
    <row r="745" spans="1:8">
      <c r="A745" s="6">
        <v>50866</v>
      </c>
      <c r="B745" s="6" t="s">
        <v>224</v>
      </c>
      <c r="C745" s="6">
        <v>2020</v>
      </c>
      <c r="D745" s="6" t="s">
        <v>225</v>
      </c>
      <c r="E745" s="6" t="s">
        <v>226</v>
      </c>
      <c r="F745" s="6" t="str">
        <f>VLOOKUP(E745,'Fuel Heat Rate'!C:D,2,FALSE)</f>
        <v>生物质</v>
      </c>
      <c r="G745" s="7">
        <v>-2017.84</v>
      </c>
      <c r="H745" s="7">
        <f>VLOOKUP($E745,'Fuel Heat Rate'!$C$3:$K$33,4,FALSE)*G745</f>
        <v>-2017.90893884523</v>
      </c>
    </row>
    <row r="746" spans="1:8">
      <c r="A746" s="6">
        <v>33716</v>
      </c>
      <c r="B746" s="6" t="s">
        <v>224</v>
      </c>
      <c r="C746" s="6">
        <v>2021</v>
      </c>
      <c r="D746" s="6" t="s">
        <v>225</v>
      </c>
      <c r="E746" s="6" t="s">
        <v>226</v>
      </c>
      <c r="F746" s="6" t="str">
        <f>VLOOKUP(E746,'Fuel Heat Rate'!C:D,2,FALSE)</f>
        <v>生物质</v>
      </c>
      <c r="G746" s="7">
        <v>-2904.4</v>
      </c>
      <c r="H746" s="7">
        <f>VLOOKUP($E746,'Fuel Heat Rate'!$C$3:$K$33,4,FALSE)*G746</f>
        <v>-2904.49922787837</v>
      </c>
    </row>
    <row r="747" spans="1:8">
      <c r="A747" s="6">
        <v>48906</v>
      </c>
      <c r="B747" s="6" t="s">
        <v>224</v>
      </c>
      <c r="C747" s="6">
        <v>2019</v>
      </c>
      <c r="D747" s="6" t="s">
        <v>225</v>
      </c>
      <c r="E747" s="6" t="s">
        <v>264</v>
      </c>
      <c r="F747" s="6" t="str">
        <f>VLOOKUP(E747,'Fuel Heat Rate'!C:D,2,FALSE)</f>
        <v>燃油</v>
      </c>
      <c r="G747" s="7">
        <v>-8.25</v>
      </c>
      <c r="H747" s="7">
        <f>VLOOKUP($E747,'Fuel Heat Rate'!$C$3:$K$33,4,FALSE)*G747</f>
        <v>-11.5505637171165</v>
      </c>
    </row>
    <row r="748" spans="1:8">
      <c r="A748" s="6">
        <v>48941</v>
      </c>
      <c r="B748" s="6" t="s">
        <v>224</v>
      </c>
      <c r="C748" s="6">
        <v>2020</v>
      </c>
      <c r="D748" s="6" t="s">
        <v>225</v>
      </c>
      <c r="E748" s="6" t="s">
        <v>264</v>
      </c>
      <c r="F748" s="6" t="str">
        <f>VLOOKUP(E748,'Fuel Heat Rate'!C:D,2,FALSE)</f>
        <v>燃油</v>
      </c>
      <c r="G748" s="7">
        <v>-7.78</v>
      </c>
      <c r="H748" s="7">
        <f>VLOOKUP($E748,'Fuel Heat Rate'!$C$3:$K$33,4,FALSE)*G748</f>
        <v>-10.8925316023232</v>
      </c>
    </row>
    <row r="749" spans="1:8">
      <c r="A749" s="6">
        <v>28291</v>
      </c>
      <c r="B749" s="6" t="s">
        <v>224</v>
      </c>
      <c r="C749" s="6">
        <v>2021</v>
      </c>
      <c r="D749" s="6" t="s">
        <v>225</v>
      </c>
      <c r="E749" s="6" t="s">
        <v>264</v>
      </c>
      <c r="F749" s="6" t="str">
        <f>VLOOKUP(E749,'Fuel Heat Rate'!C:D,2,FALSE)</f>
        <v>燃油</v>
      </c>
      <c r="G749" s="7">
        <v>-7.07</v>
      </c>
      <c r="H749" s="7">
        <f>VLOOKUP($E749,'Fuel Heat Rate'!$C$3:$K$33,4,FALSE)*G749</f>
        <v>-9.89848308848651</v>
      </c>
    </row>
    <row r="750" spans="1:8">
      <c r="A750" s="6">
        <v>40051</v>
      </c>
      <c r="B750" s="6" t="s">
        <v>224</v>
      </c>
      <c r="C750" s="6">
        <v>2019</v>
      </c>
      <c r="D750" s="6" t="s">
        <v>225</v>
      </c>
      <c r="E750" s="6" t="s">
        <v>231</v>
      </c>
      <c r="F750" s="6" t="str">
        <f>VLOOKUP(E750,'Fuel Heat Rate'!C:D,2,FALSE)</f>
        <v>燃煤</v>
      </c>
      <c r="G750" s="7">
        <v>-4641.77</v>
      </c>
      <c r="H750" s="7">
        <f>VLOOKUP($E750,'Fuel Heat Rate'!$C$3:$K$33,4,FALSE)*G750</f>
        <v>-1326.153689</v>
      </c>
    </row>
    <row r="751" spans="1:8">
      <c r="A751" s="6">
        <v>40086</v>
      </c>
      <c r="B751" s="6" t="s">
        <v>224</v>
      </c>
      <c r="C751" s="6">
        <v>2020</v>
      </c>
      <c r="D751" s="6" t="s">
        <v>225</v>
      </c>
      <c r="E751" s="6" t="s">
        <v>231</v>
      </c>
      <c r="F751" s="6" t="str">
        <f>VLOOKUP(E751,'Fuel Heat Rate'!C:D,2,FALSE)</f>
        <v>燃煤</v>
      </c>
      <c r="G751" s="7">
        <v>-4789.09</v>
      </c>
      <c r="H751" s="7">
        <f>VLOOKUP($E751,'Fuel Heat Rate'!$C$3:$K$33,4,FALSE)*G751</f>
        <v>-1368.243013</v>
      </c>
    </row>
    <row r="752" spans="1:8">
      <c r="A752" s="6">
        <v>3336</v>
      </c>
      <c r="B752" s="6" t="s">
        <v>224</v>
      </c>
      <c r="C752" s="6">
        <v>2021</v>
      </c>
      <c r="D752" s="6" t="s">
        <v>225</v>
      </c>
      <c r="E752" s="6" t="s">
        <v>231</v>
      </c>
      <c r="F752" s="6" t="str">
        <f>VLOOKUP(E752,'Fuel Heat Rate'!C:D,2,FALSE)</f>
        <v>燃煤</v>
      </c>
      <c r="G752" s="7">
        <v>-5480.94</v>
      </c>
      <c r="H752" s="7">
        <f>VLOOKUP($E752,'Fuel Heat Rate'!$C$3:$K$33,4,FALSE)*G752</f>
        <v>-1565.904558</v>
      </c>
    </row>
    <row r="753" spans="1:8">
      <c r="A753" s="6">
        <v>45441</v>
      </c>
      <c r="B753" s="6" t="s">
        <v>224</v>
      </c>
      <c r="C753" s="6">
        <v>2019</v>
      </c>
      <c r="D753" s="6" t="s">
        <v>225</v>
      </c>
      <c r="E753" s="6" t="s">
        <v>262</v>
      </c>
      <c r="F753" s="6" t="str">
        <f>VLOOKUP(E753,'Fuel Heat Rate'!C:D,2,FALSE)</f>
        <v>燃油</v>
      </c>
      <c r="G753" s="7">
        <v>-13.94</v>
      </c>
      <c r="H753" s="7">
        <f>VLOOKUP($E753,'Fuel Heat Rate'!$C$3:$K$33,4,FALSE)*G753</f>
        <v>-19.914684</v>
      </c>
    </row>
    <row r="754" spans="1:8">
      <c r="A754" s="6">
        <v>45476</v>
      </c>
      <c r="B754" s="6" t="s">
        <v>224</v>
      </c>
      <c r="C754" s="6">
        <v>2020</v>
      </c>
      <c r="D754" s="6" t="s">
        <v>225</v>
      </c>
      <c r="E754" s="6" t="s">
        <v>262</v>
      </c>
      <c r="F754" s="6" t="str">
        <f>VLOOKUP(E754,'Fuel Heat Rate'!C:D,2,FALSE)</f>
        <v>燃油</v>
      </c>
      <c r="G754" s="7">
        <v>-29.43</v>
      </c>
      <c r="H754" s="7">
        <f>VLOOKUP($E754,'Fuel Heat Rate'!$C$3:$K$33,4,FALSE)*G754</f>
        <v>-42.043698</v>
      </c>
    </row>
    <row r="755" spans="1:8">
      <c r="A755" s="6">
        <v>18526</v>
      </c>
      <c r="B755" s="6" t="s">
        <v>224</v>
      </c>
      <c r="C755" s="6">
        <v>2021</v>
      </c>
      <c r="D755" s="6" t="s">
        <v>225</v>
      </c>
      <c r="E755" s="6" t="s">
        <v>262</v>
      </c>
      <c r="F755" s="6" t="str">
        <f>VLOOKUP(E755,'Fuel Heat Rate'!C:D,2,FALSE)</f>
        <v>燃油</v>
      </c>
      <c r="G755" s="7">
        <v>-24.54</v>
      </c>
      <c r="H755" s="7">
        <f>VLOOKUP($E755,'Fuel Heat Rate'!$C$3:$K$33,4,FALSE)*G755</f>
        <v>-35.057844</v>
      </c>
    </row>
    <row r="756" spans="1:8">
      <c r="A756" s="6">
        <v>50061</v>
      </c>
      <c r="B756" s="6" t="s">
        <v>224</v>
      </c>
      <c r="C756" s="6">
        <v>2019</v>
      </c>
      <c r="D756" s="6" t="s">
        <v>225</v>
      </c>
      <c r="E756" s="6" t="s">
        <v>337</v>
      </c>
      <c r="F756" s="6" t="str">
        <f>VLOOKUP(E756,'Fuel Heat Rate'!C:D,2,FALSE)</f>
        <v>其他</v>
      </c>
      <c r="G756" s="7">
        <v>-111630.52</v>
      </c>
      <c r="H756" s="7">
        <f>VLOOKUP($E756,'Fuel Heat Rate'!$C$3:$K$33,4,FALSE)*G756</f>
        <v>-3813.82029381619</v>
      </c>
    </row>
    <row r="757" spans="1:8">
      <c r="A757" s="6">
        <v>50096</v>
      </c>
      <c r="B757" s="6" t="s">
        <v>224</v>
      </c>
      <c r="C757" s="6">
        <v>2020</v>
      </c>
      <c r="D757" s="6" t="s">
        <v>225</v>
      </c>
      <c r="E757" s="6" t="s">
        <v>337</v>
      </c>
      <c r="F757" s="6" t="str">
        <f>VLOOKUP(E757,'Fuel Heat Rate'!C:D,2,FALSE)</f>
        <v>其他</v>
      </c>
      <c r="G757" s="7">
        <v>-127833.91</v>
      </c>
      <c r="H757" s="7">
        <f>VLOOKUP($E757,'Fuel Heat Rate'!$C$3:$K$33,4,FALSE)*G757</f>
        <v>-4367.40382644346</v>
      </c>
    </row>
    <row r="758" spans="1:8">
      <c r="A758" s="6">
        <v>31546</v>
      </c>
      <c r="B758" s="6" t="s">
        <v>224</v>
      </c>
      <c r="C758" s="6">
        <v>2021</v>
      </c>
      <c r="D758" s="6" t="s">
        <v>225</v>
      </c>
      <c r="E758" s="6" t="s">
        <v>337</v>
      </c>
      <c r="F758" s="6" t="str">
        <f>VLOOKUP(E758,'Fuel Heat Rate'!C:D,2,FALSE)</f>
        <v>其他</v>
      </c>
      <c r="G758" s="7">
        <v>-136451.15</v>
      </c>
      <c r="H758" s="7">
        <f>VLOOKUP($E758,'Fuel Heat Rate'!$C$3:$K$33,4,FALSE)*G758</f>
        <v>-4661.80901947386</v>
      </c>
    </row>
    <row r="759" spans="1:8">
      <c r="A759" s="6">
        <v>45826</v>
      </c>
      <c r="B759" s="6" t="s">
        <v>224</v>
      </c>
      <c r="C759" s="6">
        <v>2019</v>
      </c>
      <c r="D759" s="6" t="s">
        <v>225</v>
      </c>
      <c r="E759" s="6" t="s">
        <v>501</v>
      </c>
      <c r="F759" s="6" t="str">
        <f>VLOOKUP(E759,'Fuel Heat Rate'!C:D,2,FALSE)</f>
        <v>燃油</v>
      </c>
      <c r="G759" s="7">
        <v>-12.01</v>
      </c>
      <c r="H759" s="7">
        <f>VLOOKUP($E759,'Fuel Heat Rate'!$C$3:$K$33,4,FALSE)*G759</f>
        <v>-18.0158206354629</v>
      </c>
    </row>
    <row r="760" spans="1:8">
      <c r="A760" s="6">
        <v>47751</v>
      </c>
      <c r="B760" s="6" t="s">
        <v>224</v>
      </c>
      <c r="C760" s="6">
        <v>2019</v>
      </c>
      <c r="D760" s="6" t="s">
        <v>225</v>
      </c>
      <c r="E760" s="6" t="s">
        <v>239</v>
      </c>
      <c r="F760" s="6" t="str">
        <f>VLOOKUP(E760,'Fuel Heat Rate'!C:D,2,FALSE)</f>
        <v>燃油</v>
      </c>
      <c r="G760" s="7">
        <v>-181.18</v>
      </c>
      <c r="H760" s="7">
        <f>VLOOKUP($E760,'Fuel Heat Rate'!$C$3:$K$33,4,FALSE)*G760</f>
        <v>-197.750511103519</v>
      </c>
    </row>
    <row r="761" spans="1:8">
      <c r="A761" s="6">
        <v>47786</v>
      </c>
      <c r="B761" s="6" t="s">
        <v>224</v>
      </c>
      <c r="C761" s="6">
        <v>2020</v>
      </c>
      <c r="D761" s="6" t="s">
        <v>225</v>
      </c>
      <c r="E761" s="6" t="s">
        <v>239</v>
      </c>
      <c r="F761" s="6" t="str">
        <f>VLOOKUP(E761,'Fuel Heat Rate'!C:D,2,FALSE)</f>
        <v>燃油</v>
      </c>
      <c r="G761" s="7">
        <v>-189.88</v>
      </c>
      <c r="H761" s="7">
        <f>VLOOKUP($E761,'Fuel Heat Rate'!$C$3:$K$33,4,FALSE)*G761</f>
        <v>-207.246202938162</v>
      </c>
    </row>
    <row r="762" spans="1:8">
      <c r="A762" s="6">
        <v>25036</v>
      </c>
      <c r="B762" s="6" t="s">
        <v>224</v>
      </c>
      <c r="C762" s="6">
        <v>2021</v>
      </c>
      <c r="D762" s="6" t="s">
        <v>225</v>
      </c>
      <c r="E762" s="6" t="s">
        <v>239</v>
      </c>
      <c r="F762" s="6" t="str">
        <f>VLOOKUP(E762,'Fuel Heat Rate'!C:D,2,FALSE)</f>
        <v>燃油</v>
      </c>
      <c r="G762" s="7">
        <v>-206.07</v>
      </c>
      <c r="H762" s="7">
        <f>VLOOKUP($E762,'Fuel Heat Rate'!$C$3:$K$33,4,FALSE)*G762</f>
        <v>-224.91692142125</v>
      </c>
    </row>
    <row r="763" spans="1:8">
      <c r="A763" s="6">
        <v>49291</v>
      </c>
      <c r="B763" s="6" t="s">
        <v>224</v>
      </c>
      <c r="C763" s="6">
        <v>2019</v>
      </c>
      <c r="D763" s="6" t="s">
        <v>225</v>
      </c>
      <c r="E763" s="6" t="s">
        <v>253</v>
      </c>
      <c r="F763" s="6" t="str">
        <f>VLOOKUP(E763,'Fuel Heat Rate'!C:D,2,FALSE)</f>
        <v>燃气</v>
      </c>
      <c r="G763" s="7">
        <v>-391.87</v>
      </c>
      <c r="H763" s="7">
        <f>VLOOKUP($E763,'Fuel Heat Rate'!$C$3:$K$33,4,FALSE)*G763</f>
        <v>-4761.2205</v>
      </c>
    </row>
    <row r="764" spans="1:8">
      <c r="A764" s="6">
        <v>49326</v>
      </c>
      <c r="B764" s="6" t="s">
        <v>224</v>
      </c>
      <c r="C764" s="6">
        <v>2020</v>
      </c>
      <c r="D764" s="6" t="s">
        <v>225</v>
      </c>
      <c r="E764" s="6" t="s">
        <v>253</v>
      </c>
      <c r="F764" s="6" t="str">
        <f>VLOOKUP(E764,'Fuel Heat Rate'!C:D,2,FALSE)</f>
        <v>燃气</v>
      </c>
      <c r="G764" s="7">
        <v>-411.37</v>
      </c>
      <c r="H764" s="7">
        <f>VLOOKUP($E764,'Fuel Heat Rate'!$C$3:$K$33,4,FALSE)*G764</f>
        <v>-4998.1455</v>
      </c>
    </row>
    <row r="765" spans="1:8">
      <c r="A765" s="6">
        <v>29376</v>
      </c>
      <c r="B765" s="6" t="s">
        <v>224</v>
      </c>
      <c r="C765" s="6">
        <v>2021</v>
      </c>
      <c r="D765" s="6" t="s">
        <v>225</v>
      </c>
      <c r="E765" s="6" t="s">
        <v>253</v>
      </c>
      <c r="F765" s="6" t="str">
        <f>VLOOKUP(E765,'Fuel Heat Rate'!C:D,2,FALSE)</f>
        <v>燃气</v>
      </c>
      <c r="G765" s="7">
        <v>-472.14</v>
      </c>
      <c r="H765" s="7">
        <f>VLOOKUP($E765,'Fuel Heat Rate'!$C$3:$K$33,4,FALSE)*G765</f>
        <v>-5736.501</v>
      </c>
    </row>
    <row r="766" spans="1:8">
      <c r="A766" s="6">
        <v>48136</v>
      </c>
      <c r="B766" s="6" t="s">
        <v>224</v>
      </c>
      <c r="C766" s="6">
        <v>2019</v>
      </c>
      <c r="D766" s="6" t="s">
        <v>225</v>
      </c>
      <c r="E766" s="6" t="s">
        <v>277</v>
      </c>
      <c r="F766" s="6" t="str">
        <f>VLOOKUP(E766,'Fuel Heat Rate'!C:D,2,FALSE)</f>
        <v>燃气</v>
      </c>
      <c r="G766" s="7">
        <v>-0.11</v>
      </c>
      <c r="H766" s="7">
        <f>VLOOKUP($E766,'Fuel Heat Rate'!$C$3:$K$33,4,FALSE)*G766</f>
        <v>-0.188573</v>
      </c>
    </row>
    <row r="767" spans="1:8">
      <c r="A767" s="6">
        <v>48171</v>
      </c>
      <c r="B767" s="6" t="s">
        <v>224</v>
      </c>
      <c r="C767" s="6">
        <v>2020</v>
      </c>
      <c r="D767" s="6" t="s">
        <v>225</v>
      </c>
      <c r="E767" s="6" t="s">
        <v>277</v>
      </c>
      <c r="F767" s="6" t="str">
        <f>VLOOKUP(E767,'Fuel Heat Rate'!C:D,2,FALSE)</f>
        <v>燃气</v>
      </c>
      <c r="G767" s="7">
        <v>-0.14</v>
      </c>
      <c r="H767" s="7">
        <f>VLOOKUP($E767,'Fuel Heat Rate'!$C$3:$K$33,4,FALSE)*G767</f>
        <v>-0.240002</v>
      </c>
    </row>
    <row r="768" spans="1:8">
      <c r="A768" s="6">
        <v>26121</v>
      </c>
      <c r="B768" s="6" t="s">
        <v>224</v>
      </c>
      <c r="C768" s="6">
        <v>2021</v>
      </c>
      <c r="D768" s="6" t="s">
        <v>225</v>
      </c>
      <c r="E768" s="6" t="s">
        <v>277</v>
      </c>
      <c r="F768" s="6" t="str">
        <f>VLOOKUP(E768,'Fuel Heat Rate'!C:D,2,FALSE)</f>
        <v>燃气</v>
      </c>
      <c r="G768" s="7">
        <v>-0.15</v>
      </c>
      <c r="H768" s="7">
        <f>VLOOKUP($E768,'Fuel Heat Rate'!$C$3:$K$33,4,FALSE)*G768</f>
        <v>-0.257145</v>
      </c>
    </row>
    <row r="769" spans="1:8">
      <c r="A769" s="6">
        <v>49676</v>
      </c>
      <c r="B769" s="6" t="s">
        <v>224</v>
      </c>
      <c r="C769" s="6">
        <v>2019</v>
      </c>
      <c r="D769" s="6" t="s">
        <v>225</v>
      </c>
      <c r="E769" s="6" t="s">
        <v>255</v>
      </c>
      <c r="F769" s="6" t="str">
        <f>VLOOKUP(E769,'Fuel Heat Rate'!C:D,2,FALSE)</f>
        <v>燃气</v>
      </c>
      <c r="G769" s="7">
        <v>-231.28</v>
      </c>
      <c r="H769" s="7">
        <f>VLOOKUP($E769,'Fuel Heat Rate'!$C$3:$K$33,4,FALSE)*G769</f>
        <v>-406.411189613939</v>
      </c>
    </row>
    <row r="770" spans="1:8">
      <c r="A770" s="6">
        <v>49711</v>
      </c>
      <c r="B770" s="6" t="s">
        <v>224</v>
      </c>
      <c r="C770" s="6">
        <v>2020</v>
      </c>
      <c r="D770" s="6" t="s">
        <v>225</v>
      </c>
      <c r="E770" s="6" t="s">
        <v>255</v>
      </c>
      <c r="F770" s="6" t="str">
        <f>VLOOKUP(E770,'Fuel Heat Rate'!C:D,2,FALSE)</f>
        <v>燃气</v>
      </c>
      <c r="G770" s="7">
        <v>-352.62</v>
      </c>
      <c r="H770" s="7">
        <f>VLOOKUP($E770,'Fuel Heat Rate'!$C$3:$K$33,4,FALSE)*G770</f>
        <v>-619.632971643321</v>
      </c>
    </row>
    <row r="771" spans="1:8">
      <c r="A771" s="6">
        <v>30461</v>
      </c>
      <c r="B771" s="6" t="s">
        <v>224</v>
      </c>
      <c r="C771" s="6">
        <v>2021</v>
      </c>
      <c r="D771" s="6" t="s">
        <v>225</v>
      </c>
      <c r="E771" s="6" t="s">
        <v>255</v>
      </c>
      <c r="F771" s="6" t="str">
        <f>VLOOKUP(E771,'Fuel Heat Rate'!C:D,2,FALSE)</f>
        <v>燃气</v>
      </c>
      <c r="G771" s="7">
        <v>-291.12</v>
      </c>
      <c r="H771" s="7">
        <f>VLOOKUP($E771,'Fuel Heat Rate'!$C$3:$K$33,4,FALSE)*G771</f>
        <v>-511.563583190981</v>
      </c>
    </row>
    <row r="772" spans="1:8">
      <c r="A772" s="6">
        <v>39281</v>
      </c>
      <c r="B772" s="6" t="s">
        <v>224</v>
      </c>
      <c r="C772" s="6">
        <v>2019</v>
      </c>
      <c r="D772" s="6" t="s">
        <v>225</v>
      </c>
      <c r="E772" s="6" t="s">
        <v>229</v>
      </c>
      <c r="F772" s="6" t="str">
        <f>VLOOKUP(E772,'Fuel Heat Rate'!C:D,2,FALSE)</f>
        <v>燃煤</v>
      </c>
      <c r="G772" s="7">
        <v>-205517.23</v>
      </c>
      <c r="H772" s="7">
        <f>VLOOKUP($E772,'Fuel Heat Rate'!$C$3:$K$33,4,FALSE)*G772</f>
        <v>-146800.957389</v>
      </c>
    </row>
    <row r="773" spans="1:8">
      <c r="A773" s="6">
        <v>39316</v>
      </c>
      <c r="B773" s="6" t="s">
        <v>224</v>
      </c>
      <c r="C773" s="6">
        <v>2020</v>
      </c>
      <c r="D773" s="6" t="s">
        <v>225</v>
      </c>
      <c r="E773" s="6" t="s">
        <v>229</v>
      </c>
      <c r="F773" s="6" t="str">
        <f>VLOOKUP(E773,'Fuel Heat Rate'!C:D,2,FALSE)</f>
        <v>燃煤</v>
      </c>
      <c r="G773" s="7">
        <v>-206845.78</v>
      </c>
      <c r="H773" s="7">
        <f>VLOOKUP($E773,'Fuel Heat Rate'!$C$3:$K$33,4,FALSE)*G773</f>
        <v>-147749.940654</v>
      </c>
    </row>
    <row r="774" spans="1:8">
      <c r="A774" s="6">
        <v>1166</v>
      </c>
      <c r="B774" s="6" t="s">
        <v>224</v>
      </c>
      <c r="C774" s="6">
        <v>2021</v>
      </c>
      <c r="D774" s="6" t="s">
        <v>225</v>
      </c>
      <c r="E774" s="6" t="s">
        <v>229</v>
      </c>
      <c r="F774" s="6" t="str">
        <f>VLOOKUP(E774,'Fuel Heat Rate'!C:D,2,FALSE)</f>
        <v>燃煤</v>
      </c>
      <c r="G774" s="7">
        <v>-228005.81</v>
      </c>
      <c r="H774" s="7">
        <f>VLOOKUP($E774,'Fuel Heat Rate'!$C$3:$K$33,4,FALSE)*G774</f>
        <v>-162864.550083</v>
      </c>
    </row>
    <row r="775" spans="1:8">
      <c r="A775" s="6">
        <v>43901</v>
      </c>
      <c r="B775" s="6" t="s">
        <v>224</v>
      </c>
      <c r="C775" s="6">
        <v>2019</v>
      </c>
      <c r="D775" s="6" t="s">
        <v>225</v>
      </c>
      <c r="E775" s="6" t="s">
        <v>257</v>
      </c>
      <c r="F775" s="6" t="str">
        <f>VLOOKUP(E775,'Fuel Heat Rate'!C:D,2,FALSE)</f>
        <v>燃油</v>
      </c>
      <c r="G775" s="7">
        <v>-16.01</v>
      </c>
      <c r="H775" s="7">
        <f>VLOOKUP($E775,'Fuel Heat Rate'!$C$3:$K$33,4,FALSE)*G775</f>
        <v>-22.871886</v>
      </c>
    </row>
    <row r="776" spans="1:8">
      <c r="A776" s="6">
        <v>43936</v>
      </c>
      <c r="B776" s="6" t="s">
        <v>224</v>
      </c>
      <c r="C776" s="6">
        <v>2020</v>
      </c>
      <c r="D776" s="6" t="s">
        <v>225</v>
      </c>
      <c r="E776" s="6" t="s">
        <v>257</v>
      </c>
      <c r="F776" s="6" t="str">
        <f>VLOOKUP(E776,'Fuel Heat Rate'!C:D,2,FALSE)</f>
        <v>燃油</v>
      </c>
      <c r="G776" s="7">
        <v>-16.55</v>
      </c>
      <c r="H776" s="7">
        <f>VLOOKUP($E776,'Fuel Heat Rate'!$C$3:$K$33,4,FALSE)*G776</f>
        <v>-23.64333</v>
      </c>
    </row>
    <row r="777" spans="1:8">
      <c r="A777" s="6">
        <v>14186</v>
      </c>
      <c r="B777" s="6" t="s">
        <v>224</v>
      </c>
      <c r="C777" s="6">
        <v>2021</v>
      </c>
      <c r="D777" s="6" t="s">
        <v>225</v>
      </c>
      <c r="E777" s="6" t="s">
        <v>257</v>
      </c>
      <c r="F777" s="6" t="str">
        <f>VLOOKUP(E777,'Fuel Heat Rate'!C:D,2,FALSE)</f>
        <v>燃油</v>
      </c>
      <c r="G777" s="7">
        <v>-12.35</v>
      </c>
      <c r="H777" s="7">
        <f>VLOOKUP($E777,'Fuel Heat Rate'!$C$3:$K$33,4,FALSE)*G777</f>
        <v>-17.64321</v>
      </c>
    </row>
    <row r="778" spans="1:8">
      <c r="A778" s="6">
        <v>42361</v>
      </c>
      <c r="B778" s="6" t="s">
        <v>224</v>
      </c>
      <c r="C778" s="6">
        <v>2019</v>
      </c>
      <c r="D778" s="6" t="s">
        <v>225</v>
      </c>
      <c r="E778" s="6" t="s">
        <v>247</v>
      </c>
      <c r="F778" s="6">
        <f>VLOOKUP(E778,'Fuel Heat Rate'!C:D,2,FALSE)</f>
        <v>0</v>
      </c>
      <c r="G778" s="7">
        <v>-329.03</v>
      </c>
      <c r="H778" s="7">
        <f>VLOOKUP($E778,'Fuel Heat Rate'!$C$3:$K$33,4,FALSE)*G778</f>
        <v>-893.113546293133</v>
      </c>
    </row>
    <row r="779" spans="1:8">
      <c r="A779" s="6">
        <v>42396</v>
      </c>
      <c r="B779" s="6" t="s">
        <v>224</v>
      </c>
      <c r="C779" s="6">
        <v>2020</v>
      </c>
      <c r="D779" s="6" t="s">
        <v>225</v>
      </c>
      <c r="E779" s="6" t="s">
        <v>247</v>
      </c>
      <c r="F779" s="6">
        <f>VLOOKUP(E779,'Fuel Heat Rate'!C:D,2,FALSE)</f>
        <v>0</v>
      </c>
      <c r="G779" s="7">
        <v>-360.91</v>
      </c>
      <c r="H779" s="7">
        <f>VLOOKUP($E779,'Fuel Heat Rate'!$C$3:$K$33,4,FALSE)*G779</f>
        <v>-979.648086778271</v>
      </c>
    </row>
    <row r="780" spans="1:8">
      <c r="A780" s="6">
        <v>9846</v>
      </c>
      <c r="B780" s="6" t="s">
        <v>224</v>
      </c>
      <c r="C780" s="6">
        <v>2021</v>
      </c>
      <c r="D780" s="6" t="s">
        <v>225</v>
      </c>
      <c r="E780" s="6" t="s">
        <v>247</v>
      </c>
      <c r="F780" s="6">
        <f>VLOOKUP(E780,'Fuel Heat Rate'!C:D,2,FALSE)</f>
        <v>0</v>
      </c>
      <c r="G780" s="7">
        <v>-341.32</v>
      </c>
      <c r="H780" s="7">
        <f>VLOOKUP($E780,'Fuel Heat Rate'!$C$3:$K$33,4,FALSE)*G780</f>
        <v>-926.473317389819</v>
      </c>
    </row>
    <row r="781" hidden="1" spans="1:8">
      <c r="A781" s="6">
        <v>374336</v>
      </c>
      <c r="B781" s="6" t="s">
        <v>489</v>
      </c>
      <c r="C781" s="6">
        <v>2019</v>
      </c>
      <c r="D781" s="6" t="s">
        <v>225</v>
      </c>
      <c r="E781" s="6" t="s">
        <v>259</v>
      </c>
      <c r="F781" s="6" t="str">
        <f>VLOOKUP(E781,'Fuel Heat Rate'!C:D,2,FALSE)</f>
        <v>燃油</v>
      </c>
      <c r="G781" s="7">
        <v>-1.75</v>
      </c>
      <c r="H781" s="7">
        <f>VLOOKUP($E781,'Fuel Heat Rate'!$C$3:$K$33,4,FALSE)*G781</f>
        <v>-2.549925</v>
      </c>
    </row>
    <row r="782" hidden="1" spans="1:8">
      <c r="A782" s="6">
        <v>374301</v>
      </c>
      <c r="B782" s="6" t="s">
        <v>489</v>
      </c>
      <c r="C782" s="6">
        <v>2020</v>
      </c>
      <c r="D782" s="6" t="s">
        <v>225</v>
      </c>
      <c r="E782" s="6" t="s">
        <v>259</v>
      </c>
      <c r="F782" s="6" t="str">
        <f>VLOOKUP(E782,'Fuel Heat Rate'!C:D,2,FALSE)</f>
        <v>燃油</v>
      </c>
      <c r="G782" s="7">
        <v>-1.78</v>
      </c>
      <c r="H782" s="7">
        <f>VLOOKUP($E782,'Fuel Heat Rate'!$C$3:$K$33,4,FALSE)*G782</f>
        <v>-2.593638</v>
      </c>
    </row>
    <row r="783" hidden="1" spans="1:8">
      <c r="A783" s="6">
        <v>17721</v>
      </c>
      <c r="B783" s="6" t="s">
        <v>489</v>
      </c>
      <c r="C783" s="6">
        <v>2021</v>
      </c>
      <c r="D783" s="6" t="s">
        <v>225</v>
      </c>
      <c r="E783" s="6" t="s">
        <v>259</v>
      </c>
      <c r="F783" s="6" t="str">
        <f>VLOOKUP(E783,'Fuel Heat Rate'!C:D,2,FALSE)</f>
        <v>燃油</v>
      </c>
      <c r="G783" s="7">
        <v>-2.04</v>
      </c>
      <c r="H783" s="7">
        <f>VLOOKUP($E783,'Fuel Heat Rate'!$C$3:$K$33,4,FALSE)*G783</f>
        <v>-2.972484</v>
      </c>
    </row>
    <row r="784" hidden="1" spans="1:8">
      <c r="A784" s="6">
        <v>374896</v>
      </c>
      <c r="B784" s="6" t="s">
        <v>489</v>
      </c>
      <c r="C784" s="6">
        <v>2019</v>
      </c>
      <c r="D784" s="6" t="s">
        <v>225</v>
      </c>
      <c r="E784" s="6" t="s">
        <v>339</v>
      </c>
      <c r="F784" s="6" t="str">
        <f>VLOOKUP(E784,'Fuel Heat Rate'!C:D,2,FALSE)</f>
        <v>电力</v>
      </c>
      <c r="G784" s="7">
        <v>5292.91</v>
      </c>
      <c r="H784" s="7">
        <f>VLOOKUP($E784,'Fuel Heat Rate'!$C$3:$K$33,4,FALSE)*G784</f>
        <v>6509.89955585924</v>
      </c>
    </row>
    <row r="785" hidden="1" spans="1:8">
      <c r="A785" s="6">
        <v>374861</v>
      </c>
      <c r="B785" s="6" t="s">
        <v>489</v>
      </c>
      <c r="C785" s="6">
        <v>2020</v>
      </c>
      <c r="D785" s="6" t="s">
        <v>225</v>
      </c>
      <c r="E785" s="6" t="s">
        <v>339</v>
      </c>
      <c r="F785" s="6" t="str">
        <f>VLOOKUP(E785,'Fuel Heat Rate'!C:D,2,FALSE)</f>
        <v>电力</v>
      </c>
      <c r="G785" s="7">
        <v>5141.56</v>
      </c>
      <c r="H785" s="7">
        <f>VLOOKUP($E785,'Fuel Heat Rate'!$C$3:$K$33,4,FALSE)*G785</f>
        <v>6323.74991458832</v>
      </c>
    </row>
    <row r="786" hidden="1" spans="1:8">
      <c r="A786" s="6">
        <v>32911</v>
      </c>
      <c r="B786" s="6" t="s">
        <v>489</v>
      </c>
      <c r="C786" s="6">
        <v>2021</v>
      </c>
      <c r="D786" s="6" t="s">
        <v>225</v>
      </c>
      <c r="E786" s="6" t="s">
        <v>339</v>
      </c>
      <c r="F786" s="6" t="str">
        <f>VLOOKUP(E786,'Fuel Heat Rate'!C:D,2,FALSE)</f>
        <v>电力</v>
      </c>
      <c r="G786" s="7">
        <v>5281.04</v>
      </c>
      <c r="H786" s="7">
        <f>VLOOKUP($E786,'Fuel Heat Rate'!$C$3:$K$33,4,FALSE)*G786</f>
        <v>6495.30030748206</v>
      </c>
    </row>
    <row r="787" hidden="1" spans="1:8">
      <c r="A787" s="6">
        <v>375456</v>
      </c>
      <c r="B787" s="6" t="s">
        <v>489</v>
      </c>
      <c r="C787" s="6">
        <v>2019</v>
      </c>
      <c r="D787" s="6" t="s">
        <v>225</v>
      </c>
      <c r="E787" s="6" t="s">
        <v>244</v>
      </c>
      <c r="F787" s="6">
        <f>VLOOKUP(E787,'Fuel Heat Rate'!C:D,2,FALSE)</f>
        <v>0</v>
      </c>
      <c r="G787" s="7">
        <v>-297.54</v>
      </c>
      <c r="H787" s="7">
        <f>VLOOKUP($E787,'Fuel Heat Rate'!$C$3:$K$33,4,FALSE)*G787</f>
        <v>-382.522384694226</v>
      </c>
    </row>
    <row r="788" hidden="1" spans="1:8">
      <c r="A788" s="6">
        <v>375421</v>
      </c>
      <c r="B788" s="6" t="s">
        <v>489</v>
      </c>
      <c r="C788" s="6">
        <v>2020</v>
      </c>
      <c r="D788" s="6" t="s">
        <v>225</v>
      </c>
      <c r="E788" s="6" t="s">
        <v>244</v>
      </c>
      <c r="F788" s="6">
        <f>VLOOKUP(E788,'Fuel Heat Rate'!C:D,2,FALSE)</f>
        <v>0</v>
      </c>
      <c r="G788" s="7">
        <v>-336.54</v>
      </c>
      <c r="H788" s="7">
        <f>VLOOKUP($E788,'Fuel Heat Rate'!$C$3:$K$33,4,FALSE)*G788</f>
        <v>-432.661434916297</v>
      </c>
    </row>
    <row r="789" hidden="1" spans="1:8">
      <c r="A789" s="6">
        <v>9041</v>
      </c>
      <c r="B789" s="6" t="s">
        <v>489</v>
      </c>
      <c r="C789" s="6">
        <v>2021</v>
      </c>
      <c r="D789" s="6" t="s">
        <v>225</v>
      </c>
      <c r="E789" s="6" t="s">
        <v>244</v>
      </c>
      <c r="F789" s="6">
        <f>VLOOKUP(E789,'Fuel Heat Rate'!C:D,2,FALSE)</f>
        <v>0</v>
      </c>
      <c r="G789" s="7">
        <v>-302.8</v>
      </c>
      <c r="H789" s="7">
        <f>VLOOKUP($E789,'Fuel Heat Rate'!$C$3:$K$33,4,FALSE)*G789</f>
        <v>-389.284728390844</v>
      </c>
    </row>
    <row r="790" hidden="1" spans="1:8">
      <c r="A790" s="6">
        <v>375841</v>
      </c>
      <c r="B790" s="6" t="s">
        <v>489</v>
      </c>
      <c r="C790" s="6">
        <v>2019</v>
      </c>
      <c r="D790" s="6" t="s">
        <v>225</v>
      </c>
      <c r="E790" s="6" t="s">
        <v>242</v>
      </c>
      <c r="F790" s="6">
        <f>VLOOKUP(E790,'Fuel Heat Rate'!C:D,2,FALSE)</f>
        <v>0</v>
      </c>
      <c r="G790" s="7">
        <v>-15.67</v>
      </c>
      <c r="H790" s="7">
        <f>VLOOKUP($E790,'Fuel Heat Rate'!$C$3:$K$33,4,FALSE)*G790</f>
        <v>-92.899595</v>
      </c>
    </row>
    <row r="791" hidden="1" spans="1:8">
      <c r="A791" s="6">
        <v>375806</v>
      </c>
      <c r="B791" s="6" t="s">
        <v>489</v>
      </c>
      <c r="C791" s="6">
        <v>2020</v>
      </c>
      <c r="D791" s="6" t="s">
        <v>225</v>
      </c>
      <c r="E791" s="6" t="s">
        <v>242</v>
      </c>
      <c r="F791" s="6">
        <f>VLOOKUP(E791,'Fuel Heat Rate'!C:D,2,FALSE)</f>
        <v>0</v>
      </c>
      <c r="G791" s="7">
        <v>-8.82</v>
      </c>
      <c r="H791" s="7">
        <f>VLOOKUP($E791,'Fuel Heat Rate'!$C$3:$K$33,4,FALSE)*G791</f>
        <v>-52.28937</v>
      </c>
    </row>
    <row r="792" hidden="1" spans="1:8">
      <c r="A792" s="6">
        <v>7956</v>
      </c>
      <c r="B792" s="6" t="s">
        <v>489</v>
      </c>
      <c r="C792" s="6">
        <v>2021</v>
      </c>
      <c r="D792" s="6" t="s">
        <v>225</v>
      </c>
      <c r="E792" s="6" t="s">
        <v>242</v>
      </c>
      <c r="F792" s="6">
        <f>VLOOKUP(E792,'Fuel Heat Rate'!C:D,2,FALSE)</f>
        <v>0</v>
      </c>
      <c r="G792" s="7">
        <v>-9.15</v>
      </c>
      <c r="H792" s="7">
        <f>VLOOKUP($E792,'Fuel Heat Rate'!$C$3:$K$33,4,FALSE)*G792</f>
        <v>-54.245775</v>
      </c>
    </row>
    <row r="793" hidden="1" spans="1:8">
      <c r="A793" s="6">
        <v>376401</v>
      </c>
      <c r="B793" s="6" t="s">
        <v>489</v>
      </c>
      <c r="C793" s="6">
        <v>2019</v>
      </c>
      <c r="D793" s="6" t="s">
        <v>225</v>
      </c>
      <c r="E793" s="6" t="s">
        <v>236</v>
      </c>
      <c r="F793" s="6" t="str">
        <f>VLOOKUP(E793,'Fuel Heat Rate'!C:D,2,FALSE)</f>
        <v>燃煤</v>
      </c>
      <c r="G793" s="7">
        <v>-25.3</v>
      </c>
      <c r="H793" s="7">
        <f>VLOOKUP($E793,'Fuel Heat Rate'!$C$3:$K$33,4,FALSE)*G793</f>
        <v>-24.57642</v>
      </c>
    </row>
    <row r="794" hidden="1" spans="1:8">
      <c r="A794" s="6">
        <v>376366</v>
      </c>
      <c r="B794" s="6" t="s">
        <v>489</v>
      </c>
      <c r="C794" s="6">
        <v>2020</v>
      </c>
      <c r="D794" s="6" t="s">
        <v>225</v>
      </c>
      <c r="E794" s="6" t="s">
        <v>236</v>
      </c>
      <c r="F794" s="6" t="str">
        <f>VLOOKUP(E794,'Fuel Heat Rate'!C:D,2,FALSE)</f>
        <v>燃煤</v>
      </c>
      <c r="G794" s="7">
        <v>-250.03</v>
      </c>
      <c r="H794" s="7">
        <f>VLOOKUP($E794,'Fuel Heat Rate'!$C$3:$K$33,4,FALSE)*G794</f>
        <v>-242.879142</v>
      </c>
    </row>
    <row r="795" hidden="1" spans="1:8">
      <c r="A795" s="6">
        <v>6871</v>
      </c>
      <c r="B795" s="6" t="s">
        <v>489</v>
      </c>
      <c r="C795" s="6">
        <v>2021</v>
      </c>
      <c r="D795" s="6" t="s">
        <v>225</v>
      </c>
      <c r="E795" s="6" t="s">
        <v>236</v>
      </c>
      <c r="F795" s="6" t="str">
        <f>VLOOKUP(E795,'Fuel Heat Rate'!C:D,2,FALSE)</f>
        <v>燃煤</v>
      </c>
      <c r="G795" s="7">
        <v>-188.37</v>
      </c>
      <c r="H795" s="7">
        <f>VLOOKUP($E795,'Fuel Heat Rate'!$C$3:$K$33,4,FALSE)*G795</f>
        <v>-182.982618</v>
      </c>
    </row>
    <row r="796" hidden="1" spans="1:8">
      <c r="A796" s="6">
        <v>376961</v>
      </c>
      <c r="B796" s="6" t="s">
        <v>489</v>
      </c>
      <c r="C796" s="6">
        <v>2019</v>
      </c>
      <c r="D796" s="6" t="s">
        <v>225</v>
      </c>
      <c r="E796" s="6" t="s">
        <v>251</v>
      </c>
      <c r="F796" s="6" t="str">
        <f>VLOOKUP(E796,'Fuel Heat Rate'!C:D,2,FALSE)</f>
        <v>燃油</v>
      </c>
      <c r="G796" s="7">
        <v>-1.67</v>
      </c>
      <c r="H796" s="7">
        <f>VLOOKUP($E796,'Fuel Heat Rate'!$C$3:$K$33,4,FALSE)*G796</f>
        <v>-2.624238</v>
      </c>
    </row>
    <row r="797" hidden="1" spans="1:8">
      <c r="A797" s="6">
        <v>376926</v>
      </c>
      <c r="B797" s="6" t="s">
        <v>489</v>
      </c>
      <c r="C797" s="6">
        <v>2020</v>
      </c>
      <c r="D797" s="6" t="s">
        <v>225</v>
      </c>
      <c r="E797" s="6" t="s">
        <v>251</v>
      </c>
      <c r="F797" s="6" t="str">
        <f>VLOOKUP(E797,'Fuel Heat Rate'!C:D,2,FALSE)</f>
        <v>燃油</v>
      </c>
      <c r="G797" s="7">
        <v>-3.18</v>
      </c>
      <c r="H797" s="7">
        <f>VLOOKUP($E797,'Fuel Heat Rate'!$C$3:$K$33,4,FALSE)*G797</f>
        <v>-4.997052</v>
      </c>
    </row>
    <row r="798" hidden="1" spans="1:8">
      <c r="A798" s="6">
        <v>27486</v>
      </c>
      <c r="B798" s="6" t="s">
        <v>489</v>
      </c>
      <c r="C798" s="6">
        <v>2021</v>
      </c>
      <c r="D798" s="6" t="s">
        <v>225</v>
      </c>
      <c r="E798" s="6" t="s">
        <v>251</v>
      </c>
      <c r="F798" s="6" t="str">
        <f>VLOOKUP(E798,'Fuel Heat Rate'!C:D,2,FALSE)</f>
        <v>燃油</v>
      </c>
      <c r="G798" s="7">
        <v>-2.46</v>
      </c>
      <c r="H798" s="7">
        <f>VLOOKUP($E798,'Fuel Heat Rate'!$C$3:$K$33,4,FALSE)*G798</f>
        <v>-3.865644</v>
      </c>
    </row>
    <row r="799" hidden="1" spans="1:8">
      <c r="A799" s="6">
        <v>377521</v>
      </c>
      <c r="B799" s="6" t="s">
        <v>489</v>
      </c>
      <c r="C799" s="6">
        <v>2019</v>
      </c>
      <c r="D799" s="6" t="s">
        <v>225</v>
      </c>
      <c r="E799" s="6" t="s">
        <v>234</v>
      </c>
      <c r="F799" s="6" t="str">
        <f>VLOOKUP(E799,'Fuel Heat Rate'!C:D,2,FALSE)</f>
        <v>煤矸石</v>
      </c>
      <c r="G799" s="7">
        <v>-242.32</v>
      </c>
      <c r="H799" s="7">
        <f>VLOOKUP($E799,'Fuel Heat Rate'!$C$3:$K$33,4,FALSE)*G799</f>
        <v>-69.3265350187906</v>
      </c>
    </row>
    <row r="800" hidden="1" spans="1:8">
      <c r="A800" s="6">
        <v>377486</v>
      </c>
      <c r="B800" s="6" t="s">
        <v>489</v>
      </c>
      <c r="C800" s="6">
        <v>2020</v>
      </c>
      <c r="D800" s="6" t="s">
        <v>225</v>
      </c>
      <c r="E800" s="6" t="s">
        <v>234</v>
      </c>
      <c r="F800" s="6" t="str">
        <f>VLOOKUP(E800,'Fuel Heat Rate'!C:D,2,FALSE)</f>
        <v>煤矸石</v>
      </c>
      <c r="G800" s="7">
        <v>-224.5</v>
      </c>
      <c r="H800" s="7">
        <f>VLOOKUP($E800,'Fuel Heat Rate'!$C$3:$K$33,4,FALSE)*G800</f>
        <v>-64.22832251452</v>
      </c>
    </row>
    <row r="801" hidden="1" spans="1:8">
      <c r="A801" s="6">
        <v>5786</v>
      </c>
      <c r="B801" s="6" t="s">
        <v>489</v>
      </c>
      <c r="C801" s="6">
        <v>2021</v>
      </c>
      <c r="D801" s="6" t="s">
        <v>225</v>
      </c>
      <c r="E801" s="6" t="s">
        <v>234</v>
      </c>
      <c r="F801" s="6" t="str">
        <f>VLOOKUP(E801,'Fuel Heat Rate'!C:D,2,FALSE)</f>
        <v>煤矸石</v>
      </c>
      <c r="G801" s="7">
        <v>-87.4</v>
      </c>
      <c r="H801" s="7">
        <f>VLOOKUP($E801,'Fuel Heat Rate'!$C$3:$K$33,4,FALSE)*G801</f>
        <v>-25.0047010591049</v>
      </c>
    </row>
    <row r="802" hidden="1" spans="1:8">
      <c r="A802" s="6">
        <v>379026</v>
      </c>
      <c r="B802" s="6" t="s">
        <v>489</v>
      </c>
      <c r="C802" s="6">
        <v>2019</v>
      </c>
      <c r="D802" s="6" t="s">
        <v>225</v>
      </c>
      <c r="E802" s="6" t="s">
        <v>504</v>
      </c>
      <c r="F802" s="6" t="str">
        <f>VLOOKUP(E802,'Fuel Heat Rate'!C:D,2,FALSE)</f>
        <v>燃煤</v>
      </c>
      <c r="G802" s="7">
        <v>-0.8</v>
      </c>
      <c r="H802" s="7">
        <f>VLOOKUP($E802,'Fuel Heat Rate'!$C$3:$K$33,4,FALSE)*G802</f>
        <v>-0.914328664161257</v>
      </c>
    </row>
    <row r="803" hidden="1" spans="1:8">
      <c r="A803" s="6">
        <v>378991</v>
      </c>
      <c r="B803" s="6" t="s">
        <v>489</v>
      </c>
      <c r="C803" s="6">
        <v>2020</v>
      </c>
      <c r="D803" s="6" t="s">
        <v>225</v>
      </c>
      <c r="E803" s="6" t="s">
        <v>504</v>
      </c>
      <c r="F803" s="6" t="str">
        <f>VLOOKUP(E803,'Fuel Heat Rate'!C:D,2,FALSE)</f>
        <v>燃煤</v>
      </c>
      <c r="G803" s="7">
        <v>-0.06</v>
      </c>
      <c r="H803" s="7">
        <f>VLOOKUP($E803,'Fuel Heat Rate'!$C$3:$K$33,4,FALSE)*G803</f>
        <v>-0.0685746498120943</v>
      </c>
    </row>
    <row r="804" hidden="1" spans="1:8">
      <c r="A804" s="6">
        <v>12296</v>
      </c>
      <c r="B804" s="6" t="s">
        <v>489</v>
      </c>
      <c r="C804" s="6">
        <v>2021</v>
      </c>
      <c r="D804" s="6" t="s">
        <v>225</v>
      </c>
      <c r="E804" s="6" t="s">
        <v>504</v>
      </c>
      <c r="F804" s="6" t="str">
        <f>VLOOKUP(E804,'Fuel Heat Rate'!C:D,2,FALSE)</f>
        <v>燃煤</v>
      </c>
      <c r="G804" s="7">
        <v>-12.16</v>
      </c>
      <c r="H804" s="7">
        <f>VLOOKUP($E804,'Fuel Heat Rate'!$C$3:$K$33,4,FALSE)*G804</f>
        <v>-13.8977956952511</v>
      </c>
    </row>
    <row r="805" hidden="1" spans="1:8">
      <c r="A805" s="6">
        <v>379586</v>
      </c>
      <c r="B805" s="6" t="s">
        <v>489</v>
      </c>
      <c r="C805" s="6">
        <v>2019</v>
      </c>
      <c r="D805" s="6" t="s">
        <v>225</v>
      </c>
      <c r="E805" s="6" t="s">
        <v>249</v>
      </c>
      <c r="F805" s="6">
        <f>VLOOKUP(E805,'Fuel Heat Rate'!C:D,2,FALSE)</f>
        <v>0</v>
      </c>
      <c r="G805" s="7">
        <v>-0.13</v>
      </c>
      <c r="H805" s="7">
        <f>VLOOKUP($E805,'Fuel Heat Rate'!$C$3:$K$33,4,FALSE)*G805</f>
        <v>-0.23218</v>
      </c>
    </row>
    <row r="806" hidden="1" spans="1:8">
      <c r="A806" s="6">
        <v>379551</v>
      </c>
      <c r="B806" s="6" t="s">
        <v>489</v>
      </c>
      <c r="C806" s="6">
        <v>2020</v>
      </c>
      <c r="D806" s="6" t="s">
        <v>225</v>
      </c>
      <c r="E806" s="6" t="s">
        <v>249</v>
      </c>
      <c r="F806" s="6">
        <f>VLOOKUP(E806,'Fuel Heat Rate'!C:D,2,FALSE)</f>
        <v>0</v>
      </c>
      <c r="G806" s="7">
        <v>-0.73</v>
      </c>
      <c r="H806" s="7">
        <f>VLOOKUP($E806,'Fuel Heat Rate'!$C$3:$K$33,4,FALSE)*G806</f>
        <v>-1.30378</v>
      </c>
    </row>
    <row r="807" hidden="1" spans="1:8">
      <c r="A807" s="6">
        <v>380146</v>
      </c>
      <c r="B807" s="6" t="s">
        <v>489</v>
      </c>
      <c r="C807" s="6">
        <v>2019</v>
      </c>
      <c r="D807" s="6" t="s">
        <v>225</v>
      </c>
      <c r="E807" s="6" t="s">
        <v>226</v>
      </c>
      <c r="F807" s="6" t="str">
        <f>VLOOKUP(E807,'Fuel Heat Rate'!C:D,2,FALSE)</f>
        <v>生物质</v>
      </c>
      <c r="G807" s="7">
        <v>-602.08</v>
      </c>
      <c r="H807" s="7">
        <f>VLOOKUP($E807,'Fuel Heat Rate'!$C$3:$K$33,4,FALSE)*G807</f>
        <v>-602.100569866758</v>
      </c>
    </row>
    <row r="808" hidden="1" spans="1:8">
      <c r="A808" s="6">
        <v>380111</v>
      </c>
      <c r="B808" s="6" t="s">
        <v>489</v>
      </c>
      <c r="C808" s="6">
        <v>2020</v>
      </c>
      <c r="D808" s="6" t="s">
        <v>225</v>
      </c>
      <c r="E808" s="6" t="s">
        <v>226</v>
      </c>
      <c r="F808" s="6" t="str">
        <f>VLOOKUP(E808,'Fuel Heat Rate'!C:D,2,FALSE)</f>
        <v>生物质</v>
      </c>
      <c r="G808" s="7">
        <v>-695.47</v>
      </c>
      <c r="H808" s="7">
        <f>VLOOKUP($E808,'Fuel Heat Rate'!$C$3:$K$33,4,FALSE)*G808</f>
        <v>-695.493760505637</v>
      </c>
    </row>
    <row r="809" hidden="1" spans="1:8">
      <c r="A809" s="6">
        <v>33996</v>
      </c>
      <c r="B809" s="6" t="s">
        <v>489</v>
      </c>
      <c r="C809" s="6">
        <v>2021</v>
      </c>
      <c r="D809" s="6" t="s">
        <v>225</v>
      </c>
      <c r="E809" s="6" t="s">
        <v>226</v>
      </c>
      <c r="F809" s="6" t="str">
        <f>VLOOKUP(E809,'Fuel Heat Rate'!C:D,2,FALSE)</f>
        <v>生物质</v>
      </c>
      <c r="G809" s="7">
        <v>-927.8</v>
      </c>
      <c r="H809" s="7">
        <f>VLOOKUP($E809,'Fuel Heat Rate'!$C$3:$K$33,4,FALSE)*G809</f>
        <v>-927.831697984284</v>
      </c>
    </row>
    <row r="810" hidden="1" spans="1:8">
      <c r="A810" s="6">
        <v>380706</v>
      </c>
      <c r="B810" s="6" t="s">
        <v>489</v>
      </c>
      <c r="C810" s="6">
        <v>2019</v>
      </c>
      <c r="D810" s="6" t="s">
        <v>225</v>
      </c>
      <c r="E810" s="6" t="s">
        <v>264</v>
      </c>
      <c r="F810" s="6" t="str">
        <f>VLOOKUP(E810,'Fuel Heat Rate'!C:D,2,FALSE)</f>
        <v>燃油</v>
      </c>
      <c r="G810" s="7">
        <v>-0.15</v>
      </c>
      <c r="H810" s="7">
        <f>VLOOKUP($E810,'Fuel Heat Rate'!$C$3:$K$33,4,FALSE)*G810</f>
        <v>-0.210010249402118</v>
      </c>
    </row>
    <row r="811" hidden="1" spans="1:8">
      <c r="A811" s="6">
        <v>380671</v>
      </c>
      <c r="B811" s="6" t="s">
        <v>489</v>
      </c>
      <c r="C811" s="6">
        <v>2020</v>
      </c>
      <c r="D811" s="6" t="s">
        <v>225</v>
      </c>
      <c r="E811" s="6" t="s">
        <v>264</v>
      </c>
      <c r="F811" s="6" t="str">
        <f>VLOOKUP(E811,'Fuel Heat Rate'!C:D,2,FALSE)</f>
        <v>燃油</v>
      </c>
      <c r="G811" s="7">
        <v>-0.23</v>
      </c>
      <c r="H811" s="7">
        <f>VLOOKUP($E811,'Fuel Heat Rate'!$C$3:$K$33,4,FALSE)*G811</f>
        <v>-0.322015715749915</v>
      </c>
    </row>
    <row r="812" hidden="1" spans="1:8">
      <c r="A812" s="6">
        <v>28571</v>
      </c>
      <c r="B812" s="6" t="s">
        <v>489</v>
      </c>
      <c r="C812" s="6">
        <v>2021</v>
      </c>
      <c r="D812" s="6" t="s">
        <v>225</v>
      </c>
      <c r="E812" s="6" t="s">
        <v>264</v>
      </c>
      <c r="F812" s="6" t="str">
        <f>VLOOKUP(E812,'Fuel Heat Rate'!C:D,2,FALSE)</f>
        <v>燃油</v>
      </c>
      <c r="G812" s="7">
        <v>-0.2</v>
      </c>
      <c r="H812" s="7">
        <f>VLOOKUP($E812,'Fuel Heat Rate'!$C$3:$K$33,4,FALSE)*G812</f>
        <v>-0.280013665869491</v>
      </c>
    </row>
    <row r="813" hidden="1" spans="1:8">
      <c r="A813" s="6">
        <v>381266</v>
      </c>
      <c r="B813" s="6" t="s">
        <v>489</v>
      </c>
      <c r="C813" s="6">
        <v>2019</v>
      </c>
      <c r="D813" s="6" t="s">
        <v>225</v>
      </c>
      <c r="E813" s="6" t="s">
        <v>231</v>
      </c>
      <c r="F813" s="6" t="str">
        <f>VLOOKUP(E813,'Fuel Heat Rate'!C:D,2,FALSE)</f>
        <v>燃煤</v>
      </c>
      <c r="G813" s="7">
        <v>-679.31</v>
      </c>
      <c r="H813" s="7">
        <f>VLOOKUP($E813,'Fuel Heat Rate'!$C$3:$K$33,4,FALSE)*G813</f>
        <v>-194.078867</v>
      </c>
    </row>
    <row r="814" hidden="1" spans="1:8">
      <c r="A814" s="6">
        <v>381231</v>
      </c>
      <c r="B814" s="6" t="s">
        <v>489</v>
      </c>
      <c r="C814" s="6">
        <v>2020</v>
      </c>
      <c r="D814" s="6" t="s">
        <v>225</v>
      </c>
      <c r="E814" s="6" t="s">
        <v>231</v>
      </c>
      <c r="F814" s="6" t="str">
        <f>VLOOKUP(E814,'Fuel Heat Rate'!C:D,2,FALSE)</f>
        <v>燃煤</v>
      </c>
      <c r="G814" s="7">
        <v>-592.27</v>
      </c>
      <c r="H814" s="7">
        <f>VLOOKUP($E814,'Fuel Heat Rate'!$C$3:$K$33,4,FALSE)*G814</f>
        <v>-169.211539</v>
      </c>
    </row>
    <row r="815" hidden="1" spans="1:8">
      <c r="A815" s="6">
        <v>3616</v>
      </c>
      <c r="B815" s="6" t="s">
        <v>489</v>
      </c>
      <c r="C815" s="6">
        <v>2021</v>
      </c>
      <c r="D815" s="6" t="s">
        <v>225</v>
      </c>
      <c r="E815" s="6" t="s">
        <v>231</v>
      </c>
      <c r="F815" s="6" t="str">
        <f>VLOOKUP(E815,'Fuel Heat Rate'!C:D,2,FALSE)</f>
        <v>燃煤</v>
      </c>
      <c r="G815" s="7">
        <v>-453.26</v>
      </c>
      <c r="H815" s="7">
        <f>VLOOKUP($E815,'Fuel Heat Rate'!$C$3:$K$33,4,FALSE)*G815</f>
        <v>-129.496382</v>
      </c>
    </row>
    <row r="816" hidden="1" spans="1:8">
      <c r="A816" s="6">
        <v>382386</v>
      </c>
      <c r="B816" s="6" t="s">
        <v>489</v>
      </c>
      <c r="C816" s="6">
        <v>2019</v>
      </c>
      <c r="D816" s="6" t="s">
        <v>225</v>
      </c>
      <c r="E816" s="6" t="s">
        <v>262</v>
      </c>
      <c r="F816" s="6" t="str">
        <f>VLOOKUP(E816,'Fuel Heat Rate'!C:D,2,FALSE)</f>
        <v>燃油</v>
      </c>
      <c r="G816" s="7">
        <v>-0.44</v>
      </c>
      <c r="H816" s="7">
        <f>VLOOKUP($E816,'Fuel Heat Rate'!$C$3:$K$33,4,FALSE)*G816</f>
        <v>-0.628584</v>
      </c>
    </row>
    <row r="817" hidden="1" spans="1:8">
      <c r="A817" s="6">
        <v>382351</v>
      </c>
      <c r="B817" s="6" t="s">
        <v>489</v>
      </c>
      <c r="C817" s="6">
        <v>2020</v>
      </c>
      <c r="D817" s="6" t="s">
        <v>225</v>
      </c>
      <c r="E817" s="6" t="s">
        <v>262</v>
      </c>
      <c r="F817" s="6" t="str">
        <f>VLOOKUP(E817,'Fuel Heat Rate'!C:D,2,FALSE)</f>
        <v>燃油</v>
      </c>
      <c r="G817" s="7">
        <v>-0.37</v>
      </c>
      <c r="H817" s="7">
        <f>VLOOKUP($E817,'Fuel Heat Rate'!$C$3:$K$33,4,FALSE)*G817</f>
        <v>-0.528582</v>
      </c>
    </row>
    <row r="818" hidden="1" spans="1:8">
      <c r="A818" s="6">
        <v>18806</v>
      </c>
      <c r="B818" s="6" t="s">
        <v>489</v>
      </c>
      <c r="C818" s="6">
        <v>2021</v>
      </c>
      <c r="D818" s="6" t="s">
        <v>225</v>
      </c>
      <c r="E818" s="6" t="s">
        <v>262</v>
      </c>
      <c r="F818" s="6" t="str">
        <f>VLOOKUP(E818,'Fuel Heat Rate'!C:D,2,FALSE)</f>
        <v>燃油</v>
      </c>
      <c r="G818" s="7">
        <v>-0.7</v>
      </c>
      <c r="H818" s="7">
        <f>VLOOKUP($E818,'Fuel Heat Rate'!$C$3:$K$33,4,FALSE)*G818</f>
        <v>-1.00002</v>
      </c>
    </row>
    <row r="819" hidden="1" spans="1:8">
      <c r="A819" s="6">
        <v>382946</v>
      </c>
      <c r="B819" s="6" t="s">
        <v>489</v>
      </c>
      <c r="C819" s="6">
        <v>2019</v>
      </c>
      <c r="D819" s="6" t="s">
        <v>225</v>
      </c>
      <c r="E819" s="6" t="s">
        <v>337</v>
      </c>
      <c r="F819" s="6" t="str">
        <f>VLOOKUP(E819,'Fuel Heat Rate'!C:D,2,FALSE)</f>
        <v>其他</v>
      </c>
      <c r="G819" s="7">
        <v>-7890.3</v>
      </c>
      <c r="H819" s="7">
        <f>VLOOKUP($E819,'Fuel Heat Rate'!$C$3:$K$33,4,FALSE)*G819</f>
        <v>-269.569525111035</v>
      </c>
    </row>
    <row r="820" hidden="1" spans="1:8">
      <c r="A820" s="6">
        <v>382911</v>
      </c>
      <c r="B820" s="6" t="s">
        <v>489</v>
      </c>
      <c r="C820" s="6">
        <v>2020</v>
      </c>
      <c r="D820" s="6" t="s">
        <v>225</v>
      </c>
      <c r="E820" s="6" t="s">
        <v>337</v>
      </c>
      <c r="F820" s="6" t="str">
        <f>VLOOKUP(E820,'Fuel Heat Rate'!C:D,2,FALSE)</f>
        <v>其他</v>
      </c>
      <c r="G820" s="7">
        <v>-9386.99</v>
      </c>
      <c r="H820" s="7">
        <f>VLOOKUP($E820,'Fuel Heat Rate'!$C$3:$K$33,4,FALSE)*G820</f>
        <v>-320.703450632046</v>
      </c>
    </row>
    <row r="821" hidden="1" spans="1:8">
      <c r="A821" s="6">
        <v>31826</v>
      </c>
      <c r="B821" s="6" t="s">
        <v>489</v>
      </c>
      <c r="C821" s="6">
        <v>2021</v>
      </c>
      <c r="D821" s="6" t="s">
        <v>225</v>
      </c>
      <c r="E821" s="6" t="s">
        <v>337</v>
      </c>
      <c r="F821" s="6" t="str">
        <f>VLOOKUP(E821,'Fuel Heat Rate'!C:D,2,FALSE)</f>
        <v>其他</v>
      </c>
      <c r="G821" s="7">
        <v>-11814.74</v>
      </c>
      <c r="H821" s="7">
        <f>VLOOKUP($E821,'Fuel Heat Rate'!$C$3:$K$33,4,FALSE)*G821</f>
        <v>-403.646737273659</v>
      </c>
    </row>
    <row r="822" hidden="1" spans="1:8">
      <c r="A822" s="6">
        <v>385046</v>
      </c>
      <c r="B822" s="6" t="s">
        <v>489</v>
      </c>
      <c r="C822" s="6">
        <v>2019</v>
      </c>
      <c r="D822" s="6" t="s">
        <v>225</v>
      </c>
      <c r="E822" s="6" t="s">
        <v>239</v>
      </c>
      <c r="F822" s="6" t="str">
        <f>VLOOKUP(E822,'Fuel Heat Rate'!C:D,2,FALSE)</f>
        <v>燃油</v>
      </c>
      <c r="G822" s="7">
        <v>-17.9</v>
      </c>
      <c r="H822" s="7">
        <f>VLOOKUP($E822,'Fuel Heat Rate'!$C$3:$K$33,4,FALSE)*G822</f>
        <v>-19.53711308507</v>
      </c>
    </row>
    <row r="823" hidden="1" spans="1:8">
      <c r="A823" s="6">
        <v>385011</v>
      </c>
      <c r="B823" s="6" t="s">
        <v>489</v>
      </c>
      <c r="C823" s="6">
        <v>2020</v>
      </c>
      <c r="D823" s="6" t="s">
        <v>225</v>
      </c>
      <c r="E823" s="6" t="s">
        <v>239</v>
      </c>
      <c r="F823" s="6" t="str">
        <f>VLOOKUP(E823,'Fuel Heat Rate'!C:D,2,FALSE)</f>
        <v>燃油</v>
      </c>
      <c r="G823" s="7">
        <v>-24.54</v>
      </c>
      <c r="H823" s="7">
        <f>VLOOKUP($E823,'Fuel Heat Rate'!$C$3:$K$33,4,FALSE)*G823</f>
        <v>-26.7843997266826</v>
      </c>
    </row>
    <row r="824" hidden="1" spans="1:8">
      <c r="A824" s="6">
        <v>25316</v>
      </c>
      <c r="B824" s="6" t="s">
        <v>489</v>
      </c>
      <c r="C824" s="6">
        <v>2021</v>
      </c>
      <c r="D824" s="6" t="s">
        <v>225</v>
      </c>
      <c r="E824" s="6" t="s">
        <v>239</v>
      </c>
      <c r="F824" s="6" t="str">
        <f>VLOOKUP(E824,'Fuel Heat Rate'!C:D,2,FALSE)</f>
        <v>燃油</v>
      </c>
      <c r="G824" s="7">
        <v>-20.44</v>
      </c>
      <c r="H824" s="7">
        <f>VLOOKUP($E824,'Fuel Heat Rate'!$C$3:$K$33,4,FALSE)*G824</f>
        <v>-22.3094185172532</v>
      </c>
    </row>
    <row r="825" hidden="1" spans="1:8">
      <c r="A825" s="6">
        <v>385816</v>
      </c>
      <c r="B825" s="6" t="s">
        <v>489</v>
      </c>
      <c r="C825" s="6">
        <v>2019</v>
      </c>
      <c r="D825" s="6" t="s">
        <v>225</v>
      </c>
      <c r="E825" s="6" t="s">
        <v>253</v>
      </c>
      <c r="F825" s="6" t="str">
        <f>VLOOKUP(E825,'Fuel Heat Rate'!C:D,2,FALSE)</f>
        <v>燃气</v>
      </c>
      <c r="G825" s="7">
        <v>-0.15</v>
      </c>
      <c r="H825" s="7">
        <f>VLOOKUP($E825,'Fuel Heat Rate'!$C$3:$K$33,4,FALSE)*G825</f>
        <v>-1.8225</v>
      </c>
    </row>
    <row r="826" hidden="1" spans="1:8">
      <c r="A826" s="6">
        <v>385781</v>
      </c>
      <c r="B826" s="6" t="s">
        <v>489</v>
      </c>
      <c r="C826" s="6">
        <v>2020</v>
      </c>
      <c r="D826" s="6" t="s">
        <v>225</v>
      </c>
      <c r="E826" s="6" t="s">
        <v>253</v>
      </c>
      <c r="F826" s="6" t="str">
        <f>VLOOKUP(E826,'Fuel Heat Rate'!C:D,2,FALSE)</f>
        <v>燃气</v>
      </c>
      <c r="G826" s="7">
        <v>-0.19</v>
      </c>
      <c r="H826" s="7">
        <f>VLOOKUP($E826,'Fuel Heat Rate'!$C$3:$K$33,4,FALSE)*G826</f>
        <v>-2.3085</v>
      </c>
    </row>
    <row r="827" hidden="1" spans="1:8">
      <c r="A827" s="6">
        <v>29656</v>
      </c>
      <c r="B827" s="6" t="s">
        <v>489</v>
      </c>
      <c r="C827" s="6">
        <v>2021</v>
      </c>
      <c r="D827" s="6" t="s">
        <v>225</v>
      </c>
      <c r="E827" s="6" t="s">
        <v>253</v>
      </c>
      <c r="F827" s="6" t="str">
        <f>VLOOKUP(E827,'Fuel Heat Rate'!C:D,2,FALSE)</f>
        <v>燃气</v>
      </c>
      <c r="G827" s="7">
        <v>-0.66</v>
      </c>
      <c r="H827" s="7">
        <f>VLOOKUP($E827,'Fuel Heat Rate'!$C$3:$K$33,4,FALSE)*G827</f>
        <v>-8.019</v>
      </c>
    </row>
    <row r="828" hidden="1" spans="1:8">
      <c r="A828" s="6">
        <v>386936</v>
      </c>
      <c r="B828" s="6" t="s">
        <v>489</v>
      </c>
      <c r="C828" s="6">
        <v>2019</v>
      </c>
      <c r="D828" s="6" t="s">
        <v>225</v>
      </c>
      <c r="E828" s="6" t="s">
        <v>494</v>
      </c>
      <c r="F828" s="6" t="str">
        <f>VLOOKUP(E828,'Fuel Heat Rate'!C:D,2,FALSE)</f>
        <v>燃煤</v>
      </c>
      <c r="G828" s="7">
        <v>-3.91</v>
      </c>
      <c r="H828" s="7">
        <f>VLOOKUP($E828,'Fuel Heat Rate'!$C$3:$K$33,4,FALSE)*G828</f>
        <v>-2.06694328664161</v>
      </c>
    </row>
    <row r="829" hidden="1" spans="1:8">
      <c r="A829" s="6">
        <v>386901</v>
      </c>
      <c r="B829" s="6" t="s">
        <v>489</v>
      </c>
      <c r="C829" s="6">
        <v>2020</v>
      </c>
      <c r="D829" s="6" t="s">
        <v>225</v>
      </c>
      <c r="E829" s="6" t="s">
        <v>494</v>
      </c>
      <c r="F829" s="6" t="str">
        <f>VLOOKUP(E829,'Fuel Heat Rate'!C:D,2,FALSE)</f>
        <v>燃煤</v>
      </c>
      <c r="G829" s="7">
        <v>-4.22</v>
      </c>
      <c r="H829" s="7">
        <f>VLOOKUP($E829,'Fuel Heat Rate'!$C$3:$K$33,4,FALSE)*G829</f>
        <v>-2.23081858558251</v>
      </c>
    </row>
    <row r="830" hidden="1" spans="1:8">
      <c r="A830" s="6">
        <v>4701</v>
      </c>
      <c r="B830" s="6" t="s">
        <v>489</v>
      </c>
      <c r="C830" s="6">
        <v>2021</v>
      </c>
      <c r="D830" s="6" t="s">
        <v>225</v>
      </c>
      <c r="E830" s="6" t="s">
        <v>494</v>
      </c>
      <c r="F830" s="6" t="str">
        <f>VLOOKUP(E830,'Fuel Heat Rate'!C:D,2,FALSE)</f>
        <v>燃煤</v>
      </c>
      <c r="G830" s="7">
        <v>-20.74</v>
      </c>
      <c r="H830" s="7">
        <f>VLOOKUP($E830,'Fuel Heat Rate'!$C$3:$K$33,4,FALSE)*G830</f>
        <v>-10.9637861291425</v>
      </c>
    </row>
    <row r="831" hidden="1" spans="1:8">
      <c r="A831" s="6">
        <v>389001</v>
      </c>
      <c r="B831" s="6" t="s">
        <v>489</v>
      </c>
      <c r="C831" s="6">
        <v>2019</v>
      </c>
      <c r="D831" s="6" t="s">
        <v>225</v>
      </c>
      <c r="E831" s="6" t="s">
        <v>229</v>
      </c>
      <c r="F831" s="6" t="str">
        <f>VLOOKUP(E831,'Fuel Heat Rate'!C:D,2,FALSE)</f>
        <v>燃煤</v>
      </c>
      <c r="G831" s="7">
        <v>-19832.61</v>
      </c>
      <c r="H831" s="7">
        <f>VLOOKUP($E831,'Fuel Heat Rate'!$C$3:$K$33,4,FALSE)*G831</f>
        <v>-14166.433323</v>
      </c>
    </row>
    <row r="832" hidden="1" spans="1:8">
      <c r="A832" s="6">
        <v>388966</v>
      </c>
      <c r="B832" s="6" t="s">
        <v>489</v>
      </c>
      <c r="C832" s="6">
        <v>2020</v>
      </c>
      <c r="D832" s="6" t="s">
        <v>225</v>
      </c>
      <c r="E832" s="6" t="s">
        <v>229</v>
      </c>
      <c r="F832" s="6" t="str">
        <f>VLOOKUP(E832,'Fuel Heat Rate'!C:D,2,FALSE)</f>
        <v>燃煤</v>
      </c>
      <c r="G832" s="7">
        <v>-17902.25</v>
      </c>
      <c r="H832" s="7">
        <f>VLOOKUP($E832,'Fuel Heat Rate'!$C$3:$K$33,4,FALSE)*G832</f>
        <v>-12787.577175</v>
      </c>
    </row>
    <row r="833" hidden="1" spans="1:8">
      <c r="A833" s="6">
        <v>1446</v>
      </c>
      <c r="B833" s="6" t="s">
        <v>489</v>
      </c>
      <c r="C833" s="6">
        <v>2021</v>
      </c>
      <c r="D833" s="6" t="s">
        <v>225</v>
      </c>
      <c r="E833" s="6" t="s">
        <v>229</v>
      </c>
      <c r="F833" s="6" t="str">
        <f>VLOOKUP(E833,'Fuel Heat Rate'!C:D,2,FALSE)</f>
        <v>燃煤</v>
      </c>
      <c r="G833" s="7">
        <v>-18887.83</v>
      </c>
      <c r="H833" s="7">
        <f>VLOOKUP($E833,'Fuel Heat Rate'!$C$3:$K$33,4,FALSE)*G833</f>
        <v>-13491.576969</v>
      </c>
    </row>
    <row r="834" hidden="1" spans="1:8">
      <c r="A834" s="6">
        <v>390121</v>
      </c>
      <c r="B834" s="6" t="s">
        <v>489</v>
      </c>
      <c r="C834" s="6">
        <v>2019</v>
      </c>
      <c r="D834" s="6" t="s">
        <v>225</v>
      </c>
      <c r="E834" s="6" t="s">
        <v>247</v>
      </c>
      <c r="F834" s="6">
        <f>VLOOKUP(E834,'Fuel Heat Rate'!C:D,2,FALSE)</f>
        <v>0</v>
      </c>
      <c r="G834" s="7">
        <v>-14.45</v>
      </c>
      <c r="H834" s="7">
        <f>VLOOKUP($E834,'Fuel Heat Rate'!$C$3:$K$33,4,FALSE)*G834</f>
        <v>-39.2228390843867</v>
      </c>
    </row>
    <row r="835" hidden="1" spans="1:8">
      <c r="A835" s="6">
        <v>390086</v>
      </c>
      <c r="B835" s="6" t="s">
        <v>489</v>
      </c>
      <c r="C835" s="6">
        <v>2020</v>
      </c>
      <c r="D835" s="6" t="s">
        <v>225</v>
      </c>
      <c r="E835" s="6" t="s">
        <v>247</v>
      </c>
      <c r="F835" s="6">
        <f>VLOOKUP(E835,'Fuel Heat Rate'!C:D,2,FALSE)</f>
        <v>0</v>
      </c>
      <c r="G835" s="7">
        <v>-15.64</v>
      </c>
      <c r="H835" s="7">
        <f>VLOOKUP($E835,'Fuel Heat Rate'!$C$3:$K$33,4,FALSE)*G835</f>
        <v>-42.4529552442774</v>
      </c>
    </row>
    <row r="836" hidden="1" spans="1:8">
      <c r="A836" s="6">
        <v>10126</v>
      </c>
      <c r="B836" s="6" t="s">
        <v>489</v>
      </c>
      <c r="C836" s="6">
        <v>2021</v>
      </c>
      <c r="D836" s="6" t="s">
        <v>225</v>
      </c>
      <c r="E836" s="6" t="s">
        <v>247</v>
      </c>
      <c r="F836" s="6">
        <f>VLOOKUP(E836,'Fuel Heat Rate'!C:D,2,FALSE)</f>
        <v>0</v>
      </c>
      <c r="G836" s="7">
        <v>-13.66</v>
      </c>
      <c r="H836" s="7">
        <f>VLOOKUP($E836,'Fuel Heat Rate'!$C$3:$K$33,4,FALSE)*G836</f>
        <v>-37.0784762555518</v>
      </c>
    </row>
    <row r="837" hidden="1" spans="1:8">
      <c r="A837" s="6">
        <v>390506</v>
      </c>
      <c r="B837" s="6" t="s">
        <v>490</v>
      </c>
      <c r="C837" s="6">
        <v>2019</v>
      </c>
      <c r="D837" s="6" t="s">
        <v>225</v>
      </c>
      <c r="E837" s="6" t="s">
        <v>259</v>
      </c>
      <c r="F837" s="6" t="str">
        <f>VLOOKUP(E837,'Fuel Heat Rate'!C:D,2,FALSE)</f>
        <v>燃油</v>
      </c>
      <c r="G837" s="7">
        <v>-0.67</v>
      </c>
      <c r="H837" s="7">
        <f>VLOOKUP($E837,'Fuel Heat Rate'!$C$3:$K$33,4,FALSE)*G837</f>
        <v>-0.976257</v>
      </c>
    </row>
    <row r="838" hidden="1" spans="1:8">
      <c r="A838" s="6">
        <v>390471</v>
      </c>
      <c r="B838" s="6" t="s">
        <v>490</v>
      </c>
      <c r="C838" s="6">
        <v>2020</v>
      </c>
      <c r="D838" s="6" t="s">
        <v>225</v>
      </c>
      <c r="E838" s="6" t="s">
        <v>259</v>
      </c>
      <c r="F838" s="6" t="str">
        <f>VLOOKUP(E838,'Fuel Heat Rate'!C:D,2,FALSE)</f>
        <v>燃油</v>
      </c>
      <c r="G838" s="7">
        <v>-0.69</v>
      </c>
      <c r="H838" s="7">
        <f>VLOOKUP($E838,'Fuel Heat Rate'!$C$3:$K$33,4,FALSE)*G838</f>
        <v>-1.005399</v>
      </c>
    </row>
    <row r="839" hidden="1" spans="1:8">
      <c r="A839" s="6">
        <v>17756</v>
      </c>
      <c r="B839" s="6" t="s">
        <v>490</v>
      </c>
      <c r="C839" s="6">
        <v>2021</v>
      </c>
      <c r="D839" s="6" t="s">
        <v>225</v>
      </c>
      <c r="E839" s="6" t="s">
        <v>259</v>
      </c>
      <c r="F839" s="6" t="str">
        <f>VLOOKUP(E839,'Fuel Heat Rate'!C:D,2,FALSE)</f>
        <v>燃油</v>
      </c>
      <c r="G839" s="7">
        <v>-1.36</v>
      </c>
      <c r="H839" s="7">
        <f>VLOOKUP($E839,'Fuel Heat Rate'!$C$3:$K$33,4,FALSE)*G839</f>
        <v>-1.981656</v>
      </c>
    </row>
    <row r="840" hidden="1" spans="1:8">
      <c r="A840" s="6">
        <v>391066</v>
      </c>
      <c r="B840" s="6" t="s">
        <v>490</v>
      </c>
      <c r="C840" s="6">
        <v>2019</v>
      </c>
      <c r="D840" s="6" t="s">
        <v>225</v>
      </c>
      <c r="E840" s="6" t="s">
        <v>339</v>
      </c>
      <c r="F840" s="6" t="str">
        <f>VLOOKUP(E840,'Fuel Heat Rate'!C:D,2,FALSE)</f>
        <v>电力</v>
      </c>
      <c r="G840" s="7">
        <v>2930.52</v>
      </c>
      <c r="H840" s="7">
        <f>VLOOKUP($E840,'Fuel Heat Rate'!$C$3:$K$33,4,FALSE)*G840</f>
        <v>3604.32934745473</v>
      </c>
    </row>
    <row r="841" hidden="1" spans="1:8">
      <c r="A841" s="6">
        <v>391031</v>
      </c>
      <c r="B841" s="6" t="s">
        <v>490</v>
      </c>
      <c r="C841" s="6">
        <v>2020</v>
      </c>
      <c r="D841" s="6" t="s">
        <v>225</v>
      </c>
      <c r="E841" s="6" t="s">
        <v>339</v>
      </c>
      <c r="F841" s="6" t="str">
        <f>VLOOKUP(E841,'Fuel Heat Rate'!C:D,2,FALSE)</f>
        <v>电力</v>
      </c>
      <c r="G841" s="7">
        <v>3032.5</v>
      </c>
      <c r="H841" s="7">
        <f>VLOOKUP($E841,'Fuel Heat Rate'!$C$3:$K$33,4,FALSE)*G841</f>
        <v>3729.75743081654</v>
      </c>
    </row>
    <row r="842" hidden="1" spans="1:8">
      <c r="A842" s="6">
        <v>32946</v>
      </c>
      <c r="B842" s="6" t="s">
        <v>490</v>
      </c>
      <c r="C842" s="6">
        <v>2021</v>
      </c>
      <c r="D842" s="6" t="s">
        <v>225</v>
      </c>
      <c r="E842" s="6" t="s">
        <v>339</v>
      </c>
      <c r="F842" s="6" t="str">
        <f>VLOOKUP(E842,'Fuel Heat Rate'!C:D,2,FALSE)</f>
        <v>电力</v>
      </c>
      <c r="G842" s="7">
        <v>3229</v>
      </c>
      <c r="H842" s="7">
        <f>VLOOKUP($E842,'Fuel Heat Rate'!$C$3:$K$33,4,FALSE)*G842</f>
        <v>3971.43833276392</v>
      </c>
    </row>
    <row r="843" hidden="1" spans="1:8">
      <c r="A843" s="6">
        <v>391626</v>
      </c>
      <c r="B843" s="6" t="s">
        <v>490</v>
      </c>
      <c r="C843" s="6">
        <v>2019</v>
      </c>
      <c r="D843" s="6" t="s">
        <v>225</v>
      </c>
      <c r="E843" s="6" t="s">
        <v>244</v>
      </c>
      <c r="F843" s="6">
        <f>VLOOKUP(E843,'Fuel Heat Rate'!C:D,2,FALSE)</f>
        <v>0</v>
      </c>
      <c r="G843" s="7">
        <v>-132.78</v>
      </c>
      <c r="H843" s="7">
        <f>VLOOKUP($E843,'Fuel Heat Rate'!$C$3:$K$33,4,FALSE)*G843</f>
        <v>-170.704181756064</v>
      </c>
    </row>
    <row r="844" hidden="1" spans="1:8">
      <c r="A844" s="6">
        <v>391591</v>
      </c>
      <c r="B844" s="6" t="s">
        <v>490</v>
      </c>
      <c r="C844" s="6">
        <v>2020</v>
      </c>
      <c r="D844" s="6" t="s">
        <v>225</v>
      </c>
      <c r="E844" s="6" t="s">
        <v>244</v>
      </c>
      <c r="F844" s="6">
        <f>VLOOKUP(E844,'Fuel Heat Rate'!C:D,2,FALSE)</f>
        <v>0</v>
      </c>
      <c r="G844" s="7">
        <v>-137.43</v>
      </c>
      <c r="H844" s="7">
        <f>VLOOKUP($E844,'Fuel Heat Rate'!$C$3:$K$33,4,FALSE)*G844</f>
        <v>-176.682299282542</v>
      </c>
    </row>
    <row r="845" hidden="1" spans="1:8">
      <c r="A845" s="6">
        <v>9076</v>
      </c>
      <c r="B845" s="6" t="s">
        <v>490</v>
      </c>
      <c r="C845" s="6">
        <v>2021</v>
      </c>
      <c r="D845" s="6" t="s">
        <v>225</v>
      </c>
      <c r="E845" s="6" t="s">
        <v>244</v>
      </c>
      <c r="F845" s="6">
        <f>VLOOKUP(E845,'Fuel Heat Rate'!C:D,2,FALSE)</f>
        <v>0</v>
      </c>
      <c r="G845" s="7">
        <v>-166.8</v>
      </c>
      <c r="H845" s="7">
        <f>VLOOKUP($E845,'Fuel Heat Rate'!$C$3:$K$33,4,FALSE)*G845</f>
        <v>-214.440860949778</v>
      </c>
    </row>
    <row r="846" hidden="1" spans="1:8">
      <c r="A846" s="6">
        <v>392011</v>
      </c>
      <c r="B846" s="6" t="s">
        <v>490</v>
      </c>
      <c r="C846" s="6">
        <v>2019</v>
      </c>
      <c r="D846" s="6" t="s">
        <v>225</v>
      </c>
      <c r="E846" s="6" t="s">
        <v>242</v>
      </c>
      <c r="F846" s="6">
        <f>VLOOKUP(E846,'Fuel Heat Rate'!C:D,2,FALSE)</f>
        <v>0</v>
      </c>
      <c r="G846" s="7">
        <v>-31.82</v>
      </c>
      <c r="H846" s="7">
        <f>VLOOKUP($E846,'Fuel Heat Rate'!$C$3:$K$33,4,FALSE)*G846</f>
        <v>-188.64487</v>
      </c>
    </row>
    <row r="847" hidden="1" spans="1:8">
      <c r="A847" s="6">
        <v>391976</v>
      </c>
      <c r="B847" s="6" t="s">
        <v>490</v>
      </c>
      <c r="C847" s="6">
        <v>2020</v>
      </c>
      <c r="D847" s="6" t="s">
        <v>225</v>
      </c>
      <c r="E847" s="6" t="s">
        <v>242</v>
      </c>
      <c r="F847" s="6">
        <f>VLOOKUP(E847,'Fuel Heat Rate'!C:D,2,FALSE)</f>
        <v>0</v>
      </c>
      <c r="G847" s="7">
        <v>-46.12</v>
      </c>
      <c r="H847" s="7">
        <f>VLOOKUP($E847,'Fuel Heat Rate'!$C$3:$K$33,4,FALSE)*G847</f>
        <v>-273.42242</v>
      </c>
    </row>
    <row r="848" hidden="1" spans="1:8">
      <c r="A848" s="6">
        <v>7991</v>
      </c>
      <c r="B848" s="6" t="s">
        <v>490</v>
      </c>
      <c r="C848" s="6">
        <v>2021</v>
      </c>
      <c r="D848" s="6" t="s">
        <v>225</v>
      </c>
      <c r="E848" s="6" t="s">
        <v>242</v>
      </c>
      <c r="F848" s="6">
        <f>VLOOKUP(E848,'Fuel Heat Rate'!C:D,2,FALSE)</f>
        <v>0</v>
      </c>
      <c r="G848" s="7">
        <v>-14.39</v>
      </c>
      <c r="H848" s="7">
        <f>VLOOKUP($E848,'Fuel Heat Rate'!$C$3:$K$33,4,FALSE)*G848</f>
        <v>-85.311115</v>
      </c>
    </row>
    <row r="849" hidden="1" spans="1:8">
      <c r="A849" s="6">
        <v>393691</v>
      </c>
      <c r="B849" s="6" t="s">
        <v>490</v>
      </c>
      <c r="C849" s="6">
        <v>2019</v>
      </c>
      <c r="D849" s="6" t="s">
        <v>225</v>
      </c>
      <c r="E849" s="6" t="s">
        <v>234</v>
      </c>
      <c r="F849" s="6" t="str">
        <f>VLOOKUP(E849,'Fuel Heat Rate'!C:D,2,FALSE)</f>
        <v>煤矸石</v>
      </c>
      <c r="G849" s="7">
        <v>-733.6</v>
      </c>
      <c r="H849" s="7">
        <f>VLOOKUP($E849,'Fuel Heat Rate'!$C$3:$K$33,4,FALSE)*G849</f>
        <v>-209.879275708917</v>
      </c>
    </row>
    <row r="850" hidden="1" spans="1:8">
      <c r="A850" s="6">
        <v>393656</v>
      </c>
      <c r="B850" s="6" t="s">
        <v>490</v>
      </c>
      <c r="C850" s="6">
        <v>2020</v>
      </c>
      <c r="D850" s="6" t="s">
        <v>225</v>
      </c>
      <c r="E850" s="6" t="s">
        <v>234</v>
      </c>
      <c r="F850" s="6" t="str">
        <f>VLOOKUP(E850,'Fuel Heat Rate'!C:D,2,FALSE)</f>
        <v>煤矸石</v>
      </c>
      <c r="G850" s="7">
        <v>-584.06</v>
      </c>
      <c r="H850" s="7">
        <f>VLOOKUP($E850,'Fuel Heat Rate'!$C$3:$K$33,4,FALSE)*G850</f>
        <v>-167.096632729757</v>
      </c>
    </row>
    <row r="851" hidden="1" spans="1:8">
      <c r="A851" s="6">
        <v>5821</v>
      </c>
      <c r="B851" s="6" t="s">
        <v>490</v>
      </c>
      <c r="C851" s="6">
        <v>2021</v>
      </c>
      <c r="D851" s="6" t="s">
        <v>225</v>
      </c>
      <c r="E851" s="6" t="s">
        <v>234</v>
      </c>
      <c r="F851" s="6" t="str">
        <f>VLOOKUP(E851,'Fuel Heat Rate'!C:D,2,FALSE)</f>
        <v>煤矸石</v>
      </c>
      <c r="G851" s="7">
        <v>-585.66</v>
      </c>
      <c r="H851" s="7">
        <f>VLOOKUP($E851,'Fuel Heat Rate'!$C$3:$K$33,4,FALSE)*G851</f>
        <v>-167.554384694226</v>
      </c>
    </row>
    <row r="852" hidden="1" spans="1:8">
      <c r="A852" s="6">
        <v>395721</v>
      </c>
      <c r="B852" s="6" t="s">
        <v>490</v>
      </c>
      <c r="C852" s="6">
        <v>2020</v>
      </c>
      <c r="D852" s="6" t="s">
        <v>225</v>
      </c>
      <c r="E852" s="6" t="s">
        <v>249</v>
      </c>
      <c r="F852" s="6">
        <f>VLOOKUP(E852,'Fuel Heat Rate'!C:D,2,FALSE)</f>
        <v>0</v>
      </c>
      <c r="G852" s="7">
        <v>-1.96</v>
      </c>
      <c r="H852" s="7">
        <f>VLOOKUP($E852,'Fuel Heat Rate'!$C$3:$K$33,4,FALSE)*G852</f>
        <v>-3.50056</v>
      </c>
    </row>
    <row r="853" hidden="1" spans="1:8">
      <c r="A853" s="6">
        <v>11246</v>
      </c>
      <c r="B853" s="6" t="s">
        <v>490</v>
      </c>
      <c r="C853" s="6">
        <v>2021</v>
      </c>
      <c r="D853" s="6" t="s">
        <v>225</v>
      </c>
      <c r="E853" s="6" t="s">
        <v>249</v>
      </c>
      <c r="F853" s="6">
        <f>VLOOKUP(E853,'Fuel Heat Rate'!C:D,2,FALSE)</f>
        <v>0</v>
      </c>
      <c r="G853" s="7">
        <v>-2.58</v>
      </c>
      <c r="H853" s="7">
        <f>VLOOKUP($E853,'Fuel Heat Rate'!$C$3:$K$33,4,FALSE)*G853</f>
        <v>-4.60788</v>
      </c>
    </row>
    <row r="854" hidden="1" spans="1:8">
      <c r="A854" s="6">
        <v>396316</v>
      </c>
      <c r="B854" s="6" t="s">
        <v>490</v>
      </c>
      <c r="C854" s="6">
        <v>2019</v>
      </c>
      <c r="D854" s="6" t="s">
        <v>225</v>
      </c>
      <c r="E854" s="6" t="s">
        <v>226</v>
      </c>
      <c r="F854" s="6" t="str">
        <f>VLOOKUP(E854,'Fuel Heat Rate'!C:D,2,FALSE)</f>
        <v>生物质</v>
      </c>
      <c r="G854" s="7">
        <v>-111.98</v>
      </c>
      <c r="H854" s="7">
        <f>VLOOKUP($E854,'Fuel Heat Rate'!$C$3:$K$33,4,FALSE)*G854</f>
        <v>-111.983825760164</v>
      </c>
    </row>
    <row r="855" hidden="1" spans="1:8">
      <c r="A855" s="6">
        <v>396281</v>
      </c>
      <c r="B855" s="6" t="s">
        <v>490</v>
      </c>
      <c r="C855" s="6">
        <v>2020</v>
      </c>
      <c r="D855" s="6" t="s">
        <v>225</v>
      </c>
      <c r="E855" s="6" t="s">
        <v>226</v>
      </c>
      <c r="F855" s="6" t="str">
        <f>VLOOKUP(E855,'Fuel Heat Rate'!C:D,2,FALSE)</f>
        <v>生物质</v>
      </c>
      <c r="G855" s="7">
        <v>-101.05</v>
      </c>
      <c r="H855" s="7">
        <f>VLOOKUP($E855,'Fuel Heat Rate'!$C$3:$K$33,4,FALSE)*G855</f>
        <v>-101.05345234028</v>
      </c>
    </row>
    <row r="856" hidden="1" spans="1:8">
      <c r="A856" s="6">
        <v>34031</v>
      </c>
      <c r="B856" s="6" t="s">
        <v>490</v>
      </c>
      <c r="C856" s="6">
        <v>2021</v>
      </c>
      <c r="D856" s="6" t="s">
        <v>225</v>
      </c>
      <c r="E856" s="6" t="s">
        <v>226</v>
      </c>
      <c r="F856" s="6" t="str">
        <f>VLOOKUP(E856,'Fuel Heat Rate'!C:D,2,FALSE)</f>
        <v>生物质</v>
      </c>
      <c r="G856" s="7">
        <v>-31.84</v>
      </c>
      <c r="H856" s="7">
        <f>VLOOKUP($E856,'Fuel Heat Rate'!$C$3:$K$33,4,FALSE)*G856</f>
        <v>-31.8410878032115</v>
      </c>
    </row>
    <row r="857" hidden="1" spans="1:8">
      <c r="A857" s="6">
        <v>397436</v>
      </c>
      <c r="B857" s="6" t="s">
        <v>490</v>
      </c>
      <c r="C857" s="6">
        <v>2019</v>
      </c>
      <c r="D857" s="6" t="s">
        <v>225</v>
      </c>
      <c r="E857" s="6" t="s">
        <v>231</v>
      </c>
      <c r="F857" s="6" t="str">
        <f>VLOOKUP(E857,'Fuel Heat Rate'!C:D,2,FALSE)</f>
        <v>燃煤</v>
      </c>
      <c r="G857" s="7">
        <v>-2594.06</v>
      </c>
      <c r="H857" s="7">
        <f>VLOOKUP($E857,'Fuel Heat Rate'!$C$3:$K$33,4,FALSE)*G857</f>
        <v>-741.122942</v>
      </c>
    </row>
    <row r="858" hidden="1" spans="1:8">
      <c r="A858" s="6">
        <v>397401</v>
      </c>
      <c r="B858" s="6" t="s">
        <v>490</v>
      </c>
      <c r="C858" s="6">
        <v>2020</v>
      </c>
      <c r="D858" s="6" t="s">
        <v>225</v>
      </c>
      <c r="E858" s="6" t="s">
        <v>231</v>
      </c>
      <c r="F858" s="6" t="str">
        <f>VLOOKUP(E858,'Fuel Heat Rate'!C:D,2,FALSE)</f>
        <v>燃煤</v>
      </c>
      <c r="G858" s="7">
        <v>-2672.03</v>
      </c>
      <c r="H858" s="7">
        <f>VLOOKUP($E858,'Fuel Heat Rate'!$C$3:$K$33,4,FALSE)*G858</f>
        <v>-763.398971</v>
      </c>
    </row>
    <row r="859" hidden="1" spans="1:8">
      <c r="A859" s="6">
        <v>3651</v>
      </c>
      <c r="B859" s="6" t="s">
        <v>490</v>
      </c>
      <c r="C859" s="6">
        <v>2021</v>
      </c>
      <c r="D859" s="6" t="s">
        <v>225</v>
      </c>
      <c r="E859" s="6" t="s">
        <v>231</v>
      </c>
      <c r="F859" s="6" t="str">
        <f>VLOOKUP(E859,'Fuel Heat Rate'!C:D,2,FALSE)</f>
        <v>燃煤</v>
      </c>
      <c r="G859" s="7">
        <v>-3088.88</v>
      </c>
      <c r="H859" s="7">
        <f>VLOOKUP($E859,'Fuel Heat Rate'!$C$3:$K$33,4,FALSE)*G859</f>
        <v>-882.493016</v>
      </c>
    </row>
    <row r="860" hidden="1" spans="1:8">
      <c r="A860" s="6">
        <v>398556</v>
      </c>
      <c r="B860" s="6" t="s">
        <v>490</v>
      </c>
      <c r="C860" s="6">
        <v>2019</v>
      </c>
      <c r="D860" s="6" t="s">
        <v>225</v>
      </c>
      <c r="E860" s="6" t="s">
        <v>262</v>
      </c>
      <c r="F860" s="6" t="str">
        <f>VLOOKUP(E860,'Fuel Heat Rate'!C:D,2,FALSE)</f>
        <v>燃油</v>
      </c>
      <c r="G860" s="7">
        <v>-0.24</v>
      </c>
      <c r="H860" s="7">
        <f>VLOOKUP($E860,'Fuel Heat Rate'!$C$3:$K$33,4,FALSE)*G860</f>
        <v>-0.342864</v>
      </c>
    </row>
    <row r="861" hidden="1" spans="1:8">
      <c r="A861" s="6">
        <v>398521</v>
      </c>
      <c r="B861" s="6" t="s">
        <v>490</v>
      </c>
      <c r="C861" s="6">
        <v>2020</v>
      </c>
      <c r="D861" s="6" t="s">
        <v>225</v>
      </c>
      <c r="E861" s="6" t="s">
        <v>262</v>
      </c>
      <c r="F861" s="6" t="str">
        <f>VLOOKUP(E861,'Fuel Heat Rate'!C:D,2,FALSE)</f>
        <v>燃油</v>
      </c>
      <c r="G861" s="7">
        <v>-0.11</v>
      </c>
      <c r="H861" s="7">
        <f>VLOOKUP($E861,'Fuel Heat Rate'!$C$3:$K$33,4,FALSE)*G861</f>
        <v>-0.157146</v>
      </c>
    </row>
    <row r="862" hidden="1" spans="1:8">
      <c r="A862" s="6">
        <v>18841</v>
      </c>
      <c r="B862" s="6" t="s">
        <v>490</v>
      </c>
      <c r="C862" s="6">
        <v>2021</v>
      </c>
      <c r="D862" s="6" t="s">
        <v>225</v>
      </c>
      <c r="E862" s="6" t="s">
        <v>262</v>
      </c>
      <c r="F862" s="6" t="str">
        <f>VLOOKUP(E862,'Fuel Heat Rate'!C:D,2,FALSE)</f>
        <v>燃油</v>
      </c>
      <c r="G862" s="7">
        <v>-0.1</v>
      </c>
      <c r="H862" s="7">
        <f>VLOOKUP($E862,'Fuel Heat Rate'!$C$3:$K$33,4,FALSE)*G862</f>
        <v>-0.14286</v>
      </c>
    </row>
    <row r="863" hidden="1" spans="1:8">
      <c r="A863" s="6">
        <v>399116</v>
      </c>
      <c r="B863" s="6" t="s">
        <v>490</v>
      </c>
      <c r="C863" s="6">
        <v>2019</v>
      </c>
      <c r="D863" s="6" t="s">
        <v>225</v>
      </c>
      <c r="E863" s="6" t="s">
        <v>337</v>
      </c>
      <c r="F863" s="6" t="str">
        <f>VLOOKUP(E863,'Fuel Heat Rate'!C:D,2,FALSE)</f>
        <v>其他</v>
      </c>
      <c r="G863" s="7">
        <v>-6790.58</v>
      </c>
      <c r="H863" s="7">
        <f>VLOOKUP($E863,'Fuel Heat Rate'!$C$3:$K$33,4,FALSE)*G863</f>
        <v>-231.997950119576</v>
      </c>
    </row>
    <row r="864" hidden="1" spans="1:8">
      <c r="A864" s="6">
        <v>399081</v>
      </c>
      <c r="B864" s="6" t="s">
        <v>490</v>
      </c>
      <c r="C864" s="6">
        <v>2020</v>
      </c>
      <c r="D864" s="6" t="s">
        <v>225</v>
      </c>
      <c r="E864" s="6" t="s">
        <v>337</v>
      </c>
      <c r="F864" s="6" t="str">
        <f>VLOOKUP(E864,'Fuel Heat Rate'!C:D,2,FALSE)</f>
        <v>其他</v>
      </c>
      <c r="G864" s="7">
        <v>-8517.54</v>
      </c>
      <c r="H864" s="7">
        <f>VLOOKUP($E864,'Fuel Heat Rate'!$C$3:$K$33,4,FALSE)*G864</f>
        <v>-290.998975059788</v>
      </c>
    </row>
    <row r="865" hidden="1" spans="1:8">
      <c r="A865" s="6">
        <v>31861</v>
      </c>
      <c r="B865" s="6" t="s">
        <v>490</v>
      </c>
      <c r="C865" s="6">
        <v>2021</v>
      </c>
      <c r="D865" s="6" t="s">
        <v>225</v>
      </c>
      <c r="E865" s="6" t="s">
        <v>337</v>
      </c>
      <c r="F865" s="6" t="str">
        <f>VLOOKUP(E865,'Fuel Heat Rate'!C:D,2,FALSE)</f>
        <v>其他</v>
      </c>
      <c r="G865" s="7">
        <v>-8921.97</v>
      </c>
      <c r="H865" s="7">
        <f>VLOOKUP($E865,'Fuel Heat Rate'!$C$3:$K$33,4,FALSE)*G865</f>
        <v>-304.816194055347</v>
      </c>
    </row>
    <row r="866" hidden="1" spans="1:8">
      <c r="A866" s="6">
        <v>400061</v>
      </c>
      <c r="B866" s="6" t="s">
        <v>490</v>
      </c>
      <c r="C866" s="6">
        <v>2019</v>
      </c>
      <c r="D866" s="6" t="s">
        <v>225</v>
      </c>
      <c r="E866" s="6" t="s">
        <v>503</v>
      </c>
      <c r="F866" s="6" t="str">
        <f>VLOOKUP(E866,'Fuel Heat Rate'!C:D,2,FALSE)</f>
        <v>燃油</v>
      </c>
      <c r="G866" s="7">
        <v>-0.01</v>
      </c>
      <c r="H866" s="7">
        <f>VLOOKUP($E866,'Fuel Heat Rate'!$C$3:$K$33,4,FALSE)*G866</f>
        <v>-0.0141434916296549</v>
      </c>
    </row>
    <row r="867" hidden="1" spans="1:8">
      <c r="A867" s="6">
        <v>401986</v>
      </c>
      <c r="B867" s="6" t="s">
        <v>490</v>
      </c>
      <c r="C867" s="6">
        <v>2019</v>
      </c>
      <c r="D867" s="6" t="s">
        <v>225</v>
      </c>
      <c r="E867" s="6" t="s">
        <v>253</v>
      </c>
      <c r="F867" s="6" t="str">
        <f>VLOOKUP(E867,'Fuel Heat Rate'!C:D,2,FALSE)</f>
        <v>燃气</v>
      </c>
      <c r="G867" s="7">
        <v>-21.9</v>
      </c>
      <c r="H867" s="7">
        <f>VLOOKUP($E867,'Fuel Heat Rate'!$C$3:$K$33,4,FALSE)*G867</f>
        <v>-266.085</v>
      </c>
    </row>
    <row r="868" hidden="1" spans="1:8">
      <c r="A868" s="6">
        <v>401951</v>
      </c>
      <c r="B868" s="6" t="s">
        <v>490</v>
      </c>
      <c r="C868" s="6">
        <v>2020</v>
      </c>
      <c r="D868" s="6" t="s">
        <v>225</v>
      </c>
      <c r="E868" s="6" t="s">
        <v>253</v>
      </c>
      <c r="F868" s="6" t="str">
        <f>VLOOKUP(E868,'Fuel Heat Rate'!C:D,2,FALSE)</f>
        <v>燃气</v>
      </c>
      <c r="G868" s="7">
        <v>-22.19</v>
      </c>
      <c r="H868" s="7">
        <f>VLOOKUP($E868,'Fuel Heat Rate'!$C$3:$K$33,4,FALSE)*G868</f>
        <v>-269.6085</v>
      </c>
    </row>
    <row r="869" hidden="1" spans="1:8">
      <c r="A869" s="6">
        <v>29691</v>
      </c>
      <c r="B869" s="6" t="s">
        <v>490</v>
      </c>
      <c r="C869" s="6">
        <v>2021</v>
      </c>
      <c r="D869" s="6" t="s">
        <v>225</v>
      </c>
      <c r="E869" s="6" t="s">
        <v>253</v>
      </c>
      <c r="F869" s="6" t="str">
        <f>VLOOKUP(E869,'Fuel Heat Rate'!C:D,2,FALSE)</f>
        <v>燃气</v>
      </c>
      <c r="G869" s="7">
        <v>-21.46</v>
      </c>
      <c r="H869" s="7">
        <f>VLOOKUP($E869,'Fuel Heat Rate'!$C$3:$K$33,4,FALSE)*G869</f>
        <v>-260.739</v>
      </c>
    </row>
    <row r="870" hidden="1" spans="1:8">
      <c r="A870" s="6">
        <v>405171</v>
      </c>
      <c r="B870" s="6" t="s">
        <v>490</v>
      </c>
      <c r="C870" s="6">
        <v>2019</v>
      </c>
      <c r="D870" s="6" t="s">
        <v>225</v>
      </c>
      <c r="E870" s="6" t="s">
        <v>229</v>
      </c>
      <c r="F870" s="6" t="str">
        <f>VLOOKUP(E870,'Fuel Heat Rate'!C:D,2,FALSE)</f>
        <v>燃煤</v>
      </c>
      <c r="G870" s="7">
        <v>-11336.98</v>
      </c>
      <c r="H870" s="7">
        <f>VLOOKUP($E870,'Fuel Heat Rate'!$C$3:$K$33,4,FALSE)*G870</f>
        <v>-8098.004814</v>
      </c>
    </row>
    <row r="871" hidden="1" spans="1:8">
      <c r="A871" s="6">
        <v>405136</v>
      </c>
      <c r="B871" s="6" t="s">
        <v>490</v>
      </c>
      <c r="C871" s="6">
        <v>2020</v>
      </c>
      <c r="D871" s="6" t="s">
        <v>225</v>
      </c>
      <c r="E871" s="6" t="s">
        <v>229</v>
      </c>
      <c r="F871" s="6" t="str">
        <f>VLOOKUP(E871,'Fuel Heat Rate'!C:D,2,FALSE)</f>
        <v>燃煤</v>
      </c>
      <c r="G871" s="7">
        <v>-11823.91</v>
      </c>
      <c r="H871" s="7">
        <f>VLOOKUP($E871,'Fuel Heat Rate'!$C$3:$K$33,4,FALSE)*G871</f>
        <v>-8445.818913</v>
      </c>
    </row>
    <row r="872" hidden="1" spans="1:8">
      <c r="A872" s="6">
        <v>1481</v>
      </c>
      <c r="B872" s="6" t="s">
        <v>490</v>
      </c>
      <c r="C872" s="6">
        <v>2021</v>
      </c>
      <c r="D872" s="6" t="s">
        <v>225</v>
      </c>
      <c r="E872" s="6" t="s">
        <v>229</v>
      </c>
      <c r="F872" s="6" t="str">
        <f>VLOOKUP(E872,'Fuel Heat Rate'!C:D,2,FALSE)</f>
        <v>燃煤</v>
      </c>
      <c r="G872" s="7">
        <v>-12663.33</v>
      </c>
      <c r="H872" s="7">
        <f>VLOOKUP($E872,'Fuel Heat Rate'!$C$3:$K$33,4,FALSE)*G872</f>
        <v>-9045.416619</v>
      </c>
    </row>
    <row r="873" hidden="1" spans="1:8">
      <c r="A873" s="6">
        <v>406291</v>
      </c>
      <c r="B873" s="6" t="s">
        <v>490</v>
      </c>
      <c r="C873" s="6">
        <v>2019</v>
      </c>
      <c r="D873" s="6" t="s">
        <v>225</v>
      </c>
      <c r="E873" s="6" t="s">
        <v>247</v>
      </c>
      <c r="F873" s="6">
        <f>VLOOKUP(E873,'Fuel Heat Rate'!C:D,2,FALSE)</f>
        <v>0</v>
      </c>
      <c r="G873" s="7">
        <v>-11.71</v>
      </c>
      <c r="H873" s="7">
        <f>VLOOKUP($E873,'Fuel Heat Rate'!$C$3:$K$33,4,FALSE)*G873</f>
        <v>-31.7854287666553</v>
      </c>
    </row>
    <row r="874" hidden="1" spans="1:8">
      <c r="A874" s="6">
        <v>406256</v>
      </c>
      <c r="B874" s="6" t="s">
        <v>490</v>
      </c>
      <c r="C874" s="6">
        <v>2020</v>
      </c>
      <c r="D874" s="6" t="s">
        <v>225</v>
      </c>
      <c r="E874" s="6" t="s">
        <v>247</v>
      </c>
      <c r="F874" s="6">
        <f>VLOOKUP(E874,'Fuel Heat Rate'!C:D,2,FALSE)</f>
        <v>0</v>
      </c>
      <c r="G874" s="7">
        <v>-11.27</v>
      </c>
      <c r="H874" s="7">
        <f>VLOOKUP($E874,'Fuel Heat Rate'!$C$3:$K$33,4,FALSE)*G874</f>
        <v>-30.591100102494</v>
      </c>
    </row>
    <row r="875" hidden="1" spans="1:8">
      <c r="A875" s="6">
        <v>10161</v>
      </c>
      <c r="B875" s="6" t="s">
        <v>490</v>
      </c>
      <c r="C875" s="6">
        <v>2021</v>
      </c>
      <c r="D875" s="6" t="s">
        <v>225</v>
      </c>
      <c r="E875" s="6" t="s">
        <v>247</v>
      </c>
      <c r="F875" s="6">
        <f>VLOOKUP(E875,'Fuel Heat Rate'!C:D,2,FALSE)</f>
        <v>0</v>
      </c>
      <c r="G875" s="7">
        <v>-15.85</v>
      </c>
      <c r="H875" s="7">
        <f>VLOOKUP($E875,'Fuel Heat Rate'!$C$3:$K$33,4,FALSE)*G875</f>
        <v>-43.0229757430817</v>
      </c>
    </row>
    <row r="876" hidden="1" spans="1:8">
      <c r="A876" s="6">
        <v>406676</v>
      </c>
      <c r="B876" s="6" t="s">
        <v>491</v>
      </c>
      <c r="C876" s="6">
        <v>2019</v>
      </c>
      <c r="D876" s="6" t="s">
        <v>225</v>
      </c>
      <c r="E876" s="6" t="s">
        <v>259</v>
      </c>
      <c r="F876" s="6" t="str">
        <f>VLOOKUP(E876,'Fuel Heat Rate'!C:D,2,FALSE)</f>
        <v>燃油</v>
      </c>
      <c r="G876" s="7">
        <v>-0.34</v>
      </c>
      <c r="H876" s="7">
        <f>VLOOKUP($E876,'Fuel Heat Rate'!$C$3:$K$33,4,FALSE)*G876</f>
        <v>-0.495414</v>
      </c>
    </row>
    <row r="877" hidden="1" spans="1:8">
      <c r="A877" s="6">
        <v>406641</v>
      </c>
      <c r="B877" s="6" t="s">
        <v>491</v>
      </c>
      <c r="C877" s="6">
        <v>2020</v>
      </c>
      <c r="D877" s="6" t="s">
        <v>225</v>
      </c>
      <c r="E877" s="6" t="s">
        <v>259</v>
      </c>
      <c r="F877" s="6" t="str">
        <f>VLOOKUP(E877,'Fuel Heat Rate'!C:D,2,FALSE)</f>
        <v>燃油</v>
      </c>
      <c r="G877" s="7">
        <v>-0.42</v>
      </c>
      <c r="H877" s="7">
        <f>VLOOKUP($E877,'Fuel Heat Rate'!$C$3:$K$33,4,FALSE)*G877</f>
        <v>-0.611982</v>
      </c>
    </row>
    <row r="878" hidden="1" spans="1:8">
      <c r="A878" s="6">
        <v>18351</v>
      </c>
      <c r="B878" s="6" t="s">
        <v>491</v>
      </c>
      <c r="C878" s="6">
        <v>2021</v>
      </c>
      <c r="D878" s="6" t="s">
        <v>225</v>
      </c>
      <c r="E878" s="6" t="s">
        <v>259</v>
      </c>
      <c r="F878" s="6" t="str">
        <f>VLOOKUP(E878,'Fuel Heat Rate'!C:D,2,FALSE)</f>
        <v>燃油</v>
      </c>
      <c r="G878" s="7">
        <v>-0.48</v>
      </c>
      <c r="H878" s="7">
        <f>VLOOKUP($E878,'Fuel Heat Rate'!$C$3:$K$33,4,FALSE)*G878</f>
        <v>-0.699408</v>
      </c>
    </row>
    <row r="879" hidden="1" spans="1:8">
      <c r="A879" s="6">
        <v>407236</v>
      </c>
      <c r="B879" s="6" t="s">
        <v>491</v>
      </c>
      <c r="C879" s="6">
        <v>2019</v>
      </c>
      <c r="D879" s="6" t="s">
        <v>225</v>
      </c>
      <c r="E879" s="6" t="s">
        <v>339</v>
      </c>
      <c r="F879" s="6" t="str">
        <f>VLOOKUP(E879,'Fuel Heat Rate'!C:D,2,FALSE)</f>
        <v>电力</v>
      </c>
      <c r="G879" s="7">
        <v>1860.45</v>
      </c>
      <c r="H879" s="7">
        <f>VLOOKUP($E879,'Fuel Heat Rate'!$C$3:$K$33,4,FALSE)*G879</f>
        <v>2288.2200204988</v>
      </c>
    </row>
    <row r="880" hidden="1" spans="1:8">
      <c r="A880" s="6">
        <v>407201</v>
      </c>
      <c r="B880" s="6" t="s">
        <v>491</v>
      </c>
      <c r="C880" s="6">
        <v>2020</v>
      </c>
      <c r="D880" s="6" t="s">
        <v>225</v>
      </c>
      <c r="E880" s="6" t="s">
        <v>339</v>
      </c>
      <c r="F880" s="6" t="str">
        <f>VLOOKUP(E880,'Fuel Heat Rate'!C:D,2,FALSE)</f>
        <v>电力</v>
      </c>
      <c r="G880" s="7">
        <v>2037.87</v>
      </c>
      <c r="H880" s="7">
        <f>VLOOKUP($E880,'Fuel Heat Rate'!$C$3:$K$33,4,FALSE)*G880</f>
        <v>2506.43389135634</v>
      </c>
    </row>
    <row r="881" hidden="1" spans="1:8">
      <c r="A881" s="6">
        <v>33541</v>
      </c>
      <c r="B881" s="6" t="s">
        <v>491</v>
      </c>
      <c r="C881" s="6">
        <v>2021</v>
      </c>
      <c r="D881" s="6" t="s">
        <v>225</v>
      </c>
      <c r="E881" s="6" t="s">
        <v>339</v>
      </c>
      <c r="F881" s="6" t="str">
        <f>VLOOKUP(E881,'Fuel Heat Rate'!C:D,2,FALSE)</f>
        <v>电力</v>
      </c>
      <c r="G881" s="7">
        <v>2281.76</v>
      </c>
      <c r="H881" s="7">
        <f>VLOOKUP($E881,'Fuel Heat Rate'!$C$3:$K$33,4,FALSE)*G881</f>
        <v>2806.40109326956</v>
      </c>
    </row>
    <row r="882" hidden="1" spans="1:8">
      <c r="A882" s="6">
        <v>407796</v>
      </c>
      <c r="B882" s="6" t="s">
        <v>491</v>
      </c>
      <c r="C882" s="6">
        <v>2019</v>
      </c>
      <c r="D882" s="6" t="s">
        <v>225</v>
      </c>
      <c r="E882" s="6" t="s">
        <v>244</v>
      </c>
      <c r="F882" s="6">
        <f>VLOOKUP(E882,'Fuel Heat Rate'!C:D,2,FALSE)</f>
        <v>0</v>
      </c>
      <c r="G882" s="7">
        <v>-36.98</v>
      </c>
      <c r="H882" s="7">
        <f>VLOOKUP($E882,'Fuel Heat Rate'!$C$3:$K$33,4,FALSE)*G882</f>
        <v>-47.5421045439016</v>
      </c>
    </row>
    <row r="883" hidden="1" spans="1:8">
      <c r="A883" s="6">
        <v>407761</v>
      </c>
      <c r="B883" s="6" t="s">
        <v>491</v>
      </c>
      <c r="C883" s="6">
        <v>2020</v>
      </c>
      <c r="D883" s="6" t="s">
        <v>225</v>
      </c>
      <c r="E883" s="6" t="s">
        <v>244</v>
      </c>
      <c r="F883" s="6">
        <f>VLOOKUP(E883,'Fuel Heat Rate'!C:D,2,FALSE)</f>
        <v>0</v>
      </c>
      <c r="G883" s="7">
        <v>-40.31</v>
      </c>
      <c r="H883" s="7">
        <f>VLOOKUP($E883,'Fuel Heat Rate'!$C$3:$K$33,4,FALSE)*G883</f>
        <v>-51.823208062863</v>
      </c>
    </row>
    <row r="884" hidden="1" spans="1:8">
      <c r="A884" s="6">
        <v>9671</v>
      </c>
      <c r="B884" s="6" t="s">
        <v>491</v>
      </c>
      <c r="C884" s="6">
        <v>2021</v>
      </c>
      <c r="D884" s="6" t="s">
        <v>225</v>
      </c>
      <c r="E884" s="6" t="s">
        <v>244</v>
      </c>
      <c r="F884" s="6">
        <f>VLOOKUP(E884,'Fuel Heat Rate'!C:D,2,FALSE)</f>
        <v>0</v>
      </c>
      <c r="G884" s="7">
        <v>-24.68</v>
      </c>
      <c r="H884" s="7">
        <f>VLOOKUP($E884,'Fuel Heat Rate'!$C$3:$K$33,4,FALSE)*G884</f>
        <v>-31.729019473864</v>
      </c>
    </row>
    <row r="885" hidden="1" spans="1:8">
      <c r="A885" s="6">
        <v>408181</v>
      </c>
      <c r="B885" s="6" t="s">
        <v>491</v>
      </c>
      <c r="C885" s="6">
        <v>2019</v>
      </c>
      <c r="D885" s="6" t="s">
        <v>225</v>
      </c>
      <c r="E885" s="6" t="s">
        <v>242</v>
      </c>
      <c r="F885" s="6">
        <f>VLOOKUP(E885,'Fuel Heat Rate'!C:D,2,FALSE)</f>
        <v>0</v>
      </c>
      <c r="G885" s="7">
        <v>-55.38</v>
      </c>
      <c r="H885" s="7">
        <f>VLOOKUP($E885,'Fuel Heat Rate'!$C$3:$K$33,4,FALSE)*G885</f>
        <v>-328.32033</v>
      </c>
    </row>
    <row r="886" hidden="1" spans="1:8">
      <c r="A886" s="6">
        <v>408146</v>
      </c>
      <c r="B886" s="6" t="s">
        <v>491</v>
      </c>
      <c r="C886" s="6">
        <v>2020</v>
      </c>
      <c r="D886" s="6" t="s">
        <v>225</v>
      </c>
      <c r="E886" s="6" t="s">
        <v>242</v>
      </c>
      <c r="F886" s="6">
        <f>VLOOKUP(E886,'Fuel Heat Rate'!C:D,2,FALSE)</f>
        <v>0</v>
      </c>
      <c r="G886" s="7">
        <v>-78.49</v>
      </c>
      <c r="H886" s="7">
        <f>VLOOKUP($E886,'Fuel Heat Rate'!$C$3:$K$33,4,FALSE)*G886</f>
        <v>-465.327965</v>
      </c>
    </row>
    <row r="887" hidden="1" spans="1:8">
      <c r="A887" s="6">
        <v>8586</v>
      </c>
      <c r="B887" s="6" t="s">
        <v>491</v>
      </c>
      <c r="C887" s="6">
        <v>2021</v>
      </c>
      <c r="D887" s="6" t="s">
        <v>225</v>
      </c>
      <c r="E887" s="6" t="s">
        <v>242</v>
      </c>
      <c r="F887" s="6">
        <f>VLOOKUP(E887,'Fuel Heat Rate'!C:D,2,FALSE)</f>
        <v>0</v>
      </c>
      <c r="G887" s="7">
        <v>-64.21</v>
      </c>
      <c r="H887" s="7">
        <f>VLOOKUP($E887,'Fuel Heat Rate'!$C$3:$K$33,4,FALSE)*G887</f>
        <v>-380.668985</v>
      </c>
    </row>
    <row r="888" hidden="1" spans="1:8">
      <c r="A888" s="6">
        <v>409861</v>
      </c>
      <c r="B888" s="6" t="s">
        <v>491</v>
      </c>
      <c r="C888" s="6">
        <v>2019</v>
      </c>
      <c r="D888" s="6" t="s">
        <v>225</v>
      </c>
      <c r="E888" s="6" t="s">
        <v>234</v>
      </c>
      <c r="F888" s="6" t="str">
        <f>VLOOKUP(E888,'Fuel Heat Rate'!C:D,2,FALSE)</f>
        <v>煤矸石</v>
      </c>
      <c r="G888" s="7">
        <v>-411.54</v>
      </c>
      <c r="H888" s="7">
        <f>VLOOKUP($E888,'Fuel Heat Rate'!$C$3:$K$33,4,FALSE)*G888</f>
        <v>-117.739527160916</v>
      </c>
    </row>
    <row r="889" hidden="1" spans="1:8">
      <c r="A889" s="6">
        <v>409826</v>
      </c>
      <c r="B889" s="6" t="s">
        <v>491</v>
      </c>
      <c r="C889" s="6">
        <v>2020</v>
      </c>
      <c r="D889" s="6" t="s">
        <v>225</v>
      </c>
      <c r="E889" s="6" t="s">
        <v>234</v>
      </c>
      <c r="F889" s="6" t="str">
        <f>VLOOKUP(E889,'Fuel Heat Rate'!C:D,2,FALSE)</f>
        <v>煤矸石</v>
      </c>
      <c r="G889" s="7">
        <v>-550.01</v>
      </c>
      <c r="H889" s="7">
        <f>VLOOKUP($E889,'Fuel Heat Rate'!$C$3:$K$33,4,FALSE)*G889</f>
        <v>-157.355098735907</v>
      </c>
    </row>
    <row r="890" hidden="1" spans="1:8">
      <c r="A890" s="6">
        <v>6416</v>
      </c>
      <c r="B890" s="6" t="s">
        <v>491</v>
      </c>
      <c r="C890" s="6">
        <v>2021</v>
      </c>
      <c r="D890" s="6" t="s">
        <v>225</v>
      </c>
      <c r="E890" s="6" t="s">
        <v>234</v>
      </c>
      <c r="F890" s="6" t="str">
        <f>VLOOKUP(E890,'Fuel Heat Rate'!C:D,2,FALSE)</f>
        <v>煤矸石</v>
      </c>
      <c r="G890" s="7">
        <v>-642.92</v>
      </c>
      <c r="H890" s="7">
        <f>VLOOKUP($E890,'Fuel Heat Rate'!$C$3:$K$33,4,FALSE)*G890</f>
        <v>-183.936183122651</v>
      </c>
    </row>
    <row r="891" hidden="1" spans="1:8">
      <c r="A891" s="6">
        <v>11841</v>
      </c>
      <c r="B891" s="6" t="s">
        <v>491</v>
      </c>
      <c r="C891" s="6">
        <v>2021</v>
      </c>
      <c r="D891" s="6" t="s">
        <v>225</v>
      </c>
      <c r="E891" s="6" t="s">
        <v>249</v>
      </c>
      <c r="F891" s="6">
        <f>VLOOKUP(E891,'Fuel Heat Rate'!C:D,2,FALSE)</f>
        <v>0</v>
      </c>
      <c r="G891" s="7">
        <v>-2.39</v>
      </c>
      <c r="H891" s="7">
        <f>VLOOKUP($E891,'Fuel Heat Rate'!$C$3:$K$33,4,FALSE)*G891</f>
        <v>-4.26854</v>
      </c>
    </row>
    <row r="892" hidden="1" spans="1:8">
      <c r="A892" s="6">
        <v>412486</v>
      </c>
      <c r="B892" s="6" t="s">
        <v>491</v>
      </c>
      <c r="C892" s="6">
        <v>2019</v>
      </c>
      <c r="D892" s="6" t="s">
        <v>225</v>
      </c>
      <c r="E892" s="6" t="s">
        <v>226</v>
      </c>
      <c r="F892" s="6" t="str">
        <f>VLOOKUP(E892,'Fuel Heat Rate'!C:D,2,FALSE)</f>
        <v>生物质</v>
      </c>
      <c r="G892" s="7">
        <v>-31.99</v>
      </c>
      <c r="H892" s="7">
        <f>VLOOKUP($E892,'Fuel Heat Rate'!$C$3:$K$33,4,FALSE)*G892</f>
        <v>-31.9910929279125</v>
      </c>
    </row>
    <row r="893" hidden="1" spans="1:8">
      <c r="A893" s="6">
        <v>412451</v>
      </c>
      <c r="B893" s="6" t="s">
        <v>491</v>
      </c>
      <c r="C893" s="6">
        <v>2020</v>
      </c>
      <c r="D893" s="6" t="s">
        <v>225</v>
      </c>
      <c r="E893" s="6" t="s">
        <v>226</v>
      </c>
      <c r="F893" s="6" t="str">
        <f>VLOOKUP(E893,'Fuel Heat Rate'!C:D,2,FALSE)</f>
        <v>生物质</v>
      </c>
      <c r="G893" s="7">
        <v>-41.55</v>
      </c>
      <c r="H893" s="7">
        <f>VLOOKUP($E893,'Fuel Heat Rate'!$C$3:$K$33,4,FALSE)*G893</f>
        <v>-41.5514195421934</v>
      </c>
    </row>
    <row r="894" hidden="1" spans="1:8">
      <c r="A894" s="6">
        <v>34626</v>
      </c>
      <c r="B894" s="6" t="s">
        <v>491</v>
      </c>
      <c r="C894" s="6">
        <v>2021</v>
      </c>
      <c r="D894" s="6" t="s">
        <v>225</v>
      </c>
      <c r="E894" s="6" t="s">
        <v>226</v>
      </c>
      <c r="F894" s="6" t="str">
        <f>VLOOKUP(E894,'Fuel Heat Rate'!C:D,2,FALSE)</f>
        <v>生物质</v>
      </c>
      <c r="G894" s="7">
        <v>-66.39</v>
      </c>
      <c r="H894" s="7">
        <f>VLOOKUP($E894,'Fuel Heat Rate'!$C$3:$K$33,4,FALSE)*G894</f>
        <v>-66.3922681926888</v>
      </c>
    </row>
    <row r="895" hidden="1" spans="1:8">
      <c r="A895" s="6">
        <v>413606</v>
      </c>
      <c r="B895" s="6" t="s">
        <v>491</v>
      </c>
      <c r="C895" s="6">
        <v>2019</v>
      </c>
      <c r="D895" s="6" t="s">
        <v>225</v>
      </c>
      <c r="E895" s="6" t="s">
        <v>231</v>
      </c>
      <c r="F895" s="6" t="str">
        <f>VLOOKUP(E895,'Fuel Heat Rate'!C:D,2,FALSE)</f>
        <v>燃煤</v>
      </c>
      <c r="G895" s="7">
        <v>-1182.79</v>
      </c>
      <c r="H895" s="7">
        <f>VLOOKUP($E895,'Fuel Heat Rate'!$C$3:$K$33,4,FALSE)*G895</f>
        <v>-337.923103</v>
      </c>
    </row>
    <row r="896" hidden="1" spans="1:8">
      <c r="A896" s="6">
        <v>413571</v>
      </c>
      <c r="B896" s="6" t="s">
        <v>491</v>
      </c>
      <c r="C896" s="6">
        <v>2020</v>
      </c>
      <c r="D896" s="6" t="s">
        <v>225</v>
      </c>
      <c r="E896" s="6" t="s">
        <v>231</v>
      </c>
      <c r="F896" s="6" t="str">
        <f>VLOOKUP(E896,'Fuel Heat Rate'!C:D,2,FALSE)</f>
        <v>燃煤</v>
      </c>
      <c r="G896" s="7">
        <v>-1106.06</v>
      </c>
      <c r="H896" s="7">
        <f>VLOOKUP($E896,'Fuel Heat Rate'!$C$3:$K$33,4,FALSE)*G896</f>
        <v>-316.001342</v>
      </c>
    </row>
    <row r="897" hidden="1" spans="1:8">
      <c r="A897" s="6">
        <v>4246</v>
      </c>
      <c r="B897" s="6" t="s">
        <v>491</v>
      </c>
      <c r="C897" s="6">
        <v>2021</v>
      </c>
      <c r="D897" s="6" t="s">
        <v>225</v>
      </c>
      <c r="E897" s="6" t="s">
        <v>231</v>
      </c>
      <c r="F897" s="6" t="str">
        <f>VLOOKUP(E897,'Fuel Heat Rate'!C:D,2,FALSE)</f>
        <v>燃煤</v>
      </c>
      <c r="G897" s="7">
        <v>-1026.62</v>
      </c>
      <c r="H897" s="7">
        <f>VLOOKUP($E897,'Fuel Heat Rate'!$C$3:$K$33,4,FALSE)*G897</f>
        <v>-293.305334</v>
      </c>
    </row>
    <row r="898" hidden="1" spans="1:8">
      <c r="A898" s="6">
        <v>415286</v>
      </c>
      <c r="B898" s="6" t="s">
        <v>491</v>
      </c>
      <c r="C898" s="6">
        <v>2019</v>
      </c>
      <c r="D898" s="6" t="s">
        <v>225</v>
      </c>
      <c r="E898" s="6" t="s">
        <v>337</v>
      </c>
      <c r="F898" s="6" t="str">
        <f>VLOOKUP(E898,'Fuel Heat Rate'!C:D,2,FALSE)</f>
        <v>其他</v>
      </c>
      <c r="G898" s="7">
        <v>-2814.64</v>
      </c>
      <c r="H898" s="7">
        <f>VLOOKUP($E898,'Fuel Heat Rate'!$C$3:$K$33,4,FALSE)*G898</f>
        <v>-96.1612572599932</v>
      </c>
    </row>
    <row r="899" hidden="1" spans="1:8">
      <c r="A899" s="6">
        <v>415251</v>
      </c>
      <c r="B899" s="6" t="s">
        <v>491</v>
      </c>
      <c r="C899" s="6">
        <v>2020</v>
      </c>
      <c r="D899" s="6" t="s">
        <v>225</v>
      </c>
      <c r="E899" s="6" t="s">
        <v>337</v>
      </c>
      <c r="F899" s="6" t="str">
        <f>VLOOKUP(E899,'Fuel Heat Rate'!C:D,2,FALSE)</f>
        <v>其他</v>
      </c>
      <c r="G899" s="7">
        <v>-4798.02</v>
      </c>
      <c r="H899" s="7">
        <f>VLOOKUP($E899,'Fuel Heat Rate'!$C$3:$K$33,4,FALSE)*G899</f>
        <v>-163.922787837376</v>
      </c>
    </row>
    <row r="900" hidden="1" spans="1:8">
      <c r="A900" s="6">
        <v>32456</v>
      </c>
      <c r="B900" s="6" t="s">
        <v>491</v>
      </c>
      <c r="C900" s="6">
        <v>2021</v>
      </c>
      <c r="D900" s="6" t="s">
        <v>225</v>
      </c>
      <c r="E900" s="6" t="s">
        <v>337</v>
      </c>
      <c r="F900" s="6" t="str">
        <f>VLOOKUP(E900,'Fuel Heat Rate'!C:D,2,FALSE)</f>
        <v>其他</v>
      </c>
      <c r="G900" s="7">
        <v>-5196.36</v>
      </c>
      <c r="H900" s="7">
        <f>VLOOKUP($E900,'Fuel Heat Rate'!$C$3:$K$33,4,FALSE)*G900</f>
        <v>-177.531943969935</v>
      </c>
    </row>
    <row r="901" hidden="1" spans="1:8">
      <c r="A901" s="6">
        <v>418156</v>
      </c>
      <c r="B901" s="6" t="s">
        <v>491</v>
      </c>
      <c r="C901" s="6">
        <v>2019</v>
      </c>
      <c r="D901" s="6" t="s">
        <v>225</v>
      </c>
      <c r="E901" s="6" t="s">
        <v>253</v>
      </c>
      <c r="F901" s="6" t="str">
        <f>VLOOKUP(E901,'Fuel Heat Rate'!C:D,2,FALSE)</f>
        <v>燃气</v>
      </c>
      <c r="G901" s="7">
        <v>-1.24</v>
      </c>
      <c r="H901" s="7">
        <f>VLOOKUP($E901,'Fuel Heat Rate'!$C$3:$K$33,4,FALSE)*G901</f>
        <v>-15.066</v>
      </c>
    </row>
    <row r="902" hidden="1" spans="1:8">
      <c r="A902" s="6">
        <v>418121</v>
      </c>
      <c r="B902" s="6" t="s">
        <v>491</v>
      </c>
      <c r="C902" s="6">
        <v>2020</v>
      </c>
      <c r="D902" s="6" t="s">
        <v>225</v>
      </c>
      <c r="E902" s="6" t="s">
        <v>253</v>
      </c>
      <c r="F902" s="6" t="str">
        <f>VLOOKUP(E902,'Fuel Heat Rate'!C:D,2,FALSE)</f>
        <v>燃气</v>
      </c>
      <c r="G902" s="7">
        <v>-1.16</v>
      </c>
      <c r="H902" s="7">
        <f>VLOOKUP($E902,'Fuel Heat Rate'!$C$3:$K$33,4,FALSE)*G902</f>
        <v>-14.094</v>
      </c>
    </row>
    <row r="903" hidden="1" spans="1:8">
      <c r="A903" s="6">
        <v>30286</v>
      </c>
      <c r="B903" s="6" t="s">
        <v>491</v>
      </c>
      <c r="C903" s="6">
        <v>2021</v>
      </c>
      <c r="D903" s="6" t="s">
        <v>225</v>
      </c>
      <c r="E903" s="6" t="s">
        <v>253</v>
      </c>
      <c r="F903" s="6" t="str">
        <f>VLOOKUP(E903,'Fuel Heat Rate'!C:D,2,FALSE)</f>
        <v>燃气</v>
      </c>
      <c r="G903" s="7">
        <v>-0.86</v>
      </c>
      <c r="H903" s="7">
        <f>VLOOKUP($E903,'Fuel Heat Rate'!$C$3:$K$33,4,FALSE)*G903</f>
        <v>-10.449</v>
      </c>
    </row>
    <row r="904" hidden="1" spans="1:8">
      <c r="A904" s="6">
        <v>419241</v>
      </c>
      <c r="B904" s="6" t="s">
        <v>491</v>
      </c>
      <c r="C904" s="6">
        <v>2020</v>
      </c>
      <c r="D904" s="6" t="s">
        <v>225</v>
      </c>
      <c r="E904" s="6" t="s">
        <v>494</v>
      </c>
      <c r="F904" s="6" t="str">
        <f>VLOOKUP(E904,'Fuel Heat Rate'!C:D,2,FALSE)</f>
        <v>燃煤</v>
      </c>
      <c r="G904" s="7">
        <v>-35.07</v>
      </c>
      <c r="H904" s="7">
        <f>VLOOKUP($E904,'Fuel Heat Rate'!$C$3:$K$33,4,FALSE)*G904</f>
        <v>-18.5390539801845</v>
      </c>
    </row>
    <row r="905" hidden="1" spans="1:8">
      <c r="A905" s="6">
        <v>5331</v>
      </c>
      <c r="B905" s="6" t="s">
        <v>491</v>
      </c>
      <c r="C905" s="6">
        <v>2021</v>
      </c>
      <c r="D905" s="6" t="s">
        <v>225</v>
      </c>
      <c r="E905" s="6" t="s">
        <v>494</v>
      </c>
      <c r="F905" s="6" t="str">
        <f>VLOOKUP(E905,'Fuel Heat Rate'!C:D,2,FALSE)</f>
        <v>燃煤</v>
      </c>
      <c r="G905" s="7">
        <v>-26.45</v>
      </c>
      <c r="H905" s="7">
        <f>VLOOKUP($E905,'Fuel Heat Rate'!$C$3:$K$33,4,FALSE)*G905</f>
        <v>-13.9822634096344</v>
      </c>
    </row>
    <row r="906" hidden="1" spans="1:8">
      <c r="A906" s="6">
        <v>421341</v>
      </c>
      <c r="B906" s="6" t="s">
        <v>491</v>
      </c>
      <c r="C906" s="6">
        <v>2019</v>
      </c>
      <c r="D906" s="6" t="s">
        <v>225</v>
      </c>
      <c r="E906" s="6" t="s">
        <v>229</v>
      </c>
      <c r="F906" s="6" t="str">
        <f>VLOOKUP(E906,'Fuel Heat Rate'!C:D,2,FALSE)</f>
        <v>燃煤</v>
      </c>
      <c r="G906" s="7">
        <v>-6040.67</v>
      </c>
      <c r="H906" s="7">
        <f>VLOOKUP($E906,'Fuel Heat Rate'!$C$3:$K$33,4,FALSE)*G906</f>
        <v>-4314.850581</v>
      </c>
    </row>
    <row r="907" hidden="1" spans="1:8">
      <c r="A907" s="6">
        <v>421306</v>
      </c>
      <c r="B907" s="6" t="s">
        <v>491</v>
      </c>
      <c r="C907" s="6">
        <v>2020</v>
      </c>
      <c r="D907" s="6" t="s">
        <v>225</v>
      </c>
      <c r="E907" s="6" t="s">
        <v>229</v>
      </c>
      <c r="F907" s="6" t="str">
        <f>VLOOKUP(E907,'Fuel Heat Rate'!C:D,2,FALSE)</f>
        <v>燃煤</v>
      </c>
      <c r="G907" s="7">
        <v>-6542.39</v>
      </c>
      <c r="H907" s="7">
        <f>VLOOKUP($E907,'Fuel Heat Rate'!$C$3:$K$33,4,FALSE)*G907</f>
        <v>-4673.229177</v>
      </c>
    </row>
    <row r="908" hidden="1" spans="1:8">
      <c r="A908" s="6">
        <v>2076</v>
      </c>
      <c r="B908" s="6" t="s">
        <v>491</v>
      </c>
      <c r="C908" s="6">
        <v>2021</v>
      </c>
      <c r="D908" s="6" t="s">
        <v>225</v>
      </c>
      <c r="E908" s="6" t="s">
        <v>229</v>
      </c>
      <c r="F908" s="6" t="str">
        <f>VLOOKUP(E908,'Fuel Heat Rate'!C:D,2,FALSE)</f>
        <v>燃煤</v>
      </c>
      <c r="G908" s="7">
        <v>-7698.73</v>
      </c>
      <c r="H908" s="7">
        <f>VLOOKUP($E908,'Fuel Heat Rate'!$C$3:$K$33,4,FALSE)*G908</f>
        <v>-5499.202839</v>
      </c>
    </row>
    <row r="909" hidden="1" spans="1:8">
      <c r="A909" s="6">
        <v>422461</v>
      </c>
      <c r="B909" s="6" t="s">
        <v>491</v>
      </c>
      <c r="C909" s="6">
        <v>2019</v>
      </c>
      <c r="D909" s="6" t="s">
        <v>225</v>
      </c>
      <c r="E909" s="6" t="s">
        <v>247</v>
      </c>
      <c r="F909" s="6">
        <f>VLOOKUP(E909,'Fuel Heat Rate'!C:D,2,FALSE)</f>
        <v>0</v>
      </c>
      <c r="G909" s="7">
        <v>-1.28</v>
      </c>
      <c r="H909" s="7">
        <f>VLOOKUP($E909,'Fuel Heat Rate'!$C$3:$K$33,4,FALSE)*G909</f>
        <v>-3.4744106593782</v>
      </c>
    </row>
    <row r="910" hidden="1" spans="1:8">
      <c r="A910" s="6">
        <v>422426</v>
      </c>
      <c r="B910" s="6" t="s">
        <v>491</v>
      </c>
      <c r="C910" s="6">
        <v>2020</v>
      </c>
      <c r="D910" s="6" t="s">
        <v>225</v>
      </c>
      <c r="E910" s="6" t="s">
        <v>247</v>
      </c>
      <c r="F910" s="6">
        <f>VLOOKUP(E910,'Fuel Heat Rate'!C:D,2,FALSE)</f>
        <v>0</v>
      </c>
      <c r="G910" s="7">
        <v>-1.33</v>
      </c>
      <c r="H910" s="7">
        <f>VLOOKUP($E910,'Fuel Heat Rate'!$C$3:$K$33,4,FALSE)*G910</f>
        <v>-3.61012982576016</v>
      </c>
    </row>
    <row r="911" hidden="1" spans="1:8">
      <c r="A911" s="6">
        <v>10756</v>
      </c>
      <c r="B911" s="6" t="s">
        <v>491</v>
      </c>
      <c r="C911" s="6">
        <v>2021</v>
      </c>
      <c r="D911" s="6" t="s">
        <v>225</v>
      </c>
      <c r="E911" s="6" t="s">
        <v>247</v>
      </c>
      <c r="F911" s="6">
        <f>VLOOKUP(E911,'Fuel Heat Rate'!C:D,2,FALSE)</f>
        <v>0</v>
      </c>
      <c r="G911" s="7">
        <v>-1.65</v>
      </c>
      <c r="H911" s="7">
        <f>VLOOKUP($E911,'Fuel Heat Rate'!$C$3:$K$33,4,FALSE)*G911</f>
        <v>-4.47873249060472</v>
      </c>
    </row>
    <row r="912" hidden="1" spans="1:8">
      <c r="A912" s="6">
        <v>422846</v>
      </c>
      <c r="B912" s="6" t="s">
        <v>492</v>
      </c>
      <c r="C912" s="6">
        <v>2019</v>
      </c>
      <c r="D912" s="6" t="s">
        <v>225</v>
      </c>
      <c r="E912" s="6" t="s">
        <v>259</v>
      </c>
      <c r="F912" s="6" t="str">
        <f>VLOOKUP(E912,'Fuel Heat Rate'!C:D,2,FALSE)</f>
        <v>燃油</v>
      </c>
      <c r="G912" s="7">
        <v>-2.87</v>
      </c>
      <c r="H912" s="7">
        <f>VLOOKUP($E912,'Fuel Heat Rate'!$C$3:$K$33,4,FALSE)*G912</f>
        <v>-4.181877</v>
      </c>
    </row>
    <row r="913" hidden="1" spans="1:8">
      <c r="A913" s="6">
        <v>422811</v>
      </c>
      <c r="B913" s="6" t="s">
        <v>492</v>
      </c>
      <c r="C913" s="6">
        <v>2020</v>
      </c>
      <c r="D913" s="6" t="s">
        <v>225</v>
      </c>
      <c r="E913" s="6" t="s">
        <v>259</v>
      </c>
      <c r="F913" s="6" t="str">
        <f>VLOOKUP(E913,'Fuel Heat Rate'!C:D,2,FALSE)</f>
        <v>燃油</v>
      </c>
      <c r="G913" s="7">
        <v>-3.28</v>
      </c>
      <c r="H913" s="7">
        <f>VLOOKUP($E913,'Fuel Heat Rate'!$C$3:$K$33,4,FALSE)*G913</f>
        <v>-4.779288</v>
      </c>
    </row>
    <row r="914" hidden="1" spans="1:8">
      <c r="A914" s="6">
        <v>17371</v>
      </c>
      <c r="B914" s="6" t="s">
        <v>492</v>
      </c>
      <c r="C914" s="6">
        <v>2021</v>
      </c>
      <c r="D914" s="6" t="s">
        <v>225</v>
      </c>
      <c r="E914" s="6" t="s">
        <v>259</v>
      </c>
      <c r="F914" s="6" t="str">
        <f>VLOOKUP(E914,'Fuel Heat Rate'!C:D,2,FALSE)</f>
        <v>燃油</v>
      </c>
      <c r="G914" s="7">
        <v>-4.15</v>
      </c>
      <c r="H914" s="7">
        <f>VLOOKUP($E914,'Fuel Heat Rate'!$C$3:$K$33,4,FALSE)*G914</f>
        <v>-6.046965</v>
      </c>
    </row>
    <row r="915" hidden="1" spans="1:8">
      <c r="A915" s="6">
        <v>423406</v>
      </c>
      <c r="B915" s="6" t="s">
        <v>492</v>
      </c>
      <c r="C915" s="6">
        <v>2019</v>
      </c>
      <c r="D915" s="6" t="s">
        <v>225</v>
      </c>
      <c r="E915" s="6" t="s">
        <v>339</v>
      </c>
      <c r="F915" s="6" t="str">
        <f>VLOOKUP(E915,'Fuel Heat Rate'!C:D,2,FALSE)</f>
        <v>电力</v>
      </c>
      <c r="G915" s="7">
        <v>812.02</v>
      </c>
      <c r="H915" s="7">
        <f>VLOOKUP($E915,'Fuel Heat Rate'!$C$3:$K$33,4,FALSE)*G915</f>
        <v>998.726340963444</v>
      </c>
    </row>
    <row r="916" hidden="1" spans="1:8">
      <c r="A916" s="6">
        <v>423371</v>
      </c>
      <c r="B916" s="6" t="s">
        <v>492</v>
      </c>
      <c r="C916" s="6">
        <v>2020</v>
      </c>
      <c r="D916" s="6" t="s">
        <v>225</v>
      </c>
      <c r="E916" s="6" t="s">
        <v>339</v>
      </c>
      <c r="F916" s="6" t="str">
        <f>VLOOKUP(E916,'Fuel Heat Rate'!C:D,2,FALSE)</f>
        <v>电力</v>
      </c>
      <c r="G916" s="7">
        <v>834.98</v>
      </c>
      <c r="H916" s="7">
        <f>VLOOKUP($E916,'Fuel Heat Rate'!$C$3:$K$33,4,FALSE)*G916</f>
        <v>1026.96549367954</v>
      </c>
    </row>
    <row r="917" hidden="1" spans="1:8">
      <c r="A917" s="6">
        <v>32561</v>
      </c>
      <c r="B917" s="6" t="s">
        <v>492</v>
      </c>
      <c r="C917" s="6">
        <v>2021</v>
      </c>
      <c r="D917" s="6" t="s">
        <v>225</v>
      </c>
      <c r="E917" s="6" t="s">
        <v>339</v>
      </c>
      <c r="F917" s="6" t="str">
        <f>VLOOKUP(E917,'Fuel Heat Rate'!C:D,2,FALSE)</f>
        <v>电力</v>
      </c>
      <c r="G917" s="7">
        <v>973.06</v>
      </c>
      <c r="H917" s="7">
        <f>VLOOKUP($E917,'Fuel Heat Rate'!$C$3:$K$33,4,FALSE)*G917</f>
        <v>1196.79398701742</v>
      </c>
    </row>
    <row r="918" hidden="1" spans="1:8">
      <c r="A918" s="6">
        <v>423966</v>
      </c>
      <c r="B918" s="6" t="s">
        <v>492</v>
      </c>
      <c r="C918" s="6">
        <v>2019</v>
      </c>
      <c r="D918" s="6" t="s">
        <v>225</v>
      </c>
      <c r="E918" s="6" t="s">
        <v>244</v>
      </c>
      <c r="F918" s="6">
        <f>VLOOKUP(E918,'Fuel Heat Rate'!C:D,2,FALSE)</f>
        <v>0</v>
      </c>
      <c r="G918" s="7">
        <v>-86.12</v>
      </c>
      <c r="H918" s="7">
        <f>VLOOKUP($E918,'Fuel Heat Rate'!$C$3:$K$33,4,FALSE)*G918</f>
        <v>-110.71730782371</v>
      </c>
    </row>
    <row r="919" hidden="1" spans="1:8">
      <c r="A919" s="6">
        <v>423931</v>
      </c>
      <c r="B919" s="6" t="s">
        <v>492</v>
      </c>
      <c r="C919" s="6">
        <v>2020</v>
      </c>
      <c r="D919" s="6" t="s">
        <v>225</v>
      </c>
      <c r="E919" s="6" t="s">
        <v>244</v>
      </c>
      <c r="F919" s="6">
        <f>VLOOKUP(E919,'Fuel Heat Rate'!C:D,2,FALSE)</f>
        <v>0</v>
      </c>
      <c r="G919" s="7">
        <v>-78.52</v>
      </c>
      <c r="H919" s="7">
        <f>VLOOKUP($E919,'Fuel Heat Rate'!$C$3:$K$33,4,FALSE)*G919</f>
        <v>-100.946621113768</v>
      </c>
    </row>
    <row r="920" hidden="1" spans="1:8">
      <c r="A920" s="6">
        <v>8691</v>
      </c>
      <c r="B920" s="6" t="s">
        <v>492</v>
      </c>
      <c r="C920" s="6">
        <v>2021</v>
      </c>
      <c r="D920" s="6" t="s">
        <v>225</v>
      </c>
      <c r="E920" s="6" t="s">
        <v>244</v>
      </c>
      <c r="F920" s="6">
        <f>VLOOKUP(E920,'Fuel Heat Rate'!C:D,2,FALSE)</f>
        <v>0</v>
      </c>
      <c r="G920" s="7">
        <v>-80.23</v>
      </c>
      <c r="H920" s="7">
        <f>VLOOKUP($E920,'Fuel Heat Rate'!$C$3:$K$33,4,FALSE)*G920</f>
        <v>-103.145025623505</v>
      </c>
    </row>
    <row r="921" hidden="1" spans="1:8">
      <c r="A921" s="6">
        <v>424351</v>
      </c>
      <c r="B921" s="6" t="s">
        <v>492</v>
      </c>
      <c r="C921" s="6">
        <v>2019</v>
      </c>
      <c r="D921" s="6" t="s">
        <v>225</v>
      </c>
      <c r="E921" s="6" t="s">
        <v>242</v>
      </c>
      <c r="F921" s="6">
        <f>VLOOKUP(E921,'Fuel Heat Rate'!C:D,2,FALSE)</f>
        <v>0</v>
      </c>
      <c r="G921" s="7">
        <v>-0.72</v>
      </c>
      <c r="H921" s="7">
        <f>VLOOKUP($E921,'Fuel Heat Rate'!$C$3:$K$33,4,FALSE)*G921</f>
        <v>-4.26852</v>
      </c>
    </row>
    <row r="922" hidden="1" spans="1:8">
      <c r="A922" s="6">
        <v>424316</v>
      </c>
      <c r="B922" s="6" t="s">
        <v>492</v>
      </c>
      <c r="C922" s="6">
        <v>2020</v>
      </c>
      <c r="D922" s="6" t="s">
        <v>225</v>
      </c>
      <c r="E922" s="6" t="s">
        <v>242</v>
      </c>
      <c r="F922" s="6">
        <f>VLOOKUP(E922,'Fuel Heat Rate'!C:D,2,FALSE)</f>
        <v>0</v>
      </c>
      <c r="G922" s="7">
        <v>-1.37</v>
      </c>
      <c r="H922" s="7">
        <f>VLOOKUP($E922,'Fuel Heat Rate'!$C$3:$K$33,4,FALSE)*G922</f>
        <v>-8.122045</v>
      </c>
    </row>
    <row r="923" hidden="1" spans="1:8">
      <c r="A923" s="6">
        <v>7606</v>
      </c>
      <c r="B923" s="6" t="s">
        <v>492</v>
      </c>
      <c r="C923" s="6">
        <v>2021</v>
      </c>
      <c r="D923" s="6" t="s">
        <v>225</v>
      </c>
      <c r="E923" s="6" t="s">
        <v>242</v>
      </c>
      <c r="F923" s="6">
        <f>VLOOKUP(E923,'Fuel Heat Rate'!C:D,2,FALSE)</f>
        <v>0</v>
      </c>
      <c r="G923" s="7">
        <v>-1.34</v>
      </c>
      <c r="H923" s="7">
        <f>VLOOKUP($E923,'Fuel Heat Rate'!$C$3:$K$33,4,FALSE)*G923</f>
        <v>-7.94419</v>
      </c>
    </row>
    <row r="924" hidden="1" spans="1:8">
      <c r="A924" s="6">
        <v>425471</v>
      </c>
      <c r="B924" s="6" t="s">
        <v>492</v>
      </c>
      <c r="C924" s="6">
        <v>2019</v>
      </c>
      <c r="D924" s="6" t="s">
        <v>225</v>
      </c>
      <c r="E924" s="6" t="s">
        <v>251</v>
      </c>
      <c r="F924" s="6" t="str">
        <f>VLOOKUP(E924,'Fuel Heat Rate'!C:D,2,FALSE)</f>
        <v>燃油</v>
      </c>
      <c r="G924" s="7">
        <v>-0.15</v>
      </c>
      <c r="H924" s="7">
        <f>VLOOKUP($E924,'Fuel Heat Rate'!$C$3:$K$33,4,FALSE)*G924</f>
        <v>-0.23571</v>
      </c>
    </row>
    <row r="925" hidden="1" spans="1:8">
      <c r="A925" s="6">
        <v>425436</v>
      </c>
      <c r="B925" s="6" t="s">
        <v>492</v>
      </c>
      <c r="C925" s="6">
        <v>2020</v>
      </c>
      <c r="D925" s="6" t="s">
        <v>225</v>
      </c>
      <c r="E925" s="6" t="s">
        <v>251</v>
      </c>
      <c r="F925" s="6" t="str">
        <f>VLOOKUP(E925,'Fuel Heat Rate'!C:D,2,FALSE)</f>
        <v>燃油</v>
      </c>
      <c r="G925" s="7">
        <v>-0.19</v>
      </c>
      <c r="H925" s="7">
        <f>VLOOKUP($E925,'Fuel Heat Rate'!$C$3:$K$33,4,FALSE)*G925</f>
        <v>-0.298566</v>
      </c>
    </row>
    <row r="926" hidden="1" spans="1:8">
      <c r="A926" s="6">
        <v>27136</v>
      </c>
      <c r="B926" s="6" t="s">
        <v>492</v>
      </c>
      <c r="C926" s="6">
        <v>2021</v>
      </c>
      <c r="D926" s="6" t="s">
        <v>225</v>
      </c>
      <c r="E926" s="6" t="s">
        <v>251</v>
      </c>
      <c r="F926" s="6" t="str">
        <f>VLOOKUP(E926,'Fuel Heat Rate'!C:D,2,FALSE)</f>
        <v>燃油</v>
      </c>
      <c r="G926" s="7">
        <v>-0.2</v>
      </c>
      <c r="H926" s="7">
        <f>VLOOKUP($E926,'Fuel Heat Rate'!$C$3:$K$33,4,FALSE)*G926</f>
        <v>-0.31428</v>
      </c>
    </row>
    <row r="927" hidden="1" spans="1:8">
      <c r="A927" s="6">
        <v>428656</v>
      </c>
      <c r="B927" s="6" t="s">
        <v>492</v>
      </c>
      <c r="C927" s="6">
        <v>2019</v>
      </c>
      <c r="D927" s="6" t="s">
        <v>225</v>
      </c>
      <c r="E927" s="6" t="s">
        <v>226</v>
      </c>
      <c r="F927" s="6" t="str">
        <f>VLOOKUP(E927,'Fuel Heat Rate'!C:D,2,FALSE)</f>
        <v>生物质</v>
      </c>
      <c r="G927" s="7">
        <v>-86.01</v>
      </c>
      <c r="H927" s="7">
        <f>VLOOKUP($E927,'Fuel Heat Rate'!$C$3:$K$33,4,FALSE)*G927</f>
        <v>-86.0129385035873</v>
      </c>
    </row>
    <row r="928" hidden="1" spans="1:8">
      <c r="A928" s="6">
        <v>428621</v>
      </c>
      <c r="B928" s="6" t="s">
        <v>492</v>
      </c>
      <c r="C928" s="6">
        <v>2020</v>
      </c>
      <c r="D928" s="6" t="s">
        <v>225</v>
      </c>
      <c r="E928" s="6" t="s">
        <v>226</v>
      </c>
      <c r="F928" s="6" t="str">
        <f>VLOOKUP(E928,'Fuel Heat Rate'!C:D,2,FALSE)</f>
        <v>生物质</v>
      </c>
      <c r="G928" s="7">
        <v>-96.33</v>
      </c>
      <c r="H928" s="7">
        <f>VLOOKUP($E928,'Fuel Heat Rate'!$C$3:$K$33,4,FALSE)*G928</f>
        <v>-96.3332910830202</v>
      </c>
    </row>
    <row r="929" hidden="1" spans="1:8">
      <c r="A929" s="6">
        <v>33646</v>
      </c>
      <c r="B929" s="6" t="s">
        <v>492</v>
      </c>
      <c r="C929" s="6">
        <v>2021</v>
      </c>
      <c r="D929" s="6" t="s">
        <v>225</v>
      </c>
      <c r="E929" s="6" t="s">
        <v>226</v>
      </c>
      <c r="F929" s="6" t="str">
        <f>VLOOKUP(E929,'Fuel Heat Rate'!C:D,2,FALSE)</f>
        <v>生物质</v>
      </c>
      <c r="G929" s="7">
        <v>-98.79</v>
      </c>
      <c r="H929" s="7">
        <f>VLOOKUP($E929,'Fuel Heat Rate'!$C$3:$K$33,4,FALSE)*G929</f>
        <v>-98.7933751281175</v>
      </c>
    </row>
    <row r="930" hidden="1" spans="1:8">
      <c r="A930" s="6">
        <v>431456</v>
      </c>
      <c r="B930" s="6" t="s">
        <v>492</v>
      </c>
      <c r="C930" s="6">
        <v>2019</v>
      </c>
      <c r="D930" s="6" t="s">
        <v>225</v>
      </c>
      <c r="E930" s="6" t="s">
        <v>337</v>
      </c>
      <c r="F930" s="6" t="str">
        <f>VLOOKUP(E930,'Fuel Heat Rate'!C:D,2,FALSE)</f>
        <v>其他</v>
      </c>
      <c r="G930" s="7">
        <v>-1151.82</v>
      </c>
      <c r="H930" s="7">
        <f>VLOOKUP($E930,'Fuel Heat Rate'!$C$3:$K$33,4,FALSE)*G930</f>
        <v>-39.3515544926546</v>
      </c>
    </row>
    <row r="931" hidden="1" spans="1:8">
      <c r="A931" s="6">
        <v>431421</v>
      </c>
      <c r="B931" s="6" t="s">
        <v>492</v>
      </c>
      <c r="C931" s="6">
        <v>2020</v>
      </c>
      <c r="D931" s="6" t="s">
        <v>225</v>
      </c>
      <c r="E931" s="6" t="s">
        <v>337</v>
      </c>
      <c r="F931" s="6" t="str">
        <f>VLOOKUP(E931,'Fuel Heat Rate'!C:D,2,FALSE)</f>
        <v>其他</v>
      </c>
      <c r="G931" s="7">
        <v>-1151.82</v>
      </c>
      <c r="H931" s="7">
        <f>VLOOKUP($E931,'Fuel Heat Rate'!$C$3:$K$33,4,FALSE)*G931</f>
        <v>-39.3515544926546</v>
      </c>
    </row>
    <row r="932" hidden="1" spans="1:8">
      <c r="A932" s="6">
        <v>31476</v>
      </c>
      <c r="B932" s="6" t="s">
        <v>492</v>
      </c>
      <c r="C932" s="6">
        <v>2021</v>
      </c>
      <c r="D932" s="6" t="s">
        <v>225</v>
      </c>
      <c r="E932" s="6" t="s">
        <v>337</v>
      </c>
      <c r="F932" s="6" t="str">
        <f>VLOOKUP(E932,'Fuel Heat Rate'!C:D,2,FALSE)</f>
        <v>其他</v>
      </c>
      <c r="G932" s="7">
        <v>-1193.18</v>
      </c>
      <c r="H932" s="7">
        <f>VLOOKUP($E932,'Fuel Heat Rate'!$C$3:$K$33,4,FALSE)*G932</f>
        <v>-40.7646053980185</v>
      </c>
    </row>
    <row r="933" hidden="1" spans="1:8">
      <c r="A933" s="6">
        <v>433556</v>
      </c>
      <c r="B933" s="6" t="s">
        <v>492</v>
      </c>
      <c r="C933" s="6">
        <v>2019</v>
      </c>
      <c r="D933" s="6" t="s">
        <v>225</v>
      </c>
      <c r="E933" s="6" t="s">
        <v>239</v>
      </c>
      <c r="F933" s="6" t="str">
        <f>VLOOKUP(E933,'Fuel Heat Rate'!C:D,2,FALSE)</f>
        <v>燃油</v>
      </c>
      <c r="G933" s="7">
        <v>-16.85</v>
      </c>
      <c r="H933" s="7">
        <f>VLOOKUP($E933,'Fuel Heat Rate'!$C$3:$K$33,4,FALSE)*G933</f>
        <v>-18.3910813119235</v>
      </c>
    </row>
    <row r="934" hidden="1" spans="1:8">
      <c r="A934" s="6">
        <v>433521</v>
      </c>
      <c r="B934" s="6" t="s">
        <v>492</v>
      </c>
      <c r="C934" s="6">
        <v>2020</v>
      </c>
      <c r="D934" s="6" t="s">
        <v>225</v>
      </c>
      <c r="E934" s="6" t="s">
        <v>239</v>
      </c>
      <c r="F934" s="6" t="str">
        <f>VLOOKUP(E934,'Fuel Heat Rate'!C:D,2,FALSE)</f>
        <v>燃油</v>
      </c>
      <c r="G934" s="7">
        <v>-15.72</v>
      </c>
      <c r="H934" s="7">
        <f>VLOOKUP($E934,'Fuel Heat Rate'!$C$3:$K$33,4,FALSE)*G934</f>
        <v>-17.1577328322515</v>
      </c>
    </row>
    <row r="935" hidden="1" spans="1:8">
      <c r="A935" s="6">
        <v>24966</v>
      </c>
      <c r="B935" s="6" t="s">
        <v>492</v>
      </c>
      <c r="C935" s="6">
        <v>2021</v>
      </c>
      <c r="D935" s="6" t="s">
        <v>225</v>
      </c>
      <c r="E935" s="6" t="s">
        <v>239</v>
      </c>
      <c r="F935" s="6" t="str">
        <f>VLOOKUP(E935,'Fuel Heat Rate'!C:D,2,FALSE)</f>
        <v>燃油</v>
      </c>
      <c r="G935" s="7">
        <v>-15.97</v>
      </c>
      <c r="H935" s="7">
        <f>VLOOKUP($E935,'Fuel Heat Rate'!$C$3:$K$33,4,FALSE)*G935</f>
        <v>-17.4305975401435</v>
      </c>
    </row>
    <row r="936" hidden="1" spans="1:8">
      <c r="A936" s="6">
        <v>434326</v>
      </c>
      <c r="B936" s="6" t="s">
        <v>492</v>
      </c>
      <c r="C936" s="6">
        <v>2019</v>
      </c>
      <c r="D936" s="6" t="s">
        <v>225</v>
      </c>
      <c r="E936" s="6" t="s">
        <v>253</v>
      </c>
      <c r="F936" s="6" t="str">
        <f>VLOOKUP(E936,'Fuel Heat Rate'!C:D,2,FALSE)</f>
        <v>燃气</v>
      </c>
      <c r="G936" s="7">
        <v>-25.98</v>
      </c>
      <c r="H936" s="7">
        <f>VLOOKUP($E936,'Fuel Heat Rate'!$C$3:$K$33,4,FALSE)*G936</f>
        <v>-315.657</v>
      </c>
    </row>
    <row r="937" hidden="1" spans="1:8">
      <c r="A937" s="6">
        <v>434291</v>
      </c>
      <c r="B937" s="6" t="s">
        <v>492</v>
      </c>
      <c r="C937" s="6">
        <v>2020</v>
      </c>
      <c r="D937" s="6" t="s">
        <v>225</v>
      </c>
      <c r="E937" s="6" t="s">
        <v>253</v>
      </c>
      <c r="F937" s="6" t="str">
        <f>VLOOKUP(E937,'Fuel Heat Rate'!C:D,2,FALSE)</f>
        <v>燃气</v>
      </c>
      <c r="G937" s="7">
        <v>-26.59</v>
      </c>
      <c r="H937" s="7">
        <f>VLOOKUP($E937,'Fuel Heat Rate'!$C$3:$K$33,4,FALSE)*G937</f>
        <v>-323.0685</v>
      </c>
    </row>
    <row r="938" hidden="1" spans="1:8">
      <c r="A938" s="6">
        <v>29306</v>
      </c>
      <c r="B938" s="6" t="s">
        <v>492</v>
      </c>
      <c r="C938" s="6">
        <v>2021</v>
      </c>
      <c r="D938" s="6" t="s">
        <v>225</v>
      </c>
      <c r="E938" s="6" t="s">
        <v>253</v>
      </c>
      <c r="F938" s="6" t="str">
        <f>VLOOKUP(E938,'Fuel Heat Rate'!C:D,2,FALSE)</f>
        <v>燃气</v>
      </c>
      <c r="G938" s="7">
        <v>-26.48</v>
      </c>
      <c r="H938" s="7">
        <f>VLOOKUP($E938,'Fuel Heat Rate'!$C$3:$K$33,4,FALSE)*G938</f>
        <v>-321.732</v>
      </c>
    </row>
    <row r="939" hidden="1" spans="1:8">
      <c r="A939" s="6">
        <v>436531</v>
      </c>
      <c r="B939" s="6" t="s">
        <v>492</v>
      </c>
      <c r="C939" s="6">
        <v>2020</v>
      </c>
      <c r="D939" s="6" t="s">
        <v>225</v>
      </c>
      <c r="E939" s="6" t="s">
        <v>255</v>
      </c>
      <c r="F939" s="6" t="str">
        <f>VLOOKUP(E939,'Fuel Heat Rate'!C:D,2,FALSE)</f>
        <v>燃气</v>
      </c>
      <c r="G939" s="7">
        <v>-0.27</v>
      </c>
      <c r="H939" s="7">
        <f>VLOOKUP($E939,'Fuel Heat Rate'!$C$3:$K$33,4,FALSE)*G939</f>
        <v>-0.474450973693201</v>
      </c>
    </row>
    <row r="940" hidden="1" spans="1:8">
      <c r="A940" s="6">
        <v>30391</v>
      </c>
      <c r="B940" s="6" t="s">
        <v>492</v>
      </c>
      <c r="C940" s="6">
        <v>2021</v>
      </c>
      <c r="D940" s="6" t="s">
        <v>225</v>
      </c>
      <c r="E940" s="6" t="s">
        <v>255</v>
      </c>
      <c r="F940" s="6" t="str">
        <f>VLOOKUP(E940,'Fuel Heat Rate'!C:D,2,FALSE)</f>
        <v>燃气</v>
      </c>
      <c r="G940" s="7">
        <v>-0.02</v>
      </c>
      <c r="H940" s="7">
        <f>VLOOKUP($E940,'Fuel Heat Rate'!$C$3:$K$33,4,FALSE)*G940</f>
        <v>-0.0351445165698668</v>
      </c>
    </row>
    <row r="941" hidden="1" spans="1:8">
      <c r="A941" s="6">
        <v>437511</v>
      </c>
      <c r="B941" s="6" t="s">
        <v>492</v>
      </c>
      <c r="C941" s="6">
        <v>2019</v>
      </c>
      <c r="D941" s="6" t="s">
        <v>225</v>
      </c>
      <c r="E941" s="6" t="s">
        <v>229</v>
      </c>
      <c r="F941" s="6" t="str">
        <f>VLOOKUP(E941,'Fuel Heat Rate'!C:D,2,FALSE)</f>
        <v>燃煤</v>
      </c>
      <c r="G941" s="7">
        <v>-2634.17</v>
      </c>
      <c r="H941" s="7">
        <f>VLOOKUP($E941,'Fuel Heat Rate'!$C$3:$K$33,4,FALSE)*G941</f>
        <v>-1881.587631</v>
      </c>
    </row>
    <row r="942" hidden="1" spans="1:8">
      <c r="A942" s="6">
        <v>437476</v>
      </c>
      <c r="B942" s="6" t="s">
        <v>492</v>
      </c>
      <c r="C942" s="6">
        <v>2020</v>
      </c>
      <c r="D942" s="6" t="s">
        <v>225</v>
      </c>
      <c r="E942" s="6" t="s">
        <v>229</v>
      </c>
      <c r="F942" s="6" t="str">
        <f>VLOOKUP(E942,'Fuel Heat Rate'!C:D,2,FALSE)</f>
        <v>燃煤</v>
      </c>
      <c r="G942" s="7">
        <v>-2661.91</v>
      </c>
      <c r="H942" s="7">
        <f>VLOOKUP($E942,'Fuel Heat Rate'!$C$3:$K$33,4,FALSE)*G942</f>
        <v>-1901.402313</v>
      </c>
    </row>
    <row r="943" hidden="1" spans="1:8">
      <c r="A943" s="6">
        <v>1096</v>
      </c>
      <c r="B943" s="6" t="s">
        <v>492</v>
      </c>
      <c r="C943" s="6">
        <v>2021</v>
      </c>
      <c r="D943" s="6" t="s">
        <v>225</v>
      </c>
      <c r="E943" s="6" t="s">
        <v>229</v>
      </c>
      <c r="F943" s="6" t="str">
        <f>VLOOKUP(E943,'Fuel Heat Rate'!C:D,2,FALSE)</f>
        <v>燃煤</v>
      </c>
      <c r="G943" s="7">
        <v>-3325.71</v>
      </c>
      <c r="H943" s="7">
        <f>VLOOKUP($E943,'Fuel Heat Rate'!$C$3:$K$33,4,FALSE)*G943</f>
        <v>-2375.554653</v>
      </c>
    </row>
    <row r="944" hidden="1" spans="1:8">
      <c r="A944" s="6">
        <v>438631</v>
      </c>
      <c r="B944" s="6" t="s">
        <v>492</v>
      </c>
      <c r="C944" s="6">
        <v>2019</v>
      </c>
      <c r="D944" s="6" t="s">
        <v>225</v>
      </c>
      <c r="E944" s="6" t="s">
        <v>247</v>
      </c>
      <c r="F944" s="6">
        <f>VLOOKUP(E944,'Fuel Heat Rate'!C:D,2,FALSE)</f>
        <v>0</v>
      </c>
      <c r="G944" s="7">
        <v>-2.52</v>
      </c>
      <c r="H944" s="7">
        <f>VLOOKUP($E944,'Fuel Heat Rate'!$C$3:$K$33,4,FALSE)*G944</f>
        <v>-6.84024598565084</v>
      </c>
    </row>
    <row r="945" hidden="1" spans="1:8">
      <c r="A945" s="6">
        <v>438596</v>
      </c>
      <c r="B945" s="6" t="s">
        <v>492</v>
      </c>
      <c r="C945" s="6">
        <v>2020</v>
      </c>
      <c r="D945" s="6" t="s">
        <v>225</v>
      </c>
      <c r="E945" s="6" t="s">
        <v>247</v>
      </c>
      <c r="F945" s="6">
        <f>VLOOKUP(E945,'Fuel Heat Rate'!C:D,2,FALSE)</f>
        <v>0</v>
      </c>
      <c r="G945" s="7">
        <v>-2.57</v>
      </c>
      <c r="H945" s="7">
        <f>VLOOKUP($E945,'Fuel Heat Rate'!$C$3:$K$33,4,FALSE)*G945</f>
        <v>-6.9759651520328</v>
      </c>
    </row>
    <row r="946" hidden="1" spans="1:8">
      <c r="A946" s="6">
        <v>9776</v>
      </c>
      <c r="B946" s="6" t="s">
        <v>492</v>
      </c>
      <c r="C946" s="6">
        <v>2021</v>
      </c>
      <c r="D946" s="6" t="s">
        <v>225</v>
      </c>
      <c r="E946" s="6" t="s">
        <v>247</v>
      </c>
      <c r="F946" s="6">
        <f>VLOOKUP(E946,'Fuel Heat Rate'!C:D,2,FALSE)</f>
        <v>0</v>
      </c>
      <c r="G946" s="7">
        <v>-2.57</v>
      </c>
      <c r="H946" s="7">
        <f>VLOOKUP($E946,'Fuel Heat Rate'!$C$3:$K$33,4,FALSE)*G946</f>
        <v>-6.9759651520328</v>
      </c>
    </row>
    <row r="947" hidden="1" spans="1:8">
      <c r="A947" s="6">
        <v>439016</v>
      </c>
      <c r="B947" s="6" t="s">
        <v>493</v>
      </c>
      <c r="C947" s="6">
        <v>2019</v>
      </c>
      <c r="D947" s="6" t="s">
        <v>225</v>
      </c>
      <c r="E947" s="6" t="s">
        <v>259</v>
      </c>
      <c r="F947" s="6" t="str">
        <f>VLOOKUP(E947,'Fuel Heat Rate'!C:D,2,FALSE)</f>
        <v>燃油</v>
      </c>
      <c r="G947" s="7">
        <v>-0.65</v>
      </c>
      <c r="H947" s="7">
        <f>VLOOKUP($E947,'Fuel Heat Rate'!$C$3:$K$33,4,FALSE)*G947</f>
        <v>-0.947115</v>
      </c>
    </row>
    <row r="948" hidden="1" spans="1:8">
      <c r="A948" s="6">
        <v>438981</v>
      </c>
      <c r="B948" s="6" t="s">
        <v>493</v>
      </c>
      <c r="C948" s="6">
        <v>2020</v>
      </c>
      <c r="D948" s="6" t="s">
        <v>225</v>
      </c>
      <c r="E948" s="6" t="s">
        <v>259</v>
      </c>
      <c r="F948" s="6" t="str">
        <f>VLOOKUP(E948,'Fuel Heat Rate'!C:D,2,FALSE)</f>
        <v>燃油</v>
      </c>
      <c r="G948" s="7">
        <v>-0.64</v>
      </c>
      <c r="H948" s="7">
        <f>VLOOKUP($E948,'Fuel Heat Rate'!$C$3:$K$33,4,FALSE)*G948</f>
        <v>-0.932544</v>
      </c>
    </row>
    <row r="949" hidden="1" spans="1:8">
      <c r="A949" s="6">
        <v>17581</v>
      </c>
      <c r="B949" s="6" t="s">
        <v>493</v>
      </c>
      <c r="C949" s="6">
        <v>2021</v>
      </c>
      <c r="D949" s="6" t="s">
        <v>225</v>
      </c>
      <c r="E949" s="6" t="s">
        <v>259</v>
      </c>
      <c r="F949" s="6" t="str">
        <f>VLOOKUP(E949,'Fuel Heat Rate'!C:D,2,FALSE)</f>
        <v>燃油</v>
      </c>
      <c r="G949" s="7">
        <v>-0.81</v>
      </c>
      <c r="H949" s="7">
        <f>VLOOKUP($E949,'Fuel Heat Rate'!$C$3:$K$33,4,FALSE)*G949</f>
        <v>-1.180251</v>
      </c>
    </row>
    <row r="950" hidden="1" spans="1:8">
      <c r="A950" s="6">
        <v>439576</v>
      </c>
      <c r="B950" s="6" t="s">
        <v>493</v>
      </c>
      <c r="C950" s="6">
        <v>2019</v>
      </c>
      <c r="D950" s="6" t="s">
        <v>225</v>
      </c>
      <c r="E950" s="6" t="s">
        <v>339</v>
      </c>
      <c r="F950" s="6" t="str">
        <f>VLOOKUP(E950,'Fuel Heat Rate'!C:D,2,FALSE)</f>
        <v>电力</v>
      </c>
      <c r="G950" s="7">
        <v>487.54</v>
      </c>
      <c r="H950" s="7">
        <f>VLOOKUP($E950,'Fuel Heat Rate'!$C$3:$K$33,4,FALSE)*G950</f>
        <v>599.639221045439</v>
      </c>
    </row>
    <row r="951" hidden="1" spans="1:8">
      <c r="A951" s="6">
        <v>439541</v>
      </c>
      <c r="B951" s="6" t="s">
        <v>493</v>
      </c>
      <c r="C951" s="6">
        <v>2020</v>
      </c>
      <c r="D951" s="6" t="s">
        <v>225</v>
      </c>
      <c r="E951" s="6" t="s">
        <v>339</v>
      </c>
      <c r="F951" s="6" t="str">
        <f>VLOOKUP(E951,'Fuel Heat Rate'!C:D,2,FALSE)</f>
        <v>电力</v>
      </c>
      <c r="G951" s="7">
        <v>527.65</v>
      </c>
      <c r="H951" s="7">
        <f>VLOOKUP($E951,'Fuel Heat Rate'!$C$3:$K$33,4,FALSE)*G951</f>
        <v>648.971643320806</v>
      </c>
    </row>
    <row r="952" hidden="1" spans="1:8">
      <c r="A952" s="6">
        <v>32771</v>
      </c>
      <c r="B952" s="6" t="s">
        <v>493</v>
      </c>
      <c r="C952" s="6">
        <v>2021</v>
      </c>
      <c r="D952" s="6" t="s">
        <v>225</v>
      </c>
      <c r="E952" s="6" t="s">
        <v>339</v>
      </c>
      <c r="F952" s="6" t="str">
        <f>VLOOKUP(E952,'Fuel Heat Rate'!C:D,2,FALSE)</f>
        <v>电力</v>
      </c>
      <c r="G952" s="7">
        <v>666.79</v>
      </c>
      <c r="H952" s="7">
        <f>VLOOKUP($E952,'Fuel Heat Rate'!$C$3:$K$33,4,FALSE)*G952</f>
        <v>820.103860608131</v>
      </c>
    </row>
    <row r="953" hidden="1" spans="1:8">
      <c r="A953" s="6">
        <v>440136</v>
      </c>
      <c r="B953" s="6" t="s">
        <v>493</v>
      </c>
      <c r="C953" s="6">
        <v>2019</v>
      </c>
      <c r="D953" s="6" t="s">
        <v>225</v>
      </c>
      <c r="E953" s="6" t="s">
        <v>244</v>
      </c>
      <c r="F953" s="6">
        <f>VLOOKUP(E953,'Fuel Heat Rate'!C:D,2,FALSE)</f>
        <v>0</v>
      </c>
      <c r="G953" s="7">
        <v>-105.86</v>
      </c>
      <c r="H953" s="7">
        <f>VLOOKUP($E953,'Fuel Heat Rate'!$C$3:$K$33,4,FALSE)*G953</f>
        <v>-136.095380936112</v>
      </c>
    </row>
    <row r="954" hidden="1" spans="1:8">
      <c r="A954" s="6">
        <v>440101</v>
      </c>
      <c r="B954" s="6" t="s">
        <v>493</v>
      </c>
      <c r="C954" s="6">
        <v>2020</v>
      </c>
      <c r="D954" s="6" t="s">
        <v>225</v>
      </c>
      <c r="E954" s="6" t="s">
        <v>244</v>
      </c>
      <c r="F954" s="6">
        <f>VLOOKUP(E954,'Fuel Heat Rate'!C:D,2,FALSE)</f>
        <v>0</v>
      </c>
      <c r="G954" s="7">
        <v>-105.99</v>
      </c>
      <c r="H954" s="7">
        <f>VLOOKUP($E954,'Fuel Heat Rate'!$C$3:$K$33,4,FALSE)*G954</f>
        <v>-136.262511103519</v>
      </c>
    </row>
    <row r="955" hidden="1" spans="1:8">
      <c r="A955" s="6">
        <v>8901</v>
      </c>
      <c r="B955" s="6" t="s">
        <v>493</v>
      </c>
      <c r="C955" s="6">
        <v>2021</v>
      </c>
      <c r="D955" s="6" t="s">
        <v>225</v>
      </c>
      <c r="E955" s="6" t="s">
        <v>244</v>
      </c>
      <c r="F955" s="6">
        <f>VLOOKUP(E955,'Fuel Heat Rate'!C:D,2,FALSE)</f>
        <v>0</v>
      </c>
      <c r="G955" s="7">
        <v>-98.03</v>
      </c>
      <c r="H955" s="7">
        <f>VLOOKUP($E955,'Fuel Heat Rate'!$C$3:$K$33,4,FALSE)*G955</f>
        <v>-126.029002391527</v>
      </c>
    </row>
    <row r="956" hidden="1" spans="1:8">
      <c r="A956" s="6">
        <v>440521</v>
      </c>
      <c r="B956" s="6" t="s">
        <v>493</v>
      </c>
      <c r="C956" s="6">
        <v>2019</v>
      </c>
      <c r="D956" s="6" t="s">
        <v>225</v>
      </c>
      <c r="E956" s="6" t="s">
        <v>242</v>
      </c>
      <c r="F956" s="6">
        <f>VLOOKUP(E956,'Fuel Heat Rate'!C:D,2,FALSE)</f>
        <v>0</v>
      </c>
      <c r="G956" s="7">
        <v>-7.61</v>
      </c>
      <c r="H956" s="7">
        <f>VLOOKUP($E956,'Fuel Heat Rate'!$C$3:$K$33,4,FALSE)*G956</f>
        <v>-45.115885</v>
      </c>
    </row>
    <row r="957" hidden="1" spans="1:8">
      <c r="A957" s="6">
        <v>440486</v>
      </c>
      <c r="B957" s="6" t="s">
        <v>493</v>
      </c>
      <c r="C957" s="6">
        <v>2020</v>
      </c>
      <c r="D957" s="6" t="s">
        <v>225</v>
      </c>
      <c r="E957" s="6" t="s">
        <v>242</v>
      </c>
      <c r="F957" s="6">
        <f>VLOOKUP(E957,'Fuel Heat Rate'!C:D,2,FALSE)</f>
        <v>0</v>
      </c>
      <c r="G957" s="7">
        <v>-8.38</v>
      </c>
      <c r="H957" s="7">
        <f>VLOOKUP($E957,'Fuel Heat Rate'!$C$3:$K$33,4,FALSE)*G957</f>
        <v>-49.68083</v>
      </c>
    </row>
    <row r="958" hidden="1" spans="1:8">
      <c r="A958" s="6">
        <v>7816</v>
      </c>
      <c r="B958" s="6" t="s">
        <v>493</v>
      </c>
      <c r="C958" s="6">
        <v>2021</v>
      </c>
      <c r="D958" s="6" t="s">
        <v>225</v>
      </c>
      <c r="E958" s="6" t="s">
        <v>242</v>
      </c>
      <c r="F958" s="6">
        <f>VLOOKUP(E958,'Fuel Heat Rate'!C:D,2,FALSE)</f>
        <v>0</v>
      </c>
      <c r="G958" s="7">
        <v>-7.37</v>
      </c>
      <c r="H958" s="7">
        <f>VLOOKUP($E958,'Fuel Heat Rate'!$C$3:$K$33,4,FALSE)*G958</f>
        <v>-43.693045</v>
      </c>
    </row>
    <row r="959" hidden="1" spans="1:8">
      <c r="A959" s="6">
        <v>441641</v>
      </c>
      <c r="B959" s="6" t="s">
        <v>493</v>
      </c>
      <c r="C959" s="6">
        <v>2019</v>
      </c>
      <c r="D959" s="6" t="s">
        <v>225</v>
      </c>
      <c r="E959" s="6" t="s">
        <v>251</v>
      </c>
      <c r="F959" s="6" t="str">
        <f>VLOOKUP(E959,'Fuel Heat Rate'!C:D,2,FALSE)</f>
        <v>燃油</v>
      </c>
      <c r="G959" s="7">
        <v>-1.71</v>
      </c>
      <c r="H959" s="7">
        <f>VLOOKUP($E959,'Fuel Heat Rate'!$C$3:$K$33,4,FALSE)*G959</f>
        <v>-2.687094</v>
      </c>
    </row>
    <row r="960" hidden="1" spans="1:8">
      <c r="A960" s="6">
        <v>441606</v>
      </c>
      <c r="B960" s="6" t="s">
        <v>493</v>
      </c>
      <c r="C960" s="6">
        <v>2020</v>
      </c>
      <c r="D960" s="6" t="s">
        <v>225</v>
      </c>
      <c r="E960" s="6" t="s">
        <v>251</v>
      </c>
      <c r="F960" s="6" t="str">
        <f>VLOOKUP(E960,'Fuel Heat Rate'!C:D,2,FALSE)</f>
        <v>燃油</v>
      </c>
      <c r="G960" s="7">
        <v>-1.23</v>
      </c>
      <c r="H960" s="7">
        <f>VLOOKUP($E960,'Fuel Heat Rate'!$C$3:$K$33,4,FALSE)*G960</f>
        <v>-1.932822</v>
      </c>
    </row>
    <row r="961" hidden="1" spans="1:8">
      <c r="A961" s="6">
        <v>27346</v>
      </c>
      <c r="B961" s="6" t="s">
        <v>493</v>
      </c>
      <c r="C961" s="6">
        <v>2021</v>
      </c>
      <c r="D961" s="6" t="s">
        <v>225</v>
      </c>
      <c r="E961" s="6" t="s">
        <v>251</v>
      </c>
      <c r="F961" s="6" t="str">
        <f>VLOOKUP(E961,'Fuel Heat Rate'!C:D,2,FALSE)</f>
        <v>燃油</v>
      </c>
      <c r="G961" s="7">
        <v>-0.78</v>
      </c>
      <c r="H961" s="7">
        <f>VLOOKUP($E961,'Fuel Heat Rate'!$C$3:$K$33,4,FALSE)*G961</f>
        <v>-1.225692</v>
      </c>
    </row>
    <row r="962" hidden="1" spans="1:8">
      <c r="A962" s="6">
        <v>442201</v>
      </c>
      <c r="B962" s="6" t="s">
        <v>493</v>
      </c>
      <c r="C962" s="6">
        <v>2019</v>
      </c>
      <c r="D962" s="6" t="s">
        <v>225</v>
      </c>
      <c r="E962" s="6" t="s">
        <v>234</v>
      </c>
      <c r="F962" s="6" t="str">
        <f>VLOOKUP(E962,'Fuel Heat Rate'!C:D,2,FALSE)</f>
        <v>煤矸石</v>
      </c>
      <c r="G962" s="7">
        <v>-131.98</v>
      </c>
      <c r="H962" s="7">
        <f>VLOOKUP($E962,'Fuel Heat Rate'!$C$3:$K$33,4,FALSE)*G962</f>
        <v>-37.7588151691151</v>
      </c>
    </row>
    <row r="963" hidden="1" spans="1:8">
      <c r="A963" s="6">
        <v>442166</v>
      </c>
      <c r="B963" s="6" t="s">
        <v>493</v>
      </c>
      <c r="C963" s="6">
        <v>2020</v>
      </c>
      <c r="D963" s="6" t="s">
        <v>225</v>
      </c>
      <c r="E963" s="6" t="s">
        <v>234</v>
      </c>
      <c r="F963" s="6" t="str">
        <f>VLOOKUP(E963,'Fuel Heat Rate'!C:D,2,FALSE)</f>
        <v>煤矸石</v>
      </c>
      <c r="G963" s="7">
        <v>-115.08</v>
      </c>
      <c r="H963" s="7">
        <f>VLOOKUP($E963,'Fuel Heat Rate'!$C$3:$K$33,4,FALSE)*G963</f>
        <v>-32.9238100444141</v>
      </c>
    </row>
    <row r="964" hidden="1" spans="1:8">
      <c r="A964" s="6">
        <v>5646</v>
      </c>
      <c r="B964" s="6" t="s">
        <v>493</v>
      </c>
      <c r="C964" s="6">
        <v>2021</v>
      </c>
      <c r="D964" s="6" t="s">
        <v>225</v>
      </c>
      <c r="E964" s="6" t="s">
        <v>234</v>
      </c>
      <c r="F964" s="6" t="str">
        <f>VLOOKUP(E964,'Fuel Heat Rate'!C:D,2,FALSE)</f>
        <v>煤矸石</v>
      </c>
      <c r="G964" s="7">
        <v>-94.75</v>
      </c>
      <c r="H964" s="7">
        <f>VLOOKUP($E964,'Fuel Heat Rate'!$C$3:$K$33,4,FALSE)*G964</f>
        <v>-27.1074991458832</v>
      </c>
    </row>
    <row r="965" hidden="1" spans="1:8">
      <c r="A965" s="6">
        <v>444826</v>
      </c>
      <c r="B965" s="6" t="s">
        <v>493</v>
      </c>
      <c r="C965" s="6">
        <v>2019</v>
      </c>
      <c r="D965" s="6" t="s">
        <v>225</v>
      </c>
      <c r="E965" s="6" t="s">
        <v>226</v>
      </c>
      <c r="F965" s="6" t="str">
        <f>VLOOKUP(E965,'Fuel Heat Rate'!C:D,2,FALSE)</f>
        <v>生物质</v>
      </c>
      <c r="G965" s="7">
        <v>-162.7</v>
      </c>
      <c r="H965" s="7">
        <f>VLOOKUP($E965,'Fuel Heat Rate'!$C$3:$K$33,4,FALSE)*G965</f>
        <v>-162.705558592415</v>
      </c>
    </row>
    <row r="966" hidden="1" spans="1:8">
      <c r="A966" s="6">
        <v>444791</v>
      </c>
      <c r="B966" s="6" t="s">
        <v>493</v>
      </c>
      <c r="C966" s="6">
        <v>2020</v>
      </c>
      <c r="D966" s="6" t="s">
        <v>225</v>
      </c>
      <c r="E966" s="6" t="s">
        <v>226</v>
      </c>
      <c r="F966" s="6" t="str">
        <f>VLOOKUP(E966,'Fuel Heat Rate'!C:D,2,FALSE)</f>
        <v>生物质</v>
      </c>
      <c r="G966" s="7">
        <v>-231.75</v>
      </c>
      <c r="H966" s="7">
        <f>VLOOKUP($E966,'Fuel Heat Rate'!$C$3:$K$33,4,FALSE)*G966</f>
        <v>-231.757917663136</v>
      </c>
    </row>
    <row r="967" hidden="1" spans="1:8">
      <c r="A967" s="6">
        <v>33856</v>
      </c>
      <c r="B967" s="6" t="s">
        <v>493</v>
      </c>
      <c r="C967" s="6">
        <v>2021</v>
      </c>
      <c r="D967" s="6" t="s">
        <v>225</v>
      </c>
      <c r="E967" s="6" t="s">
        <v>226</v>
      </c>
      <c r="F967" s="6" t="str">
        <f>VLOOKUP(E967,'Fuel Heat Rate'!C:D,2,FALSE)</f>
        <v>生物质</v>
      </c>
      <c r="G967" s="7">
        <v>-328.68</v>
      </c>
      <c r="H967" s="7">
        <f>VLOOKUP($E967,'Fuel Heat Rate'!$C$3:$K$33,4,FALSE)*G967</f>
        <v>-328.691229244961</v>
      </c>
    </row>
    <row r="968" hidden="1" spans="1:8">
      <c r="A968" s="6">
        <v>445946</v>
      </c>
      <c r="B968" s="6" t="s">
        <v>493</v>
      </c>
      <c r="C968" s="6">
        <v>2019</v>
      </c>
      <c r="D968" s="6" t="s">
        <v>225</v>
      </c>
      <c r="E968" s="6" t="s">
        <v>231</v>
      </c>
      <c r="F968" s="6" t="str">
        <f>VLOOKUP(E968,'Fuel Heat Rate'!C:D,2,FALSE)</f>
        <v>燃煤</v>
      </c>
      <c r="G968" s="7">
        <v>-20.92</v>
      </c>
      <c r="H968" s="7">
        <f>VLOOKUP($E968,'Fuel Heat Rate'!$C$3:$K$33,4,FALSE)*G968</f>
        <v>-5.976844</v>
      </c>
    </row>
    <row r="969" hidden="1" spans="1:8">
      <c r="A969" s="6">
        <v>445911</v>
      </c>
      <c r="B969" s="6" t="s">
        <v>493</v>
      </c>
      <c r="C969" s="6">
        <v>2020</v>
      </c>
      <c r="D969" s="6" t="s">
        <v>225</v>
      </c>
      <c r="E969" s="6" t="s">
        <v>231</v>
      </c>
      <c r="F969" s="6" t="str">
        <f>VLOOKUP(E969,'Fuel Heat Rate'!C:D,2,FALSE)</f>
        <v>燃煤</v>
      </c>
      <c r="G969" s="7">
        <v>-33.52</v>
      </c>
      <c r="H969" s="7">
        <f>VLOOKUP($E969,'Fuel Heat Rate'!$C$3:$K$33,4,FALSE)*G969</f>
        <v>-9.576664</v>
      </c>
    </row>
    <row r="970" hidden="1" spans="1:8">
      <c r="A970" s="6">
        <v>3476</v>
      </c>
      <c r="B970" s="6" t="s">
        <v>493</v>
      </c>
      <c r="C970" s="6">
        <v>2021</v>
      </c>
      <c r="D970" s="6" t="s">
        <v>225</v>
      </c>
      <c r="E970" s="6" t="s">
        <v>231</v>
      </c>
      <c r="F970" s="6" t="str">
        <f>VLOOKUP(E970,'Fuel Heat Rate'!C:D,2,FALSE)</f>
        <v>燃煤</v>
      </c>
      <c r="G970" s="7">
        <v>-41.91</v>
      </c>
      <c r="H970" s="7">
        <f>VLOOKUP($E970,'Fuel Heat Rate'!$C$3:$K$33,4,FALSE)*G970</f>
        <v>-11.973687</v>
      </c>
    </row>
    <row r="971" hidden="1" spans="1:8">
      <c r="A971" s="6">
        <v>447066</v>
      </c>
      <c r="B971" s="6" t="s">
        <v>493</v>
      </c>
      <c r="C971" s="6">
        <v>2019</v>
      </c>
      <c r="D971" s="6" t="s">
        <v>225</v>
      </c>
      <c r="E971" s="6" t="s">
        <v>262</v>
      </c>
      <c r="F971" s="6" t="str">
        <f>VLOOKUP(E971,'Fuel Heat Rate'!C:D,2,FALSE)</f>
        <v>燃油</v>
      </c>
      <c r="G971" s="7">
        <v>-1.63</v>
      </c>
      <c r="H971" s="7">
        <f>VLOOKUP($E971,'Fuel Heat Rate'!$C$3:$K$33,4,FALSE)*G971</f>
        <v>-2.328618</v>
      </c>
    </row>
    <row r="972" hidden="1" spans="1:8">
      <c r="A972" s="6">
        <v>447031</v>
      </c>
      <c r="B972" s="6" t="s">
        <v>493</v>
      </c>
      <c r="C972" s="6">
        <v>2020</v>
      </c>
      <c r="D972" s="6" t="s">
        <v>225</v>
      </c>
      <c r="E972" s="6" t="s">
        <v>262</v>
      </c>
      <c r="F972" s="6" t="str">
        <f>VLOOKUP(E972,'Fuel Heat Rate'!C:D,2,FALSE)</f>
        <v>燃油</v>
      </c>
      <c r="G972" s="7">
        <v>-1.21</v>
      </c>
      <c r="H972" s="7">
        <f>VLOOKUP($E972,'Fuel Heat Rate'!$C$3:$K$33,4,FALSE)*G972</f>
        <v>-1.728606</v>
      </c>
    </row>
    <row r="973" hidden="1" spans="1:8">
      <c r="A973" s="6">
        <v>18666</v>
      </c>
      <c r="B973" s="6" t="s">
        <v>493</v>
      </c>
      <c r="C973" s="6">
        <v>2021</v>
      </c>
      <c r="D973" s="6" t="s">
        <v>225</v>
      </c>
      <c r="E973" s="6" t="s">
        <v>262</v>
      </c>
      <c r="F973" s="6" t="str">
        <f>VLOOKUP(E973,'Fuel Heat Rate'!C:D,2,FALSE)</f>
        <v>燃油</v>
      </c>
      <c r="G973" s="7">
        <v>-0.53</v>
      </c>
      <c r="H973" s="7">
        <f>VLOOKUP($E973,'Fuel Heat Rate'!$C$3:$K$33,4,FALSE)*G973</f>
        <v>-0.757158</v>
      </c>
    </row>
    <row r="974" hidden="1" spans="1:8">
      <c r="A974" s="6">
        <v>447626</v>
      </c>
      <c r="B974" s="6" t="s">
        <v>493</v>
      </c>
      <c r="C974" s="6">
        <v>2019</v>
      </c>
      <c r="D974" s="6" t="s">
        <v>225</v>
      </c>
      <c r="E974" s="6" t="s">
        <v>337</v>
      </c>
      <c r="F974" s="6" t="str">
        <f>VLOOKUP(E974,'Fuel Heat Rate'!C:D,2,FALSE)</f>
        <v>其他</v>
      </c>
      <c r="G974" s="7">
        <v>-3972.97</v>
      </c>
      <c r="H974" s="7">
        <f>VLOOKUP($E974,'Fuel Heat Rate'!$C$3:$K$33,4,FALSE)*G974</f>
        <v>-135.735223778613</v>
      </c>
    </row>
    <row r="975" hidden="1" spans="1:8">
      <c r="A975" s="6">
        <v>447591</v>
      </c>
      <c r="B975" s="6" t="s">
        <v>493</v>
      </c>
      <c r="C975" s="6">
        <v>2020</v>
      </c>
      <c r="D975" s="6" t="s">
        <v>225</v>
      </c>
      <c r="E975" s="6" t="s">
        <v>337</v>
      </c>
      <c r="F975" s="6" t="str">
        <f>VLOOKUP(E975,'Fuel Heat Rate'!C:D,2,FALSE)</f>
        <v>其他</v>
      </c>
      <c r="G975" s="7">
        <v>-4065.44</v>
      </c>
      <c r="H975" s="7">
        <f>VLOOKUP($E975,'Fuel Heat Rate'!$C$3:$K$33,4,FALSE)*G975</f>
        <v>-138.894431158182</v>
      </c>
    </row>
    <row r="976" hidden="1" spans="1:8">
      <c r="A976" s="6">
        <v>31686</v>
      </c>
      <c r="B976" s="6" t="s">
        <v>493</v>
      </c>
      <c r="C976" s="6">
        <v>2021</v>
      </c>
      <c r="D976" s="6" t="s">
        <v>225</v>
      </c>
      <c r="E976" s="6" t="s">
        <v>337</v>
      </c>
      <c r="F976" s="6" t="str">
        <f>VLOOKUP(E976,'Fuel Heat Rate'!C:D,2,FALSE)</f>
        <v>其他</v>
      </c>
      <c r="G976" s="7">
        <v>-4023.6</v>
      </c>
      <c r="H976" s="7">
        <f>VLOOKUP($E976,'Fuel Heat Rate'!$C$3:$K$33,4,FALSE)*G976</f>
        <v>-137.464981209429</v>
      </c>
    </row>
    <row r="977" hidden="1" spans="1:8">
      <c r="A977" s="6">
        <v>450496</v>
      </c>
      <c r="B977" s="6" t="s">
        <v>493</v>
      </c>
      <c r="C977" s="6">
        <v>2019</v>
      </c>
      <c r="D977" s="6" t="s">
        <v>225</v>
      </c>
      <c r="E977" s="6" t="s">
        <v>253</v>
      </c>
      <c r="F977" s="6" t="str">
        <f>VLOOKUP(E977,'Fuel Heat Rate'!C:D,2,FALSE)</f>
        <v>燃气</v>
      </c>
      <c r="G977" s="7">
        <v>-5.16</v>
      </c>
      <c r="H977" s="7">
        <f>VLOOKUP($E977,'Fuel Heat Rate'!$C$3:$K$33,4,FALSE)*G977</f>
        <v>-62.694</v>
      </c>
    </row>
    <row r="978" hidden="1" spans="1:8">
      <c r="A978" s="6">
        <v>450461</v>
      </c>
      <c r="B978" s="6" t="s">
        <v>493</v>
      </c>
      <c r="C978" s="6">
        <v>2020</v>
      </c>
      <c r="D978" s="6" t="s">
        <v>225</v>
      </c>
      <c r="E978" s="6" t="s">
        <v>253</v>
      </c>
      <c r="F978" s="6" t="str">
        <f>VLOOKUP(E978,'Fuel Heat Rate'!C:D,2,FALSE)</f>
        <v>燃气</v>
      </c>
      <c r="G978" s="7">
        <v>-4.82</v>
      </c>
      <c r="H978" s="7">
        <f>VLOOKUP($E978,'Fuel Heat Rate'!$C$3:$K$33,4,FALSE)*G978</f>
        <v>-58.563</v>
      </c>
    </row>
    <row r="979" hidden="1" spans="1:8">
      <c r="A979" s="6">
        <v>29516</v>
      </c>
      <c r="B979" s="6" t="s">
        <v>493</v>
      </c>
      <c r="C979" s="6">
        <v>2021</v>
      </c>
      <c r="D979" s="6" t="s">
        <v>225</v>
      </c>
      <c r="E979" s="6" t="s">
        <v>253</v>
      </c>
      <c r="F979" s="6" t="str">
        <f>VLOOKUP(E979,'Fuel Heat Rate'!C:D,2,FALSE)</f>
        <v>燃气</v>
      </c>
      <c r="G979" s="7">
        <v>-6.58</v>
      </c>
      <c r="H979" s="7">
        <f>VLOOKUP($E979,'Fuel Heat Rate'!$C$3:$K$33,4,FALSE)*G979</f>
        <v>-79.947</v>
      </c>
    </row>
    <row r="980" hidden="1" spans="1:8">
      <c r="A980" s="6">
        <v>453681</v>
      </c>
      <c r="B980" s="6" t="s">
        <v>493</v>
      </c>
      <c r="C980" s="6">
        <v>2019</v>
      </c>
      <c r="D980" s="6" t="s">
        <v>225</v>
      </c>
      <c r="E980" s="6" t="s">
        <v>229</v>
      </c>
      <c r="F980" s="6" t="str">
        <f>VLOOKUP(E980,'Fuel Heat Rate'!C:D,2,FALSE)</f>
        <v>燃煤</v>
      </c>
      <c r="G980" s="7">
        <v>-1670.05</v>
      </c>
      <c r="H980" s="7">
        <f>VLOOKUP($E980,'Fuel Heat Rate'!$C$3:$K$33,4,FALSE)*G980</f>
        <v>-1192.916715</v>
      </c>
    </row>
    <row r="981" hidden="1" spans="1:8">
      <c r="A981" s="6">
        <v>453646</v>
      </c>
      <c r="B981" s="6" t="s">
        <v>493</v>
      </c>
      <c r="C981" s="6">
        <v>2020</v>
      </c>
      <c r="D981" s="6" t="s">
        <v>225</v>
      </c>
      <c r="E981" s="6" t="s">
        <v>229</v>
      </c>
      <c r="F981" s="6" t="str">
        <f>VLOOKUP(E981,'Fuel Heat Rate'!C:D,2,FALSE)</f>
        <v>燃煤</v>
      </c>
      <c r="G981" s="7">
        <v>-1678.83</v>
      </c>
      <c r="H981" s="7">
        <f>VLOOKUP($E981,'Fuel Heat Rate'!$C$3:$K$33,4,FALSE)*G981</f>
        <v>-1199.188269</v>
      </c>
    </row>
    <row r="982" hidden="1" spans="1:8">
      <c r="A982" s="6">
        <v>1306</v>
      </c>
      <c r="B982" s="6" t="s">
        <v>493</v>
      </c>
      <c r="C982" s="6">
        <v>2021</v>
      </c>
      <c r="D982" s="6" t="s">
        <v>225</v>
      </c>
      <c r="E982" s="6" t="s">
        <v>229</v>
      </c>
      <c r="F982" s="6" t="str">
        <f>VLOOKUP(E982,'Fuel Heat Rate'!C:D,2,FALSE)</f>
        <v>燃煤</v>
      </c>
      <c r="G982" s="7">
        <v>-2195.92</v>
      </c>
      <c r="H982" s="7">
        <f>VLOOKUP($E982,'Fuel Heat Rate'!$C$3:$K$33,4,FALSE)*G982</f>
        <v>-1568.545656</v>
      </c>
    </row>
    <row r="983" hidden="1" spans="1:8">
      <c r="A983" s="6">
        <v>454801</v>
      </c>
      <c r="B983" s="6" t="s">
        <v>493</v>
      </c>
      <c r="C983" s="6">
        <v>2019</v>
      </c>
      <c r="D983" s="6" t="s">
        <v>225</v>
      </c>
      <c r="E983" s="6" t="s">
        <v>247</v>
      </c>
      <c r="F983" s="6">
        <f>VLOOKUP(E983,'Fuel Heat Rate'!C:D,2,FALSE)</f>
        <v>0</v>
      </c>
      <c r="G983" s="7">
        <v>-12.61</v>
      </c>
      <c r="H983" s="7">
        <f>VLOOKUP($E983,'Fuel Heat Rate'!$C$3:$K$33,4,FALSE)*G983</f>
        <v>-34.2283737615306</v>
      </c>
    </row>
    <row r="984" hidden="1" spans="1:8">
      <c r="A984" s="6">
        <v>454766</v>
      </c>
      <c r="B984" s="6" t="s">
        <v>493</v>
      </c>
      <c r="C984" s="6">
        <v>2020</v>
      </c>
      <c r="D984" s="6" t="s">
        <v>225</v>
      </c>
      <c r="E984" s="6" t="s">
        <v>247</v>
      </c>
      <c r="F984" s="6">
        <f>VLOOKUP(E984,'Fuel Heat Rate'!C:D,2,FALSE)</f>
        <v>0</v>
      </c>
      <c r="G984" s="7">
        <v>-13.63</v>
      </c>
      <c r="H984" s="7">
        <f>VLOOKUP($E984,'Fuel Heat Rate'!$C$3:$K$33,4,FALSE)*G984</f>
        <v>-36.9970447557226</v>
      </c>
    </row>
    <row r="985" hidden="1" spans="1:8">
      <c r="A985" s="6">
        <v>9986</v>
      </c>
      <c r="B985" s="6" t="s">
        <v>493</v>
      </c>
      <c r="C985" s="6">
        <v>2021</v>
      </c>
      <c r="D985" s="6" t="s">
        <v>225</v>
      </c>
      <c r="E985" s="6" t="s">
        <v>247</v>
      </c>
      <c r="F985" s="6">
        <f>VLOOKUP(E985,'Fuel Heat Rate'!C:D,2,FALSE)</f>
        <v>0</v>
      </c>
      <c r="G985" s="7">
        <v>-14.35</v>
      </c>
      <c r="H985" s="7">
        <f>VLOOKUP($E985,'Fuel Heat Rate'!$C$3:$K$33,4,FALSE)*G985</f>
        <v>-38.9514007516228</v>
      </c>
    </row>
    <row r="986" hidden="1" spans="1:8">
      <c r="A986" s="6">
        <v>455186</v>
      </c>
      <c r="B986" s="6" t="s">
        <v>495</v>
      </c>
      <c r="C986" s="6">
        <v>2019</v>
      </c>
      <c r="D986" s="6" t="s">
        <v>225</v>
      </c>
      <c r="E986" s="6" t="s">
        <v>259</v>
      </c>
      <c r="F986" s="6" t="str">
        <f>VLOOKUP(E986,'Fuel Heat Rate'!C:D,2,FALSE)</f>
        <v>燃油</v>
      </c>
      <c r="G986" s="7">
        <v>-0.2</v>
      </c>
      <c r="H986" s="7">
        <f>VLOOKUP($E986,'Fuel Heat Rate'!$C$3:$K$33,4,FALSE)*G986</f>
        <v>-0.29142</v>
      </c>
    </row>
    <row r="987" hidden="1" spans="1:8">
      <c r="A987" s="6">
        <v>455151</v>
      </c>
      <c r="B987" s="6" t="s">
        <v>495</v>
      </c>
      <c r="C987" s="6">
        <v>2020</v>
      </c>
      <c r="D987" s="6" t="s">
        <v>225</v>
      </c>
      <c r="E987" s="6" t="s">
        <v>259</v>
      </c>
      <c r="F987" s="6" t="str">
        <f>VLOOKUP(E987,'Fuel Heat Rate'!C:D,2,FALSE)</f>
        <v>燃油</v>
      </c>
      <c r="G987" s="7">
        <v>-0.2</v>
      </c>
      <c r="H987" s="7">
        <f>VLOOKUP($E987,'Fuel Heat Rate'!$C$3:$K$33,4,FALSE)*G987</f>
        <v>-0.29142</v>
      </c>
    </row>
    <row r="988" hidden="1" spans="1:8">
      <c r="A988" s="6">
        <v>17616</v>
      </c>
      <c r="B988" s="6" t="s">
        <v>495</v>
      </c>
      <c r="C988" s="6">
        <v>2021</v>
      </c>
      <c r="D988" s="6" t="s">
        <v>225</v>
      </c>
      <c r="E988" s="6" t="s">
        <v>259</v>
      </c>
      <c r="F988" s="6" t="str">
        <f>VLOOKUP(E988,'Fuel Heat Rate'!C:D,2,FALSE)</f>
        <v>燃油</v>
      </c>
      <c r="G988" s="7">
        <v>-0.08</v>
      </c>
      <c r="H988" s="7">
        <f>VLOOKUP($E988,'Fuel Heat Rate'!$C$3:$K$33,4,FALSE)*G988</f>
        <v>-0.116568</v>
      </c>
    </row>
    <row r="989" hidden="1" spans="1:8">
      <c r="A989" s="6">
        <v>455746</v>
      </c>
      <c r="B989" s="6" t="s">
        <v>495</v>
      </c>
      <c r="C989" s="6">
        <v>2019</v>
      </c>
      <c r="D989" s="6" t="s">
        <v>225</v>
      </c>
      <c r="E989" s="6" t="s">
        <v>339</v>
      </c>
      <c r="F989" s="6" t="str">
        <f>VLOOKUP(E989,'Fuel Heat Rate'!C:D,2,FALSE)</f>
        <v>电力</v>
      </c>
      <c r="G989" s="7">
        <v>709.04</v>
      </c>
      <c r="H989" s="7">
        <f>VLOOKUP($E989,'Fuel Heat Rate'!$C$3:$K$33,4,FALSE)*G989</f>
        <v>872.068329347455</v>
      </c>
    </row>
    <row r="990" hidden="1" spans="1:8">
      <c r="A990" s="6">
        <v>455711</v>
      </c>
      <c r="B990" s="6" t="s">
        <v>495</v>
      </c>
      <c r="C990" s="6">
        <v>2020</v>
      </c>
      <c r="D990" s="6" t="s">
        <v>225</v>
      </c>
      <c r="E990" s="6" t="s">
        <v>339</v>
      </c>
      <c r="F990" s="6" t="str">
        <f>VLOOKUP(E990,'Fuel Heat Rate'!C:D,2,FALSE)</f>
        <v>电力</v>
      </c>
      <c r="G990" s="7">
        <v>743.12</v>
      </c>
      <c r="H990" s="7">
        <f>VLOOKUP($E990,'Fuel Heat Rate'!$C$3:$K$33,4,FALSE)*G990</f>
        <v>913.984284250085</v>
      </c>
    </row>
    <row r="991" hidden="1" spans="1:8">
      <c r="A991" s="6">
        <v>32806</v>
      </c>
      <c r="B991" s="6" t="s">
        <v>495</v>
      </c>
      <c r="C991" s="6">
        <v>2021</v>
      </c>
      <c r="D991" s="6" t="s">
        <v>225</v>
      </c>
      <c r="E991" s="6" t="s">
        <v>339</v>
      </c>
      <c r="F991" s="6" t="str">
        <f>VLOOKUP(E991,'Fuel Heat Rate'!C:D,2,FALSE)</f>
        <v>电力</v>
      </c>
      <c r="G991" s="7">
        <v>761.85</v>
      </c>
      <c r="H991" s="7">
        <f>VLOOKUP($E991,'Fuel Heat Rate'!$C$3:$K$33,4,FALSE)*G991</f>
        <v>937.020840450974</v>
      </c>
    </row>
    <row r="992" hidden="1" spans="1:8">
      <c r="A992" s="6">
        <v>456306</v>
      </c>
      <c r="B992" s="6" t="s">
        <v>495</v>
      </c>
      <c r="C992" s="6">
        <v>2019</v>
      </c>
      <c r="D992" s="6" t="s">
        <v>225</v>
      </c>
      <c r="E992" s="6" t="s">
        <v>244</v>
      </c>
      <c r="F992" s="6">
        <f>VLOOKUP(E992,'Fuel Heat Rate'!C:D,2,FALSE)</f>
        <v>0</v>
      </c>
      <c r="G992" s="7">
        <v>-53.95</v>
      </c>
      <c r="H992" s="7">
        <f>VLOOKUP($E992,'Fuel Heat Rate'!$C$3:$K$33,4,FALSE)*G992</f>
        <v>-69.359019473864</v>
      </c>
    </row>
    <row r="993" hidden="1" spans="1:8">
      <c r="A993" s="6">
        <v>456271</v>
      </c>
      <c r="B993" s="6" t="s">
        <v>495</v>
      </c>
      <c r="C993" s="6">
        <v>2020</v>
      </c>
      <c r="D993" s="6" t="s">
        <v>225</v>
      </c>
      <c r="E993" s="6" t="s">
        <v>244</v>
      </c>
      <c r="F993" s="6">
        <f>VLOOKUP(E993,'Fuel Heat Rate'!C:D,2,FALSE)</f>
        <v>0</v>
      </c>
      <c r="G993" s="7">
        <v>-65.54</v>
      </c>
      <c r="H993" s="7">
        <f>VLOOKUP($E993,'Fuel Heat Rate'!$C$3:$K$33,4,FALSE)*G993</f>
        <v>-84.2593167065255</v>
      </c>
    </row>
    <row r="994" hidden="1" spans="1:8">
      <c r="A994" s="6">
        <v>8936</v>
      </c>
      <c r="B994" s="6" t="s">
        <v>495</v>
      </c>
      <c r="C994" s="6">
        <v>2021</v>
      </c>
      <c r="D994" s="6" t="s">
        <v>225</v>
      </c>
      <c r="E994" s="6" t="s">
        <v>244</v>
      </c>
      <c r="F994" s="6">
        <f>VLOOKUP(E994,'Fuel Heat Rate'!C:D,2,FALSE)</f>
        <v>0</v>
      </c>
      <c r="G994" s="7">
        <v>-52.28</v>
      </c>
      <c r="H994" s="7">
        <f>VLOOKUP($E994,'Fuel Heat Rate'!$C$3:$K$33,4,FALSE)*G994</f>
        <v>-67.2120396310215</v>
      </c>
    </row>
    <row r="995" hidden="1" spans="1:8">
      <c r="A995" s="6">
        <v>456691</v>
      </c>
      <c r="B995" s="6" t="s">
        <v>495</v>
      </c>
      <c r="C995" s="6">
        <v>2019</v>
      </c>
      <c r="D995" s="6" t="s">
        <v>225</v>
      </c>
      <c r="E995" s="6" t="s">
        <v>242</v>
      </c>
      <c r="F995" s="6">
        <f>VLOOKUP(E995,'Fuel Heat Rate'!C:D,2,FALSE)</f>
        <v>0</v>
      </c>
      <c r="G995" s="7">
        <v>-1.71</v>
      </c>
      <c r="H995" s="7">
        <f>VLOOKUP($E995,'Fuel Heat Rate'!$C$3:$K$33,4,FALSE)*G995</f>
        <v>-10.137735</v>
      </c>
    </row>
    <row r="996" hidden="1" spans="1:8">
      <c r="A996" s="6">
        <v>456656</v>
      </c>
      <c r="B996" s="6" t="s">
        <v>495</v>
      </c>
      <c r="C996" s="6">
        <v>2020</v>
      </c>
      <c r="D996" s="6" t="s">
        <v>225</v>
      </c>
      <c r="E996" s="6" t="s">
        <v>242</v>
      </c>
      <c r="F996" s="6">
        <f>VLOOKUP(E996,'Fuel Heat Rate'!C:D,2,FALSE)</f>
        <v>0</v>
      </c>
      <c r="G996" s="7">
        <v>-1.83</v>
      </c>
      <c r="H996" s="7">
        <f>VLOOKUP($E996,'Fuel Heat Rate'!$C$3:$K$33,4,FALSE)*G996</f>
        <v>-10.849155</v>
      </c>
    </row>
    <row r="997" hidden="1" spans="1:8">
      <c r="A997" s="6">
        <v>7851</v>
      </c>
      <c r="B997" s="6" t="s">
        <v>495</v>
      </c>
      <c r="C997" s="6">
        <v>2021</v>
      </c>
      <c r="D997" s="6" t="s">
        <v>225</v>
      </c>
      <c r="E997" s="6" t="s">
        <v>242</v>
      </c>
      <c r="F997" s="6">
        <f>VLOOKUP(E997,'Fuel Heat Rate'!C:D,2,FALSE)</f>
        <v>0</v>
      </c>
      <c r="G997" s="7">
        <v>-0.83</v>
      </c>
      <c r="H997" s="7">
        <f>VLOOKUP($E997,'Fuel Heat Rate'!$C$3:$K$33,4,FALSE)*G997</f>
        <v>-4.920655</v>
      </c>
    </row>
    <row r="998" hidden="1" spans="1:8">
      <c r="A998" s="6">
        <v>457811</v>
      </c>
      <c r="B998" s="6" t="s">
        <v>495</v>
      </c>
      <c r="C998" s="6">
        <v>2019</v>
      </c>
      <c r="D998" s="6" t="s">
        <v>225</v>
      </c>
      <c r="E998" s="6" t="s">
        <v>251</v>
      </c>
      <c r="F998" s="6" t="str">
        <f>VLOOKUP(E998,'Fuel Heat Rate'!C:D,2,FALSE)</f>
        <v>燃油</v>
      </c>
      <c r="G998" s="7">
        <v>-0.02</v>
      </c>
      <c r="H998" s="7">
        <f>VLOOKUP($E998,'Fuel Heat Rate'!$C$3:$K$33,4,FALSE)*G998</f>
        <v>-0.031428</v>
      </c>
    </row>
    <row r="999" hidden="1" spans="1:8">
      <c r="A999" s="6">
        <v>457776</v>
      </c>
      <c r="B999" s="6" t="s">
        <v>495</v>
      </c>
      <c r="C999" s="6">
        <v>2020</v>
      </c>
      <c r="D999" s="6" t="s">
        <v>225</v>
      </c>
      <c r="E999" s="6" t="s">
        <v>251</v>
      </c>
      <c r="F999" s="6" t="str">
        <f>VLOOKUP(E999,'Fuel Heat Rate'!C:D,2,FALSE)</f>
        <v>燃油</v>
      </c>
      <c r="G999" s="7">
        <v>-0.03</v>
      </c>
      <c r="H999" s="7">
        <f>VLOOKUP($E999,'Fuel Heat Rate'!$C$3:$K$33,4,FALSE)*G999</f>
        <v>-0.047142</v>
      </c>
    </row>
    <row r="1000" hidden="1" spans="1:8">
      <c r="A1000" s="6">
        <v>27381</v>
      </c>
      <c r="B1000" s="6" t="s">
        <v>495</v>
      </c>
      <c r="C1000" s="6">
        <v>2021</v>
      </c>
      <c r="D1000" s="6" t="s">
        <v>225</v>
      </c>
      <c r="E1000" s="6" t="s">
        <v>251</v>
      </c>
      <c r="F1000" s="6" t="str">
        <f>VLOOKUP(E1000,'Fuel Heat Rate'!C:D,2,FALSE)</f>
        <v>燃油</v>
      </c>
      <c r="G1000" s="7">
        <v>-0.01</v>
      </c>
      <c r="H1000" s="7">
        <f>VLOOKUP($E1000,'Fuel Heat Rate'!$C$3:$K$33,4,FALSE)*G1000</f>
        <v>-0.015714</v>
      </c>
    </row>
    <row r="1001" hidden="1" spans="1:8">
      <c r="A1001" s="6">
        <v>460996</v>
      </c>
      <c r="B1001" s="6" t="s">
        <v>495</v>
      </c>
      <c r="C1001" s="6">
        <v>2019</v>
      </c>
      <c r="D1001" s="6" t="s">
        <v>225</v>
      </c>
      <c r="E1001" s="6" t="s">
        <v>226</v>
      </c>
      <c r="F1001" s="6" t="str">
        <f>VLOOKUP(E1001,'Fuel Heat Rate'!C:D,2,FALSE)</f>
        <v>生物质</v>
      </c>
      <c r="G1001" s="7">
        <v>-62.78</v>
      </c>
      <c r="H1001" s="7">
        <f>VLOOKUP($E1001,'Fuel Heat Rate'!$C$3:$K$33,4,FALSE)*G1001</f>
        <v>-62.7821448582166</v>
      </c>
    </row>
    <row r="1002" hidden="1" spans="1:8">
      <c r="A1002" s="6">
        <v>460961</v>
      </c>
      <c r="B1002" s="6" t="s">
        <v>495</v>
      </c>
      <c r="C1002" s="6">
        <v>2020</v>
      </c>
      <c r="D1002" s="6" t="s">
        <v>225</v>
      </c>
      <c r="E1002" s="6" t="s">
        <v>226</v>
      </c>
      <c r="F1002" s="6" t="str">
        <f>VLOOKUP(E1002,'Fuel Heat Rate'!C:D,2,FALSE)</f>
        <v>生物质</v>
      </c>
      <c r="G1002" s="7">
        <v>-60.07</v>
      </c>
      <c r="H1002" s="7">
        <f>VLOOKUP($E1002,'Fuel Heat Rate'!$C$3:$K$33,4,FALSE)*G1002</f>
        <v>-60.0720522719508</v>
      </c>
    </row>
    <row r="1003" hidden="1" spans="1:8">
      <c r="A1003" s="6">
        <v>33891</v>
      </c>
      <c r="B1003" s="6" t="s">
        <v>495</v>
      </c>
      <c r="C1003" s="6">
        <v>2021</v>
      </c>
      <c r="D1003" s="6" t="s">
        <v>225</v>
      </c>
      <c r="E1003" s="6" t="s">
        <v>226</v>
      </c>
      <c r="F1003" s="6" t="str">
        <f>VLOOKUP(E1003,'Fuel Heat Rate'!C:D,2,FALSE)</f>
        <v>生物质</v>
      </c>
      <c r="G1003" s="7">
        <v>-105.36</v>
      </c>
      <c r="H1003" s="7">
        <f>VLOOKUP($E1003,'Fuel Heat Rate'!$C$3:$K$33,4,FALSE)*G1003</f>
        <v>-105.363599590024</v>
      </c>
    </row>
    <row r="1004" hidden="1" spans="1:8">
      <c r="A1004" s="6">
        <v>461521</v>
      </c>
      <c r="B1004" s="6" t="s">
        <v>495</v>
      </c>
      <c r="C1004" s="6">
        <v>2020</v>
      </c>
      <c r="D1004" s="6" t="s">
        <v>225</v>
      </c>
      <c r="E1004" s="6" t="s">
        <v>264</v>
      </c>
      <c r="F1004" s="6" t="str">
        <f>VLOOKUP(E1004,'Fuel Heat Rate'!C:D,2,FALSE)</f>
        <v>燃油</v>
      </c>
      <c r="G1004" s="7">
        <v>-0.07</v>
      </c>
      <c r="H1004" s="7">
        <f>VLOOKUP($E1004,'Fuel Heat Rate'!$C$3:$K$33,4,FALSE)*G1004</f>
        <v>-0.0980047830543218</v>
      </c>
    </row>
    <row r="1005" hidden="1" spans="1:8">
      <c r="A1005" s="6">
        <v>463236</v>
      </c>
      <c r="B1005" s="6" t="s">
        <v>495</v>
      </c>
      <c r="C1005" s="6">
        <v>2019</v>
      </c>
      <c r="D1005" s="6" t="s">
        <v>225</v>
      </c>
      <c r="E1005" s="6" t="s">
        <v>262</v>
      </c>
      <c r="F1005" s="6" t="str">
        <f>VLOOKUP(E1005,'Fuel Heat Rate'!C:D,2,FALSE)</f>
        <v>燃油</v>
      </c>
      <c r="G1005" s="7">
        <v>-0.02</v>
      </c>
      <c r="H1005" s="7">
        <f>VLOOKUP($E1005,'Fuel Heat Rate'!$C$3:$K$33,4,FALSE)*G1005</f>
        <v>-0.028572</v>
      </c>
    </row>
    <row r="1006" hidden="1" spans="1:8">
      <c r="A1006" s="6">
        <v>463201</v>
      </c>
      <c r="B1006" s="6" t="s">
        <v>495</v>
      </c>
      <c r="C1006" s="6">
        <v>2020</v>
      </c>
      <c r="D1006" s="6" t="s">
        <v>225</v>
      </c>
      <c r="E1006" s="6" t="s">
        <v>262</v>
      </c>
      <c r="F1006" s="6" t="str">
        <f>VLOOKUP(E1006,'Fuel Heat Rate'!C:D,2,FALSE)</f>
        <v>燃油</v>
      </c>
      <c r="G1006" s="7">
        <v>-0.04</v>
      </c>
      <c r="H1006" s="7">
        <f>VLOOKUP($E1006,'Fuel Heat Rate'!$C$3:$K$33,4,FALSE)*G1006</f>
        <v>-0.057144</v>
      </c>
    </row>
    <row r="1007" hidden="1" spans="1:8">
      <c r="A1007" s="6">
        <v>18701</v>
      </c>
      <c r="B1007" s="6" t="s">
        <v>495</v>
      </c>
      <c r="C1007" s="6">
        <v>2021</v>
      </c>
      <c r="D1007" s="6" t="s">
        <v>225</v>
      </c>
      <c r="E1007" s="6" t="s">
        <v>262</v>
      </c>
      <c r="F1007" s="6" t="str">
        <f>VLOOKUP(E1007,'Fuel Heat Rate'!C:D,2,FALSE)</f>
        <v>燃油</v>
      </c>
      <c r="G1007" s="7">
        <v>-0.03</v>
      </c>
      <c r="H1007" s="7">
        <f>VLOOKUP($E1007,'Fuel Heat Rate'!$C$3:$K$33,4,FALSE)*G1007</f>
        <v>-0.042858</v>
      </c>
    </row>
    <row r="1008" hidden="1" spans="1:8">
      <c r="A1008" s="6">
        <v>463796</v>
      </c>
      <c r="B1008" s="6" t="s">
        <v>495</v>
      </c>
      <c r="C1008" s="6">
        <v>2019</v>
      </c>
      <c r="D1008" s="6" t="s">
        <v>225</v>
      </c>
      <c r="E1008" s="6" t="s">
        <v>337</v>
      </c>
      <c r="F1008" s="6" t="str">
        <f>VLOOKUP(E1008,'Fuel Heat Rate'!C:D,2,FALSE)</f>
        <v>其他</v>
      </c>
      <c r="G1008" s="7">
        <v>-782.57</v>
      </c>
      <c r="H1008" s="7">
        <f>VLOOKUP($E1008,'Fuel Heat Rate'!$C$3:$K$33,4,FALSE)*G1008</f>
        <v>-26.7362487188247</v>
      </c>
    </row>
    <row r="1009" hidden="1" spans="1:8">
      <c r="A1009" s="6">
        <v>463761</v>
      </c>
      <c r="B1009" s="6" t="s">
        <v>495</v>
      </c>
      <c r="C1009" s="6">
        <v>2020</v>
      </c>
      <c r="D1009" s="6" t="s">
        <v>225</v>
      </c>
      <c r="E1009" s="6" t="s">
        <v>337</v>
      </c>
      <c r="F1009" s="6" t="str">
        <f>VLOOKUP(E1009,'Fuel Heat Rate'!C:D,2,FALSE)</f>
        <v>其他</v>
      </c>
      <c r="G1009" s="7">
        <v>-1417.6</v>
      </c>
      <c r="H1009" s="7">
        <f>VLOOKUP($E1009,'Fuel Heat Rate'!$C$3:$K$33,4,FALSE)*G1009</f>
        <v>-48.4318414759139</v>
      </c>
    </row>
    <row r="1010" hidden="1" spans="1:8">
      <c r="A1010" s="6">
        <v>31721</v>
      </c>
      <c r="B1010" s="6" t="s">
        <v>495</v>
      </c>
      <c r="C1010" s="6">
        <v>2021</v>
      </c>
      <c r="D1010" s="6" t="s">
        <v>225</v>
      </c>
      <c r="E1010" s="6" t="s">
        <v>337</v>
      </c>
      <c r="F1010" s="6" t="str">
        <f>VLOOKUP(E1010,'Fuel Heat Rate'!C:D,2,FALSE)</f>
        <v>其他</v>
      </c>
      <c r="G1010" s="7">
        <v>-1193.76</v>
      </c>
      <c r="H1010" s="7">
        <f>VLOOKUP($E1010,'Fuel Heat Rate'!$C$3:$K$33,4,FALSE)*G1010</f>
        <v>-40.7844209087803</v>
      </c>
    </row>
    <row r="1011" hidden="1" spans="1:8">
      <c r="A1011" s="6">
        <v>465896</v>
      </c>
      <c r="B1011" s="6" t="s">
        <v>495</v>
      </c>
      <c r="C1011" s="6">
        <v>2019</v>
      </c>
      <c r="D1011" s="6" t="s">
        <v>225</v>
      </c>
      <c r="E1011" s="6" t="s">
        <v>239</v>
      </c>
      <c r="F1011" s="6" t="str">
        <f>VLOOKUP(E1011,'Fuel Heat Rate'!C:D,2,FALSE)</f>
        <v>燃油</v>
      </c>
      <c r="G1011" s="7">
        <v>-17.15</v>
      </c>
      <c r="H1011" s="7">
        <f>VLOOKUP($E1011,'Fuel Heat Rate'!$C$3:$K$33,4,FALSE)*G1011</f>
        <v>-18.7185189613939</v>
      </c>
    </row>
    <row r="1012" hidden="1" spans="1:8">
      <c r="A1012" s="6">
        <v>465861</v>
      </c>
      <c r="B1012" s="6" t="s">
        <v>495</v>
      </c>
      <c r="C1012" s="6">
        <v>2020</v>
      </c>
      <c r="D1012" s="6" t="s">
        <v>225</v>
      </c>
      <c r="E1012" s="6" t="s">
        <v>239</v>
      </c>
      <c r="F1012" s="6" t="str">
        <f>VLOOKUP(E1012,'Fuel Heat Rate'!C:D,2,FALSE)</f>
        <v>燃油</v>
      </c>
      <c r="G1012" s="7">
        <v>-18.24</v>
      </c>
      <c r="H1012" s="7">
        <f>VLOOKUP($E1012,'Fuel Heat Rate'!$C$3:$K$33,4,FALSE)*G1012</f>
        <v>-19.9082090878032</v>
      </c>
    </row>
    <row r="1013" hidden="1" spans="1:8">
      <c r="A1013" s="6">
        <v>25211</v>
      </c>
      <c r="B1013" s="6" t="s">
        <v>495</v>
      </c>
      <c r="C1013" s="6">
        <v>2021</v>
      </c>
      <c r="D1013" s="6" t="s">
        <v>225</v>
      </c>
      <c r="E1013" s="6" t="s">
        <v>239</v>
      </c>
      <c r="F1013" s="6" t="str">
        <f>VLOOKUP(E1013,'Fuel Heat Rate'!C:D,2,FALSE)</f>
        <v>燃油</v>
      </c>
      <c r="G1013" s="7">
        <v>-17.83</v>
      </c>
      <c r="H1013" s="7">
        <f>VLOOKUP($E1013,'Fuel Heat Rate'!$C$3:$K$33,4,FALSE)*G1013</f>
        <v>-19.4607109668603</v>
      </c>
    </row>
    <row r="1014" hidden="1" spans="1:8">
      <c r="A1014" s="6">
        <v>466666</v>
      </c>
      <c r="B1014" s="6" t="s">
        <v>495</v>
      </c>
      <c r="C1014" s="6">
        <v>2019</v>
      </c>
      <c r="D1014" s="6" t="s">
        <v>225</v>
      </c>
      <c r="E1014" s="6" t="s">
        <v>253</v>
      </c>
      <c r="F1014" s="6" t="str">
        <f>VLOOKUP(E1014,'Fuel Heat Rate'!C:D,2,FALSE)</f>
        <v>燃气</v>
      </c>
      <c r="G1014" s="7">
        <v>-31.02</v>
      </c>
      <c r="H1014" s="7">
        <f>VLOOKUP($E1014,'Fuel Heat Rate'!$C$3:$K$33,4,FALSE)*G1014</f>
        <v>-376.893</v>
      </c>
    </row>
    <row r="1015" hidden="1" spans="1:8">
      <c r="A1015" s="6">
        <v>466631</v>
      </c>
      <c r="B1015" s="6" t="s">
        <v>495</v>
      </c>
      <c r="C1015" s="6">
        <v>2020</v>
      </c>
      <c r="D1015" s="6" t="s">
        <v>225</v>
      </c>
      <c r="E1015" s="6" t="s">
        <v>253</v>
      </c>
      <c r="F1015" s="6" t="str">
        <f>VLOOKUP(E1015,'Fuel Heat Rate'!C:D,2,FALSE)</f>
        <v>燃气</v>
      </c>
      <c r="G1015" s="7">
        <v>-36.56</v>
      </c>
      <c r="H1015" s="7">
        <f>VLOOKUP($E1015,'Fuel Heat Rate'!$C$3:$K$33,4,FALSE)*G1015</f>
        <v>-444.204</v>
      </c>
    </row>
    <row r="1016" hidden="1" spans="1:8">
      <c r="A1016" s="6">
        <v>29551</v>
      </c>
      <c r="B1016" s="6" t="s">
        <v>495</v>
      </c>
      <c r="C1016" s="6">
        <v>2021</v>
      </c>
      <c r="D1016" s="6" t="s">
        <v>225</v>
      </c>
      <c r="E1016" s="6" t="s">
        <v>253</v>
      </c>
      <c r="F1016" s="6" t="str">
        <f>VLOOKUP(E1016,'Fuel Heat Rate'!C:D,2,FALSE)</f>
        <v>燃气</v>
      </c>
      <c r="G1016" s="7">
        <v>-33.22</v>
      </c>
      <c r="H1016" s="7">
        <f>VLOOKUP($E1016,'Fuel Heat Rate'!$C$3:$K$33,4,FALSE)*G1016</f>
        <v>-403.623</v>
      </c>
    </row>
    <row r="1017" hidden="1" spans="1:8">
      <c r="A1017" s="6">
        <v>469851</v>
      </c>
      <c r="B1017" s="6" t="s">
        <v>495</v>
      </c>
      <c r="C1017" s="6">
        <v>2019</v>
      </c>
      <c r="D1017" s="6" t="s">
        <v>225</v>
      </c>
      <c r="E1017" s="6" t="s">
        <v>229</v>
      </c>
      <c r="F1017" s="6" t="str">
        <f>VLOOKUP(E1017,'Fuel Heat Rate'!C:D,2,FALSE)</f>
        <v>燃煤</v>
      </c>
      <c r="G1017" s="7">
        <v>-2092.42</v>
      </c>
      <c r="H1017" s="7">
        <f>VLOOKUP($E1017,'Fuel Heat Rate'!$C$3:$K$33,4,FALSE)*G1017</f>
        <v>-1494.615606</v>
      </c>
    </row>
    <row r="1018" hidden="1" spans="1:8">
      <c r="A1018" s="6">
        <v>469816</v>
      </c>
      <c r="B1018" s="6" t="s">
        <v>495</v>
      </c>
      <c r="C1018" s="6">
        <v>2020</v>
      </c>
      <c r="D1018" s="6" t="s">
        <v>225</v>
      </c>
      <c r="E1018" s="6" t="s">
        <v>229</v>
      </c>
      <c r="F1018" s="6" t="str">
        <f>VLOOKUP(E1018,'Fuel Heat Rate'!C:D,2,FALSE)</f>
        <v>燃煤</v>
      </c>
      <c r="G1018" s="7">
        <v>-2071.91</v>
      </c>
      <c r="H1018" s="7">
        <f>VLOOKUP($E1018,'Fuel Heat Rate'!$C$3:$K$33,4,FALSE)*G1018</f>
        <v>-1479.965313</v>
      </c>
    </row>
    <row r="1019" hidden="1" spans="1:8">
      <c r="A1019" s="6">
        <v>1341</v>
      </c>
      <c r="B1019" s="6" t="s">
        <v>495</v>
      </c>
      <c r="C1019" s="6">
        <v>2021</v>
      </c>
      <c r="D1019" s="6" t="s">
        <v>225</v>
      </c>
      <c r="E1019" s="6" t="s">
        <v>229</v>
      </c>
      <c r="F1019" s="6" t="str">
        <f>VLOOKUP(E1019,'Fuel Heat Rate'!C:D,2,FALSE)</f>
        <v>燃煤</v>
      </c>
      <c r="G1019" s="7">
        <v>-2258.13</v>
      </c>
      <c r="H1019" s="7">
        <f>VLOOKUP($E1019,'Fuel Heat Rate'!$C$3:$K$33,4,FALSE)*G1019</f>
        <v>-1612.982259</v>
      </c>
    </row>
    <row r="1020" hidden="1" spans="1:8">
      <c r="A1020" s="6">
        <v>470411</v>
      </c>
      <c r="B1020" s="6" t="s">
        <v>495</v>
      </c>
      <c r="C1020" s="6">
        <v>2019</v>
      </c>
      <c r="D1020" s="6" t="s">
        <v>225</v>
      </c>
      <c r="E1020" s="6" t="s">
        <v>257</v>
      </c>
      <c r="F1020" s="6" t="str">
        <f>VLOOKUP(E1020,'Fuel Heat Rate'!C:D,2,FALSE)</f>
        <v>燃油</v>
      </c>
      <c r="G1020" s="7">
        <v>-16.01</v>
      </c>
      <c r="H1020" s="7">
        <f>VLOOKUP($E1020,'Fuel Heat Rate'!$C$3:$K$33,4,FALSE)*G1020</f>
        <v>-22.871886</v>
      </c>
    </row>
    <row r="1021" hidden="1" spans="1:8">
      <c r="A1021" s="6">
        <v>470376</v>
      </c>
      <c r="B1021" s="6" t="s">
        <v>495</v>
      </c>
      <c r="C1021" s="6">
        <v>2020</v>
      </c>
      <c r="D1021" s="6" t="s">
        <v>225</v>
      </c>
      <c r="E1021" s="6" t="s">
        <v>257</v>
      </c>
      <c r="F1021" s="6" t="str">
        <f>VLOOKUP(E1021,'Fuel Heat Rate'!C:D,2,FALSE)</f>
        <v>燃油</v>
      </c>
      <c r="G1021" s="7">
        <v>-16.55</v>
      </c>
      <c r="H1021" s="7">
        <f>VLOOKUP($E1021,'Fuel Heat Rate'!$C$3:$K$33,4,FALSE)*G1021</f>
        <v>-23.64333</v>
      </c>
    </row>
    <row r="1022" hidden="1" spans="1:8">
      <c r="A1022" s="6">
        <v>14361</v>
      </c>
      <c r="B1022" s="6" t="s">
        <v>495</v>
      </c>
      <c r="C1022" s="6">
        <v>2021</v>
      </c>
      <c r="D1022" s="6" t="s">
        <v>225</v>
      </c>
      <c r="E1022" s="6" t="s">
        <v>257</v>
      </c>
      <c r="F1022" s="6" t="str">
        <f>VLOOKUP(E1022,'Fuel Heat Rate'!C:D,2,FALSE)</f>
        <v>燃油</v>
      </c>
      <c r="G1022" s="7">
        <v>-12.35</v>
      </c>
      <c r="H1022" s="7">
        <f>VLOOKUP($E1022,'Fuel Heat Rate'!$C$3:$K$33,4,FALSE)*G1022</f>
        <v>-17.64321</v>
      </c>
    </row>
    <row r="1023" hidden="1" spans="1:8">
      <c r="A1023" s="6">
        <v>470971</v>
      </c>
      <c r="B1023" s="6" t="s">
        <v>495</v>
      </c>
      <c r="C1023" s="6">
        <v>2019</v>
      </c>
      <c r="D1023" s="6" t="s">
        <v>225</v>
      </c>
      <c r="E1023" s="6" t="s">
        <v>247</v>
      </c>
      <c r="F1023" s="6">
        <f>VLOOKUP(E1023,'Fuel Heat Rate'!C:D,2,FALSE)</f>
        <v>0</v>
      </c>
      <c r="G1023" s="7">
        <v>-3.4</v>
      </c>
      <c r="H1023" s="7">
        <f>VLOOKUP($E1023,'Fuel Heat Rate'!$C$3:$K$33,4,FALSE)*G1023</f>
        <v>-9.22890331397335</v>
      </c>
    </row>
    <row r="1024" hidden="1" spans="1:8">
      <c r="A1024" s="6">
        <v>470936</v>
      </c>
      <c r="B1024" s="6" t="s">
        <v>495</v>
      </c>
      <c r="C1024" s="6">
        <v>2020</v>
      </c>
      <c r="D1024" s="6" t="s">
        <v>225</v>
      </c>
      <c r="E1024" s="6" t="s">
        <v>247</v>
      </c>
      <c r="F1024" s="6">
        <f>VLOOKUP(E1024,'Fuel Heat Rate'!C:D,2,FALSE)</f>
        <v>0</v>
      </c>
      <c r="G1024" s="7">
        <v>-5.45</v>
      </c>
      <c r="H1024" s="7">
        <f>VLOOKUP($E1024,'Fuel Heat Rate'!$C$3:$K$33,4,FALSE)*G1024</f>
        <v>-14.7933891356338</v>
      </c>
    </row>
    <row r="1025" hidden="1" spans="1:8">
      <c r="A1025" s="6">
        <v>10021</v>
      </c>
      <c r="B1025" s="6" t="s">
        <v>495</v>
      </c>
      <c r="C1025" s="6">
        <v>2021</v>
      </c>
      <c r="D1025" s="6" t="s">
        <v>225</v>
      </c>
      <c r="E1025" s="6" t="s">
        <v>247</v>
      </c>
      <c r="F1025" s="6">
        <f>VLOOKUP(E1025,'Fuel Heat Rate'!C:D,2,FALSE)</f>
        <v>0</v>
      </c>
      <c r="G1025" s="7">
        <v>-6.36</v>
      </c>
      <c r="H1025" s="7">
        <f>VLOOKUP($E1025,'Fuel Heat Rate'!$C$3:$K$33,4,FALSE)*G1025</f>
        <v>-17.2634779637854</v>
      </c>
    </row>
    <row r="1026" hidden="1" spans="1:8">
      <c r="A1026" s="6">
        <v>471356</v>
      </c>
      <c r="B1026" s="6" t="s">
        <v>496</v>
      </c>
      <c r="C1026" s="6">
        <v>2019</v>
      </c>
      <c r="D1026" s="6" t="s">
        <v>225</v>
      </c>
      <c r="E1026" s="6" t="s">
        <v>259</v>
      </c>
      <c r="F1026" s="6" t="str">
        <f>VLOOKUP(E1026,'Fuel Heat Rate'!C:D,2,FALSE)</f>
        <v>燃油</v>
      </c>
      <c r="G1026" s="7">
        <v>-0.3</v>
      </c>
      <c r="H1026" s="7">
        <f>VLOOKUP($E1026,'Fuel Heat Rate'!$C$3:$K$33,4,FALSE)*G1026</f>
        <v>-0.43713</v>
      </c>
    </row>
    <row r="1027" hidden="1" spans="1:8">
      <c r="A1027" s="6">
        <v>471321</v>
      </c>
      <c r="B1027" s="6" t="s">
        <v>496</v>
      </c>
      <c r="C1027" s="6">
        <v>2020</v>
      </c>
      <c r="D1027" s="6" t="s">
        <v>225</v>
      </c>
      <c r="E1027" s="6" t="s">
        <v>259</v>
      </c>
      <c r="F1027" s="6" t="str">
        <f>VLOOKUP(E1027,'Fuel Heat Rate'!C:D,2,FALSE)</f>
        <v>燃油</v>
      </c>
      <c r="G1027" s="7">
        <v>-0.47</v>
      </c>
      <c r="H1027" s="7">
        <f>VLOOKUP($E1027,'Fuel Heat Rate'!$C$3:$K$33,4,FALSE)*G1027</f>
        <v>-0.684837</v>
      </c>
    </row>
    <row r="1028" hidden="1" spans="1:8">
      <c r="A1028" s="6">
        <v>17861</v>
      </c>
      <c r="B1028" s="6" t="s">
        <v>496</v>
      </c>
      <c r="C1028" s="6">
        <v>2021</v>
      </c>
      <c r="D1028" s="6" t="s">
        <v>225</v>
      </c>
      <c r="E1028" s="6" t="s">
        <v>259</v>
      </c>
      <c r="F1028" s="6" t="str">
        <f>VLOOKUP(E1028,'Fuel Heat Rate'!C:D,2,FALSE)</f>
        <v>燃油</v>
      </c>
      <c r="G1028" s="7">
        <v>-0.3</v>
      </c>
      <c r="H1028" s="7">
        <f>VLOOKUP($E1028,'Fuel Heat Rate'!$C$3:$K$33,4,FALSE)*G1028</f>
        <v>-0.43713</v>
      </c>
    </row>
    <row r="1029" hidden="1" spans="1:8">
      <c r="A1029" s="6">
        <v>471916</v>
      </c>
      <c r="B1029" s="6" t="s">
        <v>496</v>
      </c>
      <c r="C1029" s="6">
        <v>2019</v>
      </c>
      <c r="D1029" s="6" t="s">
        <v>225</v>
      </c>
      <c r="E1029" s="6" t="s">
        <v>339</v>
      </c>
      <c r="F1029" s="6" t="str">
        <f>VLOOKUP(E1029,'Fuel Heat Rate'!C:D,2,FALSE)</f>
        <v>电力</v>
      </c>
      <c r="G1029" s="7">
        <v>2829.19</v>
      </c>
      <c r="H1029" s="7">
        <f>VLOOKUP($E1029,'Fuel Heat Rate'!$C$3:$K$33,4,FALSE)*G1029</f>
        <v>3479.70071745815</v>
      </c>
    </row>
    <row r="1030" hidden="1" spans="1:8">
      <c r="A1030" s="6">
        <v>471881</v>
      </c>
      <c r="B1030" s="6" t="s">
        <v>496</v>
      </c>
      <c r="C1030" s="6">
        <v>2020</v>
      </c>
      <c r="D1030" s="6" t="s">
        <v>225</v>
      </c>
      <c r="E1030" s="6" t="s">
        <v>339</v>
      </c>
      <c r="F1030" s="6" t="str">
        <f>VLOOKUP(E1030,'Fuel Heat Rate'!C:D,2,FALSE)</f>
        <v>电力</v>
      </c>
      <c r="G1030" s="7">
        <v>3262.86</v>
      </c>
      <c r="H1030" s="7">
        <f>VLOOKUP($E1030,'Fuel Heat Rate'!$C$3:$K$33,4,FALSE)*G1030</f>
        <v>4013.08370345063</v>
      </c>
    </row>
    <row r="1031" hidden="1" spans="1:8">
      <c r="A1031" s="6">
        <v>33051</v>
      </c>
      <c r="B1031" s="6" t="s">
        <v>496</v>
      </c>
      <c r="C1031" s="6">
        <v>2021</v>
      </c>
      <c r="D1031" s="6" t="s">
        <v>225</v>
      </c>
      <c r="E1031" s="6" t="s">
        <v>339</v>
      </c>
      <c r="F1031" s="6" t="str">
        <f>VLOOKUP(E1031,'Fuel Heat Rate'!C:D,2,FALSE)</f>
        <v>电力</v>
      </c>
      <c r="G1031" s="7">
        <v>3675.91</v>
      </c>
      <c r="H1031" s="7">
        <f>VLOOKUP($E1031,'Fuel Heat Rate'!$C$3:$K$33,4,FALSE)*G1031</f>
        <v>4521.10556884182</v>
      </c>
    </row>
    <row r="1032" hidden="1" spans="1:8">
      <c r="A1032" s="6">
        <v>472476</v>
      </c>
      <c r="B1032" s="6" t="s">
        <v>496</v>
      </c>
      <c r="C1032" s="6">
        <v>2019</v>
      </c>
      <c r="D1032" s="6" t="s">
        <v>225</v>
      </c>
      <c r="E1032" s="6" t="s">
        <v>244</v>
      </c>
      <c r="F1032" s="6">
        <f>VLOOKUP(E1032,'Fuel Heat Rate'!C:D,2,FALSE)</f>
        <v>0</v>
      </c>
      <c r="G1032" s="7">
        <v>-17.37</v>
      </c>
      <c r="H1032" s="7">
        <f>VLOOKUP($E1032,'Fuel Heat Rate'!$C$3:$K$33,4,FALSE)*G1032</f>
        <v>-22.3311615989067</v>
      </c>
    </row>
    <row r="1033" hidden="1" spans="1:8">
      <c r="A1033" s="6">
        <v>472441</v>
      </c>
      <c r="B1033" s="6" t="s">
        <v>496</v>
      </c>
      <c r="C1033" s="6">
        <v>2020</v>
      </c>
      <c r="D1033" s="6" t="s">
        <v>225</v>
      </c>
      <c r="E1033" s="6" t="s">
        <v>244</v>
      </c>
      <c r="F1033" s="6">
        <f>VLOOKUP(E1033,'Fuel Heat Rate'!C:D,2,FALSE)</f>
        <v>0</v>
      </c>
      <c r="G1033" s="7">
        <v>-16.04</v>
      </c>
      <c r="H1033" s="7">
        <f>VLOOKUP($E1033,'Fuel Heat Rate'!$C$3:$K$33,4,FALSE)*G1033</f>
        <v>-20.6212914246669</v>
      </c>
    </row>
    <row r="1034" hidden="1" spans="1:8">
      <c r="A1034" s="6">
        <v>9181</v>
      </c>
      <c r="B1034" s="6" t="s">
        <v>496</v>
      </c>
      <c r="C1034" s="6">
        <v>2021</v>
      </c>
      <c r="D1034" s="6" t="s">
        <v>225</v>
      </c>
      <c r="E1034" s="6" t="s">
        <v>244</v>
      </c>
      <c r="F1034" s="6">
        <f>VLOOKUP(E1034,'Fuel Heat Rate'!C:D,2,FALSE)</f>
        <v>0</v>
      </c>
      <c r="G1034" s="7">
        <v>-16.62</v>
      </c>
      <c r="H1034" s="7">
        <f>VLOOKUP($E1034,'Fuel Heat Rate'!$C$3:$K$33,4,FALSE)*G1034</f>
        <v>-21.3669490946362</v>
      </c>
    </row>
    <row r="1035" hidden="1" spans="1:8">
      <c r="A1035" s="6">
        <v>472861</v>
      </c>
      <c r="B1035" s="6" t="s">
        <v>496</v>
      </c>
      <c r="C1035" s="6">
        <v>2019</v>
      </c>
      <c r="D1035" s="6" t="s">
        <v>225</v>
      </c>
      <c r="E1035" s="6" t="s">
        <v>242</v>
      </c>
      <c r="F1035" s="6">
        <f>VLOOKUP(E1035,'Fuel Heat Rate'!C:D,2,FALSE)</f>
        <v>0</v>
      </c>
      <c r="G1035" s="7">
        <v>-15.18</v>
      </c>
      <c r="H1035" s="7">
        <f>VLOOKUP($E1035,'Fuel Heat Rate'!$C$3:$K$33,4,FALSE)*G1035</f>
        <v>-89.99463</v>
      </c>
    </row>
    <row r="1036" hidden="1" spans="1:8">
      <c r="A1036" s="6">
        <v>472826</v>
      </c>
      <c r="B1036" s="6" t="s">
        <v>496</v>
      </c>
      <c r="C1036" s="6">
        <v>2020</v>
      </c>
      <c r="D1036" s="6" t="s">
        <v>225</v>
      </c>
      <c r="E1036" s="6" t="s">
        <v>242</v>
      </c>
      <c r="F1036" s="6">
        <f>VLOOKUP(E1036,'Fuel Heat Rate'!C:D,2,FALSE)</f>
        <v>0</v>
      </c>
      <c r="G1036" s="7">
        <v>-19.83</v>
      </c>
      <c r="H1036" s="7">
        <f>VLOOKUP($E1036,'Fuel Heat Rate'!$C$3:$K$33,4,FALSE)*G1036</f>
        <v>-117.562155</v>
      </c>
    </row>
    <row r="1037" hidden="1" spans="1:8">
      <c r="A1037" s="6">
        <v>8096</v>
      </c>
      <c r="B1037" s="6" t="s">
        <v>496</v>
      </c>
      <c r="C1037" s="6">
        <v>2021</v>
      </c>
      <c r="D1037" s="6" t="s">
        <v>225</v>
      </c>
      <c r="E1037" s="6" t="s">
        <v>242</v>
      </c>
      <c r="F1037" s="6">
        <f>VLOOKUP(E1037,'Fuel Heat Rate'!C:D,2,FALSE)</f>
        <v>0</v>
      </c>
      <c r="G1037" s="7">
        <v>-29.35</v>
      </c>
      <c r="H1037" s="7">
        <f>VLOOKUP($E1037,'Fuel Heat Rate'!$C$3:$K$33,4,FALSE)*G1037</f>
        <v>-174.001475</v>
      </c>
    </row>
    <row r="1038" hidden="1" spans="1:8">
      <c r="A1038" s="6">
        <v>474541</v>
      </c>
      <c r="B1038" s="6" t="s">
        <v>496</v>
      </c>
      <c r="C1038" s="6">
        <v>2019</v>
      </c>
      <c r="D1038" s="6" t="s">
        <v>225</v>
      </c>
      <c r="E1038" s="6" t="s">
        <v>234</v>
      </c>
      <c r="F1038" s="6" t="str">
        <f>VLOOKUP(E1038,'Fuel Heat Rate'!C:D,2,FALSE)</f>
        <v>煤矸石</v>
      </c>
      <c r="G1038" s="7">
        <v>-148.52</v>
      </c>
      <c r="H1038" s="7">
        <f>VLOOKUP($E1038,'Fuel Heat Rate'!$C$3:$K$33,4,FALSE)*G1038</f>
        <v>-42.4908261018107</v>
      </c>
    </row>
    <row r="1039" hidden="1" spans="1:8">
      <c r="A1039" s="6">
        <v>474506</v>
      </c>
      <c r="B1039" s="6" t="s">
        <v>496</v>
      </c>
      <c r="C1039" s="6">
        <v>2020</v>
      </c>
      <c r="D1039" s="6" t="s">
        <v>225</v>
      </c>
      <c r="E1039" s="6" t="s">
        <v>234</v>
      </c>
      <c r="F1039" s="6" t="str">
        <f>VLOOKUP(E1039,'Fuel Heat Rate'!C:D,2,FALSE)</f>
        <v>煤矸石</v>
      </c>
      <c r="G1039" s="7">
        <v>-236.91</v>
      </c>
      <c r="H1039" s="7">
        <f>VLOOKUP($E1039,'Fuel Heat Rate'!$C$3:$K$33,4,FALSE)*G1039</f>
        <v>-67.7787611889306</v>
      </c>
    </row>
    <row r="1040" hidden="1" spans="1:8">
      <c r="A1040" s="6">
        <v>5926</v>
      </c>
      <c r="B1040" s="6" t="s">
        <v>496</v>
      </c>
      <c r="C1040" s="6">
        <v>2021</v>
      </c>
      <c r="D1040" s="6" t="s">
        <v>225</v>
      </c>
      <c r="E1040" s="6" t="s">
        <v>234</v>
      </c>
      <c r="F1040" s="6" t="str">
        <f>VLOOKUP(E1040,'Fuel Heat Rate'!C:D,2,FALSE)</f>
        <v>煤矸石</v>
      </c>
      <c r="G1040" s="7">
        <v>-187.17</v>
      </c>
      <c r="H1040" s="7">
        <f>VLOOKUP($E1040,'Fuel Heat Rate'!$C$3:$K$33,4,FALSE)*G1040</f>
        <v>-53.5483969935087</v>
      </c>
    </row>
    <row r="1041" hidden="1" spans="1:8">
      <c r="A1041" s="6">
        <v>477166</v>
      </c>
      <c r="B1041" s="6" t="s">
        <v>496</v>
      </c>
      <c r="C1041" s="6">
        <v>2019</v>
      </c>
      <c r="D1041" s="6" t="s">
        <v>225</v>
      </c>
      <c r="E1041" s="6" t="s">
        <v>226</v>
      </c>
      <c r="F1041" s="6" t="str">
        <f>VLOOKUP(E1041,'Fuel Heat Rate'!C:D,2,FALSE)</f>
        <v>生物质</v>
      </c>
      <c r="G1041" s="7">
        <v>-10.12</v>
      </c>
      <c r="H1041" s="7">
        <f>VLOOKUP($E1041,'Fuel Heat Rate'!$C$3:$K$33,4,FALSE)*G1041</f>
        <v>-10.1203457464981</v>
      </c>
    </row>
    <row r="1042" hidden="1" spans="1:8">
      <c r="A1042" s="6">
        <v>477131</v>
      </c>
      <c r="B1042" s="6" t="s">
        <v>496</v>
      </c>
      <c r="C1042" s="6">
        <v>2020</v>
      </c>
      <c r="D1042" s="6" t="s">
        <v>225</v>
      </c>
      <c r="E1042" s="6" t="s">
        <v>226</v>
      </c>
      <c r="F1042" s="6" t="str">
        <f>VLOOKUP(E1042,'Fuel Heat Rate'!C:D,2,FALSE)</f>
        <v>生物质</v>
      </c>
      <c r="G1042" s="7">
        <v>-11.61</v>
      </c>
      <c r="H1042" s="7">
        <f>VLOOKUP($E1042,'Fuel Heat Rate'!$C$3:$K$33,4,FALSE)*G1042</f>
        <v>-11.610396651862</v>
      </c>
    </row>
    <row r="1043" hidden="1" spans="1:8">
      <c r="A1043" s="6">
        <v>34136</v>
      </c>
      <c r="B1043" s="6" t="s">
        <v>496</v>
      </c>
      <c r="C1043" s="6">
        <v>2021</v>
      </c>
      <c r="D1043" s="6" t="s">
        <v>225</v>
      </c>
      <c r="E1043" s="6" t="s">
        <v>226</v>
      </c>
      <c r="F1043" s="6" t="str">
        <f>VLOOKUP(E1043,'Fuel Heat Rate'!C:D,2,FALSE)</f>
        <v>生物质</v>
      </c>
      <c r="G1043" s="7">
        <v>-24.45</v>
      </c>
      <c r="H1043" s="7">
        <f>VLOOKUP($E1043,'Fuel Heat Rate'!$C$3:$K$33,4,FALSE)*G1043</f>
        <v>-24.4508353262726</v>
      </c>
    </row>
    <row r="1044" hidden="1" spans="1:8">
      <c r="A1044" s="6">
        <v>478286</v>
      </c>
      <c r="B1044" s="6" t="s">
        <v>496</v>
      </c>
      <c r="C1044" s="6">
        <v>2019</v>
      </c>
      <c r="D1044" s="6" t="s">
        <v>225</v>
      </c>
      <c r="E1044" s="6" t="s">
        <v>231</v>
      </c>
      <c r="F1044" s="6" t="str">
        <f>VLOOKUP(E1044,'Fuel Heat Rate'!C:D,2,FALSE)</f>
        <v>燃煤</v>
      </c>
      <c r="G1044" s="7">
        <v>-0.2</v>
      </c>
      <c r="H1044" s="7">
        <f>VLOOKUP($E1044,'Fuel Heat Rate'!$C$3:$K$33,4,FALSE)*G1044</f>
        <v>-0.05714</v>
      </c>
    </row>
    <row r="1045" hidden="1" spans="1:8">
      <c r="A1045" s="6">
        <v>478251</v>
      </c>
      <c r="B1045" s="6" t="s">
        <v>496</v>
      </c>
      <c r="C1045" s="6">
        <v>2020</v>
      </c>
      <c r="D1045" s="6" t="s">
        <v>225</v>
      </c>
      <c r="E1045" s="6" t="s">
        <v>231</v>
      </c>
      <c r="F1045" s="6" t="str">
        <f>VLOOKUP(E1045,'Fuel Heat Rate'!C:D,2,FALSE)</f>
        <v>燃煤</v>
      </c>
      <c r="G1045" s="7">
        <v>-215.77</v>
      </c>
      <c r="H1045" s="7">
        <f>VLOOKUP($E1045,'Fuel Heat Rate'!$C$3:$K$33,4,FALSE)*G1045</f>
        <v>-61.645489</v>
      </c>
    </row>
    <row r="1046" hidden="1" spans="1:8">
      <c r="A1046" s="6">
        <v>3756</v>
      </c>
      <c r="B1046" s="6" t="s">
        <v>496</v>
      </c>
      <c r="C1046" s="6">
        <v>2021</v>
      </c>
      <c r="D1046" s="6" t="s">
        <v>225</v>
      </c>
      <c r="E1046" s="6" t="s">
        <v>231</v>
      </c>
      <c r="F1046" s="6" t="str">
        <f>VLOOKUP(E1046,'Fuel Heat Rate'!C:D,2,FALSE)</f>
        <v>燃煤</v>
      </c>
      <c r="G1046" s="7">
        <v>-249.68</v>
      </c>
      <c r="H1046" s="7">
        <f>VLOOKUP($E1046,'Fuel Heat Rate'!$C$3:$K$33,4,FALSE)*G1046</f>
        <v>-71.333576</v>
      </c>
    </row>
    <row r="1047" hidden="1" spans="1:8">
      <c r="A1047" s="6">
        <v>479406</v>
      </c>
      <c r="B1047" s="6" t="s">
        <v>496</v>
      </c>
      <c r="C1047" s="6">
        <v>2019</v>
      </c>
      <c r="D1047" s="6" t="s">
        <v>225</v>
      </c>
      <c r="E1047" s="6" t="s">
        <v>262</v>
      </c>
      <c r="F1047" s="6" t="str">
        <f>VLOOKUP(E1047,'Fuel Heat Rate'!C:D,2,FALSE)</f>
        <v>燃油</v>
      </c>
      <c r="G1047" s="7">
        <v>-0.06</v>
      </c>
      <c r="H1047" s="7">
        <f>VLOOKUP($E1047,'Fuel Heat Rate'!$C$3:$K$33,4,FALSE)*G1047</f>
        <v>-0.085716</v>
      </c>
    </row>
    <row r="1048" hidden="1" spans="1:8">
      <c r="A1048" s="6">
        <v>479371</v>
      </c>
      <c r="B1048" s="6" t="s">
        <v>496</v>
      </c>
      <c r="C1048" s="6">
        <v>2020</v>
      </c>
      <c r="D1048" s="6" t="s">
        <v>225</v>
      </c>
      <c r="E1048" s="6" t="s">
        <v>262</v>
      </c>
      <c r="F1048" s="6" t="str">
        <f>VLOOKUP(E1048,'Fuel Heat Rate'!C:D,2,FALSE)</f>
        <v>燃油</v>
      </c>
      <c r="G1048" s="7">
        <v>-0.03</v>
      </c>
      <c r="H1048" s="7">
        <f>VLOOKUP($E1048,'Fuel Heat Rate'!$C$3:$K$33,4,FALSE)*G1048</f>
        <v>-0.042858</v>
      </c>
    </row>
    <row r="1049" hidden="1" spans="1:8">
      <c r="A1049" s="6">
        <v>18946</v>
      </c>
      <c r="B1049" s="6" t="s">
        <v>496</v>
      </c>
      <c r="C1049" s="6">
        <v>2021</v>
      </c>
      <c r="D1049" s="6" t="s">
        <v>225</v>
      </c>
      <c r="E1049" s="6" t="s">
        <v>262</v>
      </c>
      <c r="F1049" s="6" t="str">
        <f>VLOOKUP(E1049,'Fuel Heat Rate'!C:D,2,FALSE)</f>
        <v>燃油</v>
      </c>
      <c r="G1049" s="7">
        <v>-0.05</v>
      </c>
      <c r="H1049" s="7">
        <f>VLOOKUP($E1049,'Fuel Heat Rate'!$C$3:$K$33,4,FALSE)*G1049</f>
        <v>-0.07143</v>
      </c>
    </row>
    <row r="1050" hidden="1" spans="1:8">
      <c r="A1050" s="6">
        <v>479966</v>
      </c>
      <c r="B1050" s="6" t="s">
        <v>496</v>
      </c>
      <c r="C1050" s="6">
        <v>2019</v>
      </c>
      <c r="D1050" s="6" t="s">
        <v>225</v>
      </c>
      <c r="E1050" s="6" t="s">
        <v>337</v>
      </c>
      <c r="F1050" s="6" t="str">
        <f>VLOOKUP(E1050,'Fuel Heat Rate'!C:D,2,FALSE)</f>
        <v>其他</v>
      </c>
      <c r="G1050" s="7">
        <v>-3297.73</v>
      </c>
      <c r="H1050" s="7">
        <f>VLOOKUP($E1050,'Fuel Heat Rate'!$C$3:$K$33,4,FALSE)*G1050</f>
        <v>-112.665869490946</v>
      </c>
    </row>
    <row r="1051" hidden="1" spans="1:8">
      <c r="A1051" s="6">
        <v>479931</v>
      </c>
      <c r="B1051" s="6" t="s">
        <v>496</v>
      </c>
      <c r="C1051" s="6">
        <v>2020</v>
      </c>
      <c r="D1051" s="6" t="s">
        <v>225</v>
      </c>
      <c r="E1051" s="6" t="s">
        <v>337</v>
      </c>
      <c r="F1051" s="6" t="str">
        <f>VLOOKUP(E1051,'Fuel Heat Rate'!C:D,2,FALSE)</f>
        <v>其他</v>
      </c>
      <c r="G1051" s="7">
        <v>-3846.73</v>
      </c>
      <c r="H1051" s="7">
        <f>VLOOKUP($E1051,'Fuel Heat Rate'!$C$3:$K$33,4,FALSE)*G1051</f>
        <v>-131.42227536727</v>
      </c>
    </row>
    <row r="1052" hidden="1" spans="1:8">
      <c r="A1052" s="6">
        <v>31966</v>
      </c>
      <c r="B1052" s="6" t="s">
        <v>496</v>
      </c>
      <c r="C1052" s="6">
        <v>2021</v>
      </c>
      <c r="D1052" s="6" t="s">
        <v>225</v>
      </c>
      <c r="E1052" s="6" t="s">
        <v>337</v>
      </c>
      <c r="F1052" s="6" t="str">
        <f>VLOOKUP(E1052,'Fuel Heat Rate'!C:D,2,FALSE)</f>
        <v>其他</v>
      </c>
      <c r="G1052" s="7">
        <v>-4672.28</v>
      </c>
      <c r="H1052" s="7">
        <f>VLOOKUP($E1052,'Fuel Heat Rate'!$C$3:$K$33,4,FALSE)*G1052</f>
        <v>-159.626921762897</v>
      </c>
    </row>
    <row r="1053" hidden="1" spans="1:8">
      <c r="A1053" s="6">
        <v>482836</v>
      </c>
      <c r="B1053" s="6" t="s">
        <v>496</v>
      </c>
      <c r="C1053" s="6">
        <v>2019</v>
      </c>
      <c r="D1053" s="6" t="s">
        <v>225</v>
      </c>
      <c r="E1053" s="6" t="s">
        <v>253</v>
      </c>
      <c r="F1053" s="6" t="str">
        <f>VLOOKUP(E1053,'Fuel Heat Rate'!C:D,2,FALSE)</f>
        <v>燃气</v>
      </c>
      <c r="G1053" s="7">
        <v>-3.43</v>
      </c>
      <c r="H1053" s="7">
        <f>VLOOKUP($E1053,'Fuel Heat Rate'!$C$3:$K$33,4,FALSE)*G1053</f>
        <v>-41.6745</v>
      </c>
    </row>
    <row r="1054" hidden="1" spans="1:8">
      <c r="A1054" s="6">
        <v>482801</v>
      </c>
      <c r="B1054" s="6" t="s">
        <v>496</v>
      </c>
      <c r="C1054" s="6">
        <v>2020</v>
      </c>
      <c r="D1054" s="6" t="s">
        <v>225</v>
      </c>
      <c r="E1054" s="6" t="s">
        <v>253</v>
      </c>
      <c r="F1054" s="6" t="str">
        <f>VLOOKUP(E1054,'Fuel Heat Rate'!C:D,2,FALSE)</f>
        <v>燃气</v>
      </c>
      <c r="G1054" s="7">
        <v>-3.75</v>
      </c>
      <c r="H1054" s="7">
        <f>VLOOKUP($E1054,'Fuel Heat Rate'!$C$3:$K$33,4,FALSE)*G1054</f>
        <v>-45.5625</v>
      </c>
    </row>
    <row r="1055" hidden="1" spans="1:8">
      <c r="A1055" s="6">
        <v>29796</v>
      </c>
      <c r="B1055" s="6" t="s">
        <v>496</v>
      </c>
      <c r="C1055" s="6">
        <v>2021</v>
      </c>
      <c r="D1055" s="6" t="s">
        <v>225</v>
      </c>
      <c r="E1055" s="6" t="s">
        <v>253</v>
      </c>
      <c r="F1055" s="6" t="str">
        <f>VLOOKUP(E1055,'Fuel Heat Rate'!C:D,2,FALSE)</f>
        <v>燃气</v>
      </c>
      <c r="G1055" s="7">
        <v>-3.58</v>
      </c>
      <c r="H1055" s="7">
        <f>VLOOKUP($E1055,'Fuel Heat Rate'!$C$3:$K$33,4,FALSE)*G1055</f>
        <v>-43.497</v>
      </c>
    </row>
    <row r="1056" hidden="1" spans="1:8">
      <c r="A1056" s="6">
        <v>483921</v>
      </c>
      <c r="B1056" s="6" t="s">
        <v>496</v>
      </c>
      <c r="C1056" s="6">
        <v>2020</v>
      </c>
      <c r="D1056" s="6" t="s">
        <v>225</v>
      </c>
      <c r="E1056" s="6" t="s">
        <v>494</v>
      </c>
      <c r="F1056" s="6" t="str">
        <f>VLOOKUP(E1056,'Fuel Heat Rate'!C:D,2,FALSE)</f>
        <v>燃煤</v>
      </c>
      <c r="G1056" s="7">
        <v>-1.69</v>
      </c>
      <c r="H1056" s="7">
        <f>VLOOKUP($E1056,'Fuel Heat Rate'!$C$3:$K$33,4,FALSE)*G1056</f>
        <v>-0.89338469422617</v>
      </c>
    </row>
    <row r="1057" hidden="1" spans="1:8">
      <c r="A1057" s="6">
        <v>4841</v>
      </c>
      <c r="B1057" s="6" t="s">
        <v>496</v>
      </c>
      <c r="C1057" s="6">
        <v>2021</v>
      </c>
      <c r="D1057" s="6" t="s">
        <v>225</v>
      </c>
      <c r="E1057" s="6" t="s">
        <v>494</v>
      </c>
      <c r="F1057" s="6" t="str">
        <f>VLOOKUP(E1057,'Fuel Heat Rate'!C:D,2,FALSE)</f>
        <v>燃煤</v>
      </c>
      <c r="G1057" s="7">
        <v>-2.11</v>
      </c>
      <c r="H1057" s="7">
        <f>VLOOKUP($E1057,'Fuel Heat Rate'!$C$3:$K$33,4,FALSE)*G1057</f>
        <v>-1.11540929279125</v>
      </c>
    </row>
    <row r="1058" hidden="1" spans="1:8">
      <c r="A1058" s="6">
        <v>486021</v>
      </c>
      <c r="B1058" s="6" t="s">
        <v>496</v>
      </c>
      <c r="C1058" s="6">
        <v>2019</v>
      </c>
      <c r="D1058" s="6" t="s">
        <v>225</v>
      </c>
      <c r="E1058" s="6" t="s">
        <v>229</v>
      </c>
      <c r="F1058" s="6" t="str">
        <f>VLOOKUP(E1058,'Fuel Heat Rate'!C:D,2,FALSE)</f>
        <v>燃煤</v>
      </c>
      <c r="G1058" s="7">
        <v>-13187.9</v>
      </c>
      <c r="H1058" s="7">
        <f>VLOOKUP($E1058,'Fuel Heat Rate'!$C$3:$K$33,4,FALSE)*G1058</f>
        <v>-9420.11697</v>
      </c>
    </row>
    <row r="1059" hidden="1" spans="1:8">
      <c r="A1059" s="6">
        <v>485986</v>
      </c>
      <c r="B1059" s="6" t="s">
        <v>496</v>
      </c>
      <c r="C1059" s="6">
        <v>2020</v>
      </c>
      <c r="D1059" s="6" t="s">
        <v>225</v>
      </c>
      <c r="E1059" s="6" t="s">
        <v>229</v>
      </c>
      <c r="F1059" s="6" t="str">
        <f>VLOOKUP(E1059,'Fuel Heat Rate'!C:D,2,FALSE)</f>
        <v>燃煤</v>
      </c>
      <c r="G1059" s="7">
        <v>-14695.86</v>
      </c>
      <c r="H1059" s="7">
        <f>VLOOKUP($E1059,'Fuel Heat Rate'!$C$3:$K$33,4,FALSE)*G1059</f>
        <v>-10497.252798</v>
      </c>
    </row>
    <row r="1060" hidden="1" spans="1:8">
      <c r="A1060" s="6">
        <v>1586</v>
      </c>
      <c r="B1060" s="6" t="s">
        <v>496</v>
      </c>
      <c r="C1060" s="6">
        <v>2021</v>
      </c>
      <c r="D1060" s="6" t="s">
        <v>225</v>
      </c>
      <c r="E1060" s="6" t="s">
        <v>229</v>
      </c>
      <c r="F1060" s="6" t="str">
        <f>VLOOKUP(E1060,'Fuel Heat Rate'!C:D,2,FALSE)</f>
        <v>燃煤</v>
      </c>
      <c r="G1060" s="7">
        <v>-16526.72</v>
      </c>
      <c r="H1060" s="7">
        <f>VLOOKUP($E1060,'Fuel Heat Rate'!$C$3:$K$33,4,FALSE)*G1060</f>
        <v>-11805.036096</v>
      </c>
    </row>
    <row r="1061" hidden="1" spans="1:8">
      <c r="A1061" s="6">
        <v>487141</v>
      </c>
      <c r="B1061" s="6" t="s">
        <v>496</v>
      </c>
      <c r="C1061" s="6">
        <v>2019</v>
      </c>
      <c r="D1061" s="6" t="s">
        <v>225</v>
      </c>
      <c r="E1061" s="6" t="s">
        <v>247</v>
      </c>
      <c r="F1061" s="6">
        <f>VLOOKUP(E1061,'Fuel Heat Rate'!C:D,2,FALSE)</f>
        <v>0</v>
      </c>
      <c r="G1061" s="7">
        <v>-4.68</v>
      </c>
      <c r="H1061" s="7">
        <f>VLOOKUP($E1061,'Fuel Heat Rate'!$C$3:$K$33,4,FALSE)*G1061</f>
        <v>-12.7033139733516</v>
      </c>
    </row>
    <row r="1062" hidden="1" spans="1:8">
      <c r="A1062" s="6">
        <v>487106</v>
      </c>
      <c r="B1062" s="6" t="s">
        <v>496</v>
      </c>
      <c r="C1062" s="6">
        <v>2020</v>
      </c>
      <c r="D1062" s="6" t="s">
        <v>225</v>
      </c>
      <c r="E1062" s="6" t="s">
        <v>247</v>
      </c>
      <c r="F1062" s="6">
        <f>VLOOKUP(E1062,'Fuel Heat Rate'!C:D,2,FALSE)</f>
        <v>0</v>
      </c>
      <c r="G1062" s="7">
        <v>-5.51</v>
      </c>
      <c r="H1062" s="7">
        <f>VLOOKUP($E1062,'Fuel Heat Rate'!$C$3:$K$33,4,FALSE)*G1062</f>
        <v>-14.9562521352921</v>
      </c>
    </row>
    <row r="1063" hidden="1" spans="1:8">
      <c r="A1063" s="6">
        <v>10266</v>
      </c>
      <c r="B1063" s="6" t="s">
        <v>496</v>
      </c>
      <c r="C1063" s="6">
        <v>2021</v>
      </c>
      <c r="D1063" s="6" t="s">
        <v>225</v>
      </c>
      <c r="E1063" s="6" t="s">
        <v>247</v>
      </c>
      <c r="F1063" s="6">
        <f>VLOOKUP(E1063,'Fuel Heat Rate'!C:D,2,FALSE)</f>
        <v>0</v>
      </c>
      <c r="G1063" s="7">
        <v>-4.64</v>
      </c>
      <c r="H1063" s="7">
        <f>VLOOKUP($E1063,'Fuel Heat Rate'!$C$3:$K$33,4,FALSE)*G1063</f>
        <v>-12.594738640246</v>
      </c>
    </row>
    <row r="1064" hidden="1" spans="1:8">
      <c r="A1064" s="6">
        <v>487526</v>
      </c>
      <c r="B1064" s="6" t="s">
        <v>497</v>
      </c>
      <c r="C1064" s="6">
        <v>2019</v>
      </c>
      <c r="D1064" s="6" t="s">
        <v>225</v>
      </c>
      <c r="E1064" s="6" t="s">
        <v>259</v>
      </c>
      <c r="F1064" s="6" t="str">
        <f>VLOOKUP(E1064,'Fuel Heat Rate'!C:D,2,FALSE)</f>
        <v>燃油</v>
      </c>
      <c r="G1064" s="7">
        <v>-0.33</v>
      </c>
      <c r="H1064" s="7">
        <f>VLOOKUP($E1064,'Fuel Heat Rate'!$C$3:$K$33,4,FALSE)*G1064</f>
        <v>-0.480843</v>
      </c>
    </row>
    <row r="1065" hidden="1" spans="1:8">
      <c r="A1065" s="6">
        <v>487491</v>
      </c>
      <c r="B1065" s="6" t="s">
        <v>497</v>
      </c>
      <c r="C1065" s="6">
        <v>2020</v>
      </c>
      <c r="D1065" s="6" t="s">
        <v>225</v>
      </c>
      <c r="E1065" s="6" t="s">
        <v>259</v>
      </c>
      <c r="F1065" s="6" t="str">
        <f>VLOOKUP(E1065,'Fuel Heat Rate'!C:D,2,FALSE)</f>
        <v>燃油</v>
      </c>
      <c r="G1065" s="7">
        <v>-0.62</v>
      </c>
      <c r="H1065" s="7">
        <f>VLOOKUP($E1065,'Fuel Heat Rate'!$C$3:$K$33,4,FALSE)*G1065</f>
        <v>-0.903402</v>
      </c>
    </row>
    <row r="1066" hidden="1" spans="1:8">
      <c r="A1066" s="6">
        <v>17406</v>
      </c>
      <c r="B1066" s="6" t="s">
        <v>497</v>
      </c>
      <c r="C1066" s="6">
        <v>2021</v>
      </c>
      <c r="D1066" s="6" t="s">
        <v>225</v>
      </c>
      <c r="E1066" s="6" t="s">
        <v>259</v>
      </c>
      <c r="F1066" s="6" t="str">
        <f>VLOOKUP(E1066,'Fuel Heat Rate'!C:D,2,FALSE)</f>
        <v>燃油</v>
      </c>
      <c r="G1066" s="7">
        <v>-0.98</v>
      </c>
      <c r="H1066" s="7">
        <f>VLOOKUP($E1066,'Fuel Heat Rate'!$C$3:$K$33,4,FALSE)*G1066</f>
        <v>-1.427958</v>
      </c>
    </row>
    <row r="1067" hidden="1" spans="1:8">
      <c r="A1067" s="6">
        <v>488086</v>
      </c>
      <c r="B1067" s="6" t="s">
        <v>497</v>
      </c>
      <c r="C1067" s="6">
        <v>2019</v>
      </c>
      <c r="D1067" s="6" t="s">
        <v>225</v>
      </c>
      <c r="E1067" s="6" t="s">
        <v>339</v>
      </c>
      <c r="F1067" s="6" t="str">
        <f>VLOOKUP(E1067,'Fuel Heat Rate'!C:D,2,FALSE)</f>
        <v>电力</v>
      </c>
      <c r="G1067" s="7">
        <v>316.31</v>
      </c>
      <c r="H1067" s="7">
        <f>VLOOKUP($E1067,'Fuel Heat Rate'!$C$3:$K$33,4,FALSE)*G1067</f>
        <v>389.038606081312</v>
      </c>
    </row>
    <row r="1068" hidden="1" spans="1:8">
      <c r="A1068" s="6">
        <v>488051</v>
      </c>
      <c r="B1068" s="6" t="s">
        <v>497</v>
      </c>
      <c r="C1068" s="6">
        <v>2020</v>
      </c>
      <c r="D1068" s="6" t="s">
        <v>225</v>
      </c>
      <c r="E1068" s="6" t="s">
        <v>339</v>
      </c>
      <c r="F1068" s="6" t="str">
        <f>VLOOKUP(E1068,'Fuel Heat Rate'!C:D,2,FALSE)</f>
        <v>电力</v>
      </c>
      <c r="G1068" s="7">
        <v>414.58</v>
      </c>
      <c r="H1068" s="7">
        <f>VLOOKUP($E1068,'Fuel Heat Rate'!$C$3:$K$33,4,FALSE)*G1068</f>
        <v>509.903655620089</v>
      </c>
    </row>
    <row r="1069" hidden="1" spans="1:8">
      <c r="A1069" s="6">
        <v>32596</v>
      </c>
      <c r="B1069" s="6" t="s">
        <v>497</v>
      </c>
      <c r="C1069" s="6">
        <v>2021</v>
      </c>
      <c r="D1069" s="6" t="s">
        <v>225</v>
      </c>
      <c r="E1069" s="6" t="s">
        <v>339</v>
      </c>
      <c r="F1069" s="6" t="str">
        <f>VLOOKUP(E1069,'Fuel Heat Rate'!C:D,2,FALSE)</f>
        <v>电力</v>
      </c>
      <c r="G1069" s="7">
        <v>455.46</v>
      </c>
      <c r="H1069" s="7">
        <f>VLOOKUP($E1069,'Fuel Heat Rate'!$C$3:$K$33,4,FALSE)*G1069</f>
        <v>560.183122651179</v>
      </c>
    </row>
    <row r="1070" hidden="1" spans="1:8">
      <c r="A1070" s="6">
        <v>488646</v>
      </c>
      <c r="B1070" s="6" t="s">
        <v>497</v>
      </c>
      <c r="C1070" s="6">
        <v>2019</v>
      </c>
      <c r="D1070" s="6" t="s">
        <v>225</v>
      </c>
      <c r="E1070" s="6" t="s">
        <v>244</v>
      </c>
      <c r="F1070" s="6">
        <f>VLOOKUP(E1070,'Fuel Heat Rate'!C:D,2,FALSE)</f>
        <v>0</v>
      </c>
      <c r="G1070" s="7">
        <v>-83.09</v>
      </c>
      <c r="H1070" s="7">
        <f>VLOOKUP($E1070,'Fuel Heat Rate'!$C$3:$K$33,4,FALSE)*G1070</f>
        <v>-106.821889306457</v>
      </c>
    </row>
    <row r="1071" hidden="1" spans="1:8">
      <c r="A1071" s="6">
        <v>488611</v>
      </c>
      <c r="B1071" s="6" t="s">
        <v>497</v>
      </c>
      <c r="C1071" s="6">
        <v>2020</v>
      </c>
      <c r="D1071" s="6" t="s">
        <v>225</v>
      </c>
      <c r="E1071" s="6" t="s">
        <v>244</v>
      </c>
      <c r="F1071" s="6">
        <f>VLOOKUP(E1071,'Fuel Heat Rate'!C:D,2,FALSE)</f>
        <v>0</v>
      </c>
      <c r="G1071" s="7">
        <v>-103.62</v>
      </c>
      <c r="H1071" s="7">
        <f>VLOOKUP($E1071,'Fuel Heat Rate'!$C$3:$K$33,4,FALSE)*G1071</f>
        <v>-133.215599590024</v>
      </c>
    </row>
    <row r="1072" hidden="1" spans="1:8">
      <c r="A1072" s="6">
        <v>8726</v>
      </c>
      <c r="B1072" s="6" t="s">
        <v>497</v>
      </c>
      <c r="C1072" s="6">
        <v>2021</v>
      </c>
      <c r="D1072" s="6" t="s">
        <v>225</v>
      </c>
      <c r="E1072" s="6" t="s">
        <v>244</v>
      </c>
      <c r="F1072" s="6">
        <f>VLOOKUP(E1072,'Fuel Heat Rate'!C:D,2,FALSE)</f>
        <v>0</v>
      </c>
      <c r="G1072" s="7">
        <v>-105.87</v>
      </c>
      <c r="H1072" s="7">
        <f>VLOOKUP($E1072,'Fuel Heat Rate'!$C$3:$K$33,4,FALSE)*G1072</f>
        <v>-136.108237102836</v>
      </c>
    </row>
    <row r="1073" hidden="1" spans="1:8">
      <c r="A1073" s="6">
        <v>489031</v>
      </c>
      <c r="B1073" s="6" t="s">
        <v>497</v>
      </c>
      <c r="C1073" s="6">
        <v>2019</v>
      </c>
      <c r="D1073" s="6" t="s">
        <v>225</v>
      </c>
      <c r="E1073" s="6" t="s">
        <v>242</v>
      </c>
      <c r="F1073" s="6">
        <f>VLOOKUP(E1073,'Fuel Heat Rate'!C:D,2,FALSE)</f>
        <v>0</v>
      </c>
      <c r="G1073" s="7">
        <v>-0.47</v>
      </c>
      <c r="H1073" s="7">
        <f>VLOOKUP($E1073,'Fuel Heat Rate'!$C$3:$K$33,4,FALSE)*G1073</f>
        <v>-2.786395</v>
      </c>
    </row>
    <row r="1074" hidden="1" spans="1:8">
      <c r="A1074" s="6">
        <v>488996</v>
      </c>
      <c r="B1074" s="6" t="s">
        <v>497</v>
      </c>
      <c r="C1074" s="6">
        <v>2020</v>
      </c>
      <c r="D1074" s="6" t="s">
        <v>225</v>
      </c>
      <c r="E1074" s="6" t="s">
        <v>242</v>
      </c>
      <c r="F1074" s="6">
        <f>VLOOKUP(E1074,'Fuel Heat Rate'!C:D,2,FALSE)</f>
        <v>0</v>
      </c>
      <c r="G1074" s="7">
        <v>-0.68</v>
      </c>
      <c r="H1074" s="7">
        <f>VLOOKUP($E1074,'Fuel Heat Rate'!$C$3:$K$33,4,FALSE)*G1074</f>
        <v>-4.03138</v>
      </c>
    </row>
    <row r="1075" hidden="1" spans="1:8">
      <c r="A1075" s="6">
        <v>7641</v>
      </c>
      <c r="B1075" s="6" t="s">
        <v>497</v>
      </c>
      <c r="C1075" s="6">
        <v>2021</v>
      </c>
      <c r="D1075" s="6" t="s">
        <v>225</v>
      </c>
      <c r="E1075" s="6" t="s">
        <v>242</v>
      </c>
      <c r="F1075" s="6">
        <f>VLOOKUP(E1075,'Fuel Heat Rate'!C:D,2,FALSE)</f>
        <v>0</v>
      </c>
      <c r="G1075" s="7">
        <v>-2.45</v>
      </c>
      <c r="H1075" s="7">
        <f>VLOOKUP($E1075,'Fuel Heat Rate'!$C$3:$K$33,4,FALSE)*G1075</f>
        <v>-14.524825</v>
      </c>
    </row>
    <row r="1076" hidden="1" spans="1:8">
      <c r="A1076" s="6">
        <v>490711</v>
      </c>
      <c r="B1076" s="6" t="s">
        <v>497</v>
      </c>
      <c r="C1076" s="6">
        <v>2019</v>
      </c>
      <c r="D1076" s="6" t="s">
        <v>225</v>
      </c>
      <c r="E1076" s="6" t="s">
        <v>234</v>
      </c>
      <c r="F1076" s="6" t="str">
        <f>VLOOKUP(E1076,'Fuel Heat Rate'!C:D,2,FALSE)</f>
        <v>煤矸石</v>
      </c>
      <c r="G1076" s="7">
        <v>-71.49</v>
      </c>
      <c r="H1076" s="7">
        <f>VLOOKUP($E1076,'Fuel Heat Rate'!$C$3:$K$33,4,FALSE)*G1076</f>
        <v>-20.4529299624189</v>
      </c>
    </row>
    <row r="1077" hidden="1" spans="1:8">
      <c r="A1077" s="6">
        <v>490676</v>
      </c>
      <c r="B1077" s="6" t="s">
        <v>497</v>
      </c>
      <c r="C1077" s="6">
        <v>2020</v>
      </c>
      <c r="D1077" s="6" t="s">
        <v>225</v>
      </c>
      <c r="E1077" s="6" t="s">
        <v>234</v>
      </c>
      <c r="F1077" s="6" t="str">
        <f>VLOOKUP(E1077,'Fuel Heat Rate'!C:D,2,FALSE)</f>
        <v>煤矸石</v>
      </c>
      <c r="G1077" s="7">
        <v>-15.71</v>
      </c>
      <c r="H1077" s="7">
        <f>VLOOKUP($E1077,'Fuel Heat Rate'!$C$3:$K$33,4,FALSE)*G1077</f>
        <v>-4.49455210112743</v>
      </c>
    </row>
    <row r="1078" hidden="1" spans="1:8">
      <c r="A1078" s="6">
        <v>5471</v>
      </c>
      <c r="B1078" s="6" t="s">
        <v>497</v>
      </c>
      <c r="C1078" s="6">
        <v>2021</v>
      </c>
      <c r="D1078" s="6" t="s">
        <v>225</v>
      </c>
      <c r="E1078" s="6" t="s">
        <v>234</v>
      </c>
      <c r="F1078" s="6" t="str">
        <f>VLOOKUP(E1078,'Fuel Heat Rate'!C:D,2,FALSE)</f>
        <v>煤矸石</v>
      </c>
      <c r="G1078" s="7">
        <v>-22.6</v>
      </c>
      <c r="H1078" s="7">
        <f>VLOOKUP($E1078,'Fuel Heat Rate'!$C$3:$K$33,4,FALSE)*G1078</f>
        <v>-6.46574649812094</v>
      </c>
    </row>
    <row r="1079" hidden="1" spans="1:8">
      <c r="A1079" s="6">
        <v>10896</v>
      </c>
      <c r="B1079" s="6" t="s">
        <v>497</v>
      </c>
      <c r="C1079" s="6">
        <v>2021</v>
      </c>
      <c r="D1079" s="6" t="s">
        <v>225</v>
      </c>
      <c r="E1079" s="6" t="s">
        <v>249</v>
      </c>
      <c r="F1079" s="6">
        <f>VLOOKUP(E1079,'Fuel Heat Rate'!C:D,2,FALSE)</f>
        <v>0</v>
      </c>
      <c r="G1079" s="7">
        <v>-0.23</v>
      </c>
      <c r="H1079" s="7">
        <f>VLOOKUP($E1079,'Fuel Heat Rate'!$C$3:$K$33,4,FALSE)*G1079</f>
        <v>-0.41078</v>
      </c>
    </row>
    <row r="1080" hidden="1" spans="1:8">
      <c r="A1080" s="6">
        <v>493336</v>
      </c>
      <c r="B1080" s="6" t="s">
        <v>497</v>
      </c>
      <c r="C1080" s="6">
        <v>2019</v>
      </c>
      <c r="D1080" s="6" t="s">
        <v>225</v>
      </c>
      <c r="E1080" s="6" t="s">
        <v>226</v>
      </c>
      <c r="F1080" s="6" t="str">
        <f>VLOOKUP(E1080,'Fuel Heat Rate'!C:D,2,FALSE)</f>
        <v>生物质</v>
      </c>
      <c r="G1080" s="7">
        <v>-60.28</v>
      </c>
      <c r="H1080" s="7">
        <f>VLOOKUP($E1080,'Fuel Heat Rate'!$C$3:$K$33,4,FALSE)*G1080</f>
        <v>-60.2820594465323</v>
      </c>
    </row>
    <row r="1081" hidden="1" spans="1:8">
      <c r="A1081" s="6">
        <v>493301</v>
      </c>
      <c r="B1081" s="6" t="s">
        <v>497</v>
      </c>
      <c r="C1081" s="6">
        <v>2020</v>
      </c>
      <c r="D1081" s="6" t="s">
        <v>225</v>
      </c>
      <c r="E1081" s="6" t="s">
        <v>226</v>
      </c>
      <c r="F1081" s="6" t="str">
        <f>VLOOKUP(E1081,'Fuel Heat Rate'!C:D,2,FALSE)</f>
        <v>生物质</v>
      </c>
      <c r="G1081" s="7">
        <v>-70.17</v>
      </c>
      <c r="H1081" s="7">
        <f>VLOOKUP($E1081,'Fuel Heat Rate'!$C$3:$K$33,4,FALSE)*G1081</f>
        <v>-70.1723973351555</v>
      </c>
    </row>
    <row r="1082" hidden="1" spans="1:8">
      <c r="A1082" s="6">
        <v>33681</v>
      </c>
      <c r="B1082" s="6" t="s">
        <v>497</v>
      </c>
      <c r="C1082" s="6">
        <v>2021</v>
      </c>
      <c r="D1082" s="6" t="s">
        <v>225</v>
      </c>
      <c r="E1082" s="6" t="s">
        <v>226</v>
      </c>
      <c r="F1082" s="6" t="str">
        <f>VLOOKUP(E1082,'Fuel Heat Rate'!C:D,2,FALSE)</f>
        <v>生物质</v>
      </c>
      <c r="G1082" s="7">
        <v>-109.41</v>
      </c>
      <c r="H1082" s="7">
        <f>VLOOKUP($E1082,'Fuel Heat Rate'!$C$3:$K$33,4,FALSE)*G1082</f>
        <v>-109.413737956953</v>
      </c>
    </row>
    <row r="1083" hidden="1" spans="1:8">
      <c r="A1083" s="6">
        <v>496136</v>
      </c>
      <c r="B1083" s="6" t="s">
        <v>497</v>
      </c>
      <c r="C1083" s="6">
        <v>2019</v>
      </c>
      <c r="D1083" s="6" t="s">
        <v>225</v>
      </c>
      <c r="E1083" s="6" t="s">
        <v>337</v>
      </c>
      <c r="F1083" s="6" t="str">
        <f>VLOOKUP(E1083,'Fuel Heat Rate'!C:D,2,FALSE)</f>
        <v>其他</v>
      </c>
      <c r="G1083" s="7">
        <v>-4762.3</v>
      </c>
      <c r="H1083" s="7">
        <f>VLOOKUP($E1083,'Fuel Heat Rate'!$C$3:$K$33,4,FALSE)*G1083</f>
        <v>-162.702425691835</v>
      </c>
    </row>
    <row r="1084" hidden="1" spans="1:8">
      <c r="A1084" s="6">
        <v>496101</v>
      </c>
      <c r="B1084" s="6" t="s">
        <v>497</v>
      </c>
      <c r="C1084" s="6">
        <v>2020</v>
      </c>
      <c r="D1084" s="6" t="s">
        <v>225</v>
      </c>
      <c r="E1084" s="6" t="s">
        <v>337</v>
      </c>
      <c r="F1084" s="6" t="str">
        <f>VLOOKUP(E1084,'Fuel Heat Rate'!C:D,2,FALSE)</f>
        <v>其他</v>
      </c>
      <c r="G1084" s="7">
        <v>-5103.65</v>
      </c>
      <c r="H1084" s="7">
        <f>VLOOKUP($E1084,'Fuel Heat Rate'!$C$3:$K$33,4,FALSE)*G1084</f>
        <v>-174.364537068671</v>
      </c>
    </row>
    <row r="1085" hidden="1" spans="1:8">
      <c r="A1085" s="6">
        <v>31511</v>
      </c>
      <c r="B1085" s="6" t="s">
        <v>497</v>
      </c>
      <c r="C1085" s="6">
        <v>2021</v>
      </c>
      <c r="D1085" s="6" t="s">
        <v>225</v>
      </c>
      <c r="E1085" s="6" t="s">
        <v>337</v>
      </c>
      <c r="F1085" s="6" t="str">
        <f>VLOOKUP(E1085,'Fuel Heat Rate'!C:D,2,FALSE)</f>
        <v>其他</v>
      </c>
      <c r="G1085" s="7">
        <v>-5504</v>
      </c>
      <c r="H1085" s="7">
        <f>VLOOKUP($E1085,'Fuel Heat Rate'!$C$3:$K$33,4,FALSE)*G1085</f>
        <v>-188.042364195422</v>
      </c>
    </row>
    <row r="1086" hidden="1" spans="1:8">
      <c r="A1086" s="6">
        <v>502191</v>
      </c>
      <c r="B1086" s="6" t="s">
        <v>497</v>
      </c>
      <c r="C1086" s="6">
        <v>2019</v>
      </c>
      <c r="D1086" s="6" t="s">
        <v>225</v>
      </c>
      <c r="E1086" s="6" t="s">
        <v>229</v>
      </c>
      <c r="F1086" s="6" t="str">
        <f>VLOOKUP(E1086,'Fuel Heat Rate'!C:D,2,FALSE)</f>
        <v>燃煤</v>
      </c>
      <c r="G1086" s="7">
        <v>-1521.95</v>
      </c>
      <c r="H1086" s="7">
        <f>VLOOKUP($E1086,'Fuel Heat Rate'!$C$3:$K$33,4,FALSE)*G1086</f>
        <v>-1087.128885</v>
      </c>
    </row>
    <row r="1087" hidden="1" spans="1:8">
      <c r="A1087" s="6">
        <v>502156</v>
      </c>
      <c r="B1087" s="6" t="s">
        <v>497</v>
      </c>
      <c r="C1087" s="6">
        <v>2020</v>
      </c>
      <c r="D1087" s="6" t="s">
        <v>225</v>
      </c>
      <c r="E1087" s="6" t="s">
        <v>229</v>
      </c>
      <c r="F1087" s="6" t="str">
        <f>VLOOKUP(E1087,'Fuel Heat Rate'!C:D,2,FALSE)</f>
        <v>燃煤</v>
      </c>
      <c r="G1087" s="7">
        <v>-2119.4</v>
      </c>
      <c r="H1087" s="7">
        <f>VLOOKUP($E1087,'Fuel Heat Rate'!$C$3:$K$33,4,FALSE)*G1087</f>
        <v>-1513.88742</v>
      </c>
    </row>
    <row r="1088" hidden="1" spans="1:8">
      <c r="A1088" s="6">
        <v>1131</v>
      </c>
      <c r="B1088" s="6" t="s">
        <v>497</v>
      </c>
      <c r="C1088" s="6">
        <v>2021</v>
      </c>
      <c r="D1088" s="6" t="s">
        <v>225</v>
      </c>
      <c r="E1088" s="6" t="s">
        <v>229</v>
      </c>
      <c r="F1088" s="6" t="str">
        <f>VLOOKUP(E1088,'Fuel Heat Rate'!C:D,2,FALSE)</f>
        <v>燃煤</v>
      </c>
      <c r="G1088" s="7">
        <v>-2520.65</v>
      </c>
      <c r="H1088" s="7">
        <f>VLOOKUP($E1088,'Fuel Heat Rate'!$C$3:$K$33,4,FALSE)*G1088</f>
        <v>-1800.500295</v>
      </c>
    </row>
    <row r="1089" hidden="1" spans="1:8">
      <c r="A1089" s="6">
        <v>503311</v>
      </c>
      <c r="B1089" s="6" t="s">
        <v>497</v>
      </c>
      <c r="C1089" s="6">
        <v>2019</v>
      </c>
      <c r="D1089" s="6" t="s">
        <v>225</v>
      </c>
      <c r="E1089" s="6" t="s">
        <v>247</v>
      </c>
      <c r="F1089" s="6">
        <f>VLOOKUP(E1089,'Fuel Heat Rate'!C:D,2,FALSE)</f>
        <v>0</v>
      </c>
      <c r="G1089" s="7">
        <v>-7.33</v>
      </c>
      <c r="H1089" s="7">
        <f>VLOOKUP($E1089,'Fuel Heat Rate'!$C$3:$K$33,4,FALSE)*G1089</f>
        <v>-19.8964297915955</v>
      </c>
    </row>
    <row r="1090" hidden="1" spans="1:8">
      <c r="A1090" s="6">
        <v>503276</v>
      </c>
      <c r="B1090" s="6" t="s">
        <v>497</v>
      </c>
      <c r="C1090" s="6">
        <v>2020</v>
      </c>
      <c r="D1090" s="6" t="s">
        <v>225</v>
      </c>
      <c r="E1090" s="6" t="s">
        <v>247</v>
      </c>
      <c r="F1090" s="6">
        <f>VLOOKUP(E1090,'Fuel Heat Rate'!C:D,2,FALSE)</f>
        <v>0</v>
      </c>
      <c r="G1090" s="7">
        <v>-6.38</v>
      </c>
      <c r="H1090" s="7">
        <f>VLOOKUP($E1090,'Fuel Heat Rate'!$C$3:$K$33,4,FALSE)*G1090</f>
        <v>-17.3177656303382</v>
      </c>
    </row>
    <row r="1091" hidden="1" spans="1:8">
      <c r="A1091" s="6">
        <v>9811</v>
      </c>
      <c r="B1091" s="6" t="s">
        <v>497</v>
      </c>
      <c r="C1091" s="6">
        <v>2021</v>
      </c>
      <c r="D1091" s="6" t="s">
        <v>225</v>
      </c>
      <c r="E1091" s="6" t="s">
        <v>247</v>
      </c>
      <c r="F1091" s="6">
        <f>VLOOKUP(E1091,'Fuel Heat Rate'!C:D,2,FALSE)</f>
        <v>0</v>
      </c>
      <c r="G1091" s="7">
        <v>-5.64</v>
      </c>
      <c r="H1091" s="7">
        <f>VLOOKUP($E1091,'Fuel Heat Rate'!$C$3:$K$33,4,FALSE)*G1091</f>
        <v>-15.3091219678852</v>
      </c>
    </row>
    <row r="1092" hidden="1" spans="1:8">
      <c r="A1092" s="6">
        <v>503696</v>
      </c>
      <c r="B1092" s="6" t="s">
        <v>498</v>
      </c>
      <c r="C1092" s="6">
        <v>2019</v>
      </c>
      <c r="D1092" s="6" t="s">
        <v>225</v>
      </c>
      <c r="E1092" s="6" t="s">
        <v>259</v>
      </c>
      <c r="F1092" s="6" t="str">
        <f>VLOOKUP(E1092,'Fuel Heat Rate'!C:D,2,FALSE)</f>
        <v>燃油</v>
      </c>
      <c r="G1092" s="7">
        <v>-0.87</v>
      </c>
      <c r="H1092" s="7">
        <f>VLOOKUP($E1092,'Fuel Heat Rate'!$C$3:$K$33,4,FALSE)*G1092</f>
        <v>-1.267677</v>
      </c>
    </row>
    <row r="1093" hidden="1" spans="1:8">
      <c r="A1093" s="6">
        <v>503661</v>
      </c>
      <c r="B1093" s="6" t="s">
        <v>498</v>
      </c>
      <c r="C1093" s="6">
        <v>2020</v>
      </c>
      <c r="D1093" s="6" t="s">
        <v>225</v>
      </c>
      <c r="E1093" s="6" t="s">
        <v>259</v>
      </c>
      <c r="F1093" s="6" t="str">
        <f>VLOOKUP(E1093,'Fuel Heat Rate'!C:D,2,FALSE)</f>
        <v>燃油</v>
      </c>
      <c r="G1093" s="7">
        <v>-0.9</v>
      </c>
      <c r="H1093" s="7">
        <f>VLOOKUP($E1093,'Fuel Heat Rate'!$C$3:$K$33,4,FALSE)*G1093</f>
        <v>-1.31139</v>
      </c>
    </row>
    <row r="1094" hidden="1" spans="1:8">
      <c r="A1094" s="6">
        <v>18036</v>
      </c>
      <c r="B1094" s="6" t="s">
        <v>498</v>
      </c>
      <c r="C1094" s="6">
        <v>2021</v>
      </c>
      <c r="D1094" s="6" t="s">
        <v>225</v>
      </c>
      <c r="E1094" s="6" t="s">
        <v>259</v>
      </c>
      <c r="F1094" s="6" t="str">
        <f>VLOOKUP(E1094,'Fuel Heat Rate'!C:D,2,FALSE)</f>
        <v>燃油</v>
      </c>
      <c r="G1094" s="7">
        <v>-1.07</v>
      </c>
      <c r="H1094" s="7">
        <f>VLOOKUP($E1094,'Fuel Heat Rate'!$C$3:$K$33,4,FALSE)*G1094</f>
        <v>-1.559097</v>
      </c>
    </row>
    <row r="1095" hidden="1" spans="1:8">
      <c r="A1095" s="6">
        <v>504256</v>
      </c>
      <c r="B1095" s="6" t="s">
        <v>498</v>
      </c>
      <c r="C1095" s="6">
        <v>2019</v>
      </c>
      <c r="D1095" s="6" t="s">
        <v>225</v>
      </c>
      <c r="E1095" s="6" t="s">
        <v>339</v>
      </c>
      <c r="F1095" s="6" t="str">
        <f>VLOOKUP(E1095,'Fuel Heat Rate'!C:D,2,FALSE)</f>
        <v>电力</v>
      </c>
      <c r="G1095" s="7">
        <v>2500.96</v>
      </c>
      <c r="H1095" s="7">
        <f>VLOOKUP($E1095,'Fuel Heat Rate'!$C$3:$K$33,4,FALSE)*G1095</f>
        <v>3076.00136658695</v>
      </c>
    </row>
    <row r="1096" hidden="1" spans="1:8">
      <c r="A1096" s="6">
        <v>504221</v>
      </c>
      <c r="B1096" s="6" t="s">
        <v>498</v>
      </c>
      <c r="C1096" s="6">
        <v>2020</v>
      </c>
      <c r="D1096" s="6" t="s">
        <v>225</v>
      </c>
      <c r="E1096" s="6" t="s">
        <v>339</v>
      </c>
      <c r="F1096" s="6" t="str">
        <f>VLOOKUP(E1096,'Fuel Heat Rate'!C:D,2,FALSE)</f>
        <v>电力</v>
      </c>
      <c r="G1096" s="7">
        <v>2442.63</v>
      </c>
      <c r="H1096" s="7">
        <f>VLOOKUP($E1096,'Fuel Heat Rate'!$C$3:$K$33,4,FALSE)*G1096</f>
        <v>3004.25965152033</v>
      </c>
    </row>
    <row r="1097" hidden="1" spans="1:8">
      <c r="A1097" s="6">
        <v>33226</v>
      </c>
      <c r="B1097" s="6" t="s">
        <v>498</v>
      </c>
      <c r="C1097" s="6">
        <v>2021</v>
      </c>
      <c r="D1097" s="6" t="s">
        <v>225</v>
      </c>
      <c r="E1097" s="6" t="s">
        <v>339</v>
      </c>
      <c r="F1097" s="6" t="str">
        <f>VLOOKUP(E1097,'Fuel Heat Rate'!C:D,2,FALSE)</f>
        <v>电力</v>
      </c>
      <c r="G1097" s="7">
        <v>3048.54</v>
      </c>
      <c r="H1097" s="7">
        <f>VLOOKUP($E1097,'Fuel Heat Rate'!$C$3:$K$33,4,FALSE)*G1097</f>
        <v>3749.48548001367</v>
      </c>
    </row>
    <row r="1098" hidden="1" spans="1:8">
      <c r="A1098" s="6">
        <v>504816</v>
      </c>
      <c r="B1098" s="6" t="s">
        <v>498</v>
      </c>
      <c r="C1098" s="6">
        <v>2019</v>
      </c>
      <c r="D1098" s="6" t="s">
        <v>225</v>
      </c>
      <c r="E1098" s="6" t="s">
        <v>244</v>
      </c>
      <c r="F1098" s="6">
        <f>VLOOKUP(E1098,'Fuel Heat Rate'!C:D,2,FALSE)</f>
        <v>0</v>
      </c>
      <c r="G1098" s="7">
        <v>-18.68</v>
      </c>
      <c r="H1098" s="7">
        <f>VLOOKUP($E1098,'Fuel Heat Rate'!$C$3:$K$33,4,FALSE)*G1098</f>
        <v>-24.0153194396994</v>
      </c>
    </row>
    <row r="1099" hidden="1" spans="1:8">
      <c r="A1099" s="6">
        <v>504781</v>
      </c>
      <c r="B1099" s="6" t="s">
        <v>498</v>
      </c>
      <c r="C1099" s="6">
        <v>2020</v>
      </c>
      <c r="D1099" s="6" t="s">
        <v>225</v>
      </c>
      <c r="E1099" s="6" t="s">
        <v>244</v>
      </c>
      <c r="F1099" s="6">
        <f>VLOOKUP(E1099,'Fuel Heat Rate'!C:D,2,FALSE)</f>
        <v>0</v>
      </c>
      <c r="G1099" s="7">
        <v>-17.95</v>
      </c>
      <c r="H1099" s="7">
        <f>VLOOKUP($E1099,'Fuel Heat Rate'!$C$3:$K$33,4,FALSE)*G1099</f>
        <v>-23.076819268876</v>
      </c>
    </row>
    <row r="1100" hidden="1" spans="1:8">
      <c r="A1100" s="6">
        <v>9356</v>
      </c>
      <c r="B1100" s="6" t="s">
        <v>498</v>
      </c>
      <c r="C1100" s="6">
        <v>2021</v>
      </c>
      <c r="D1100" s="6" t="s">
        <v>225</v>
      </c>
      <c r="E1100" s="6" t="s">
        <v>244</v>
      </c>
      <c r="F1100" s="6">
        <f>VLOOKUP(E1100,'Fuel Heat Rate'!C:D,2,FALSE)</f>
        <v>0</v>
      </c>
      <c r="G1100" s="7">
        <v>-19.92</v>
      </c>
      <c r="H1100" s="7">
        <f>VLOOKUP($E1100,'Fuel Heat Rate'!$C$3:$K$33,4,FALSE)*G1100</f>
        <v>-25.6094841134267</v>
      </c>
    </row>
    <row r="1101" hidden="1" spans="1:8">
      <c r="A1101" s="6">
        <v>505201</v>
      </c>
      <c r="B1101" s="6" t="s">
        <v>498</v>
      </c>
      <c r="C1101" s="6">
        <v>2019</v>
      </c>
      <c r="D1101" s="6" t="s">
        <v>225</v>
      </c>
      <c r="E1101" s="6" t="s">
        <v>242</v>
      </c>
      <c r="F1101" s="6">
        <f>VLOOKUP(E1101,'Fuel Heat Rate'!C:D,2,FALSE)</f>
        <v>0</v>
      </c>
      <c r="G1101" s="7">
        <v>-0.39</v>
      </c>
      <c r="H1101" s="7">
        <f>VLOOKUP($E1101,'Fuel Heat Rate'!$C$3:$K$33,4,FALSE)*G1101</f>
        <v>-2.312115</v>
      </c>
    </row>
    <row r="1102" hidden="1" spans="1:8">
      <c r="A1102" s="6">
        <v>505166</v>
      </c>
      <c r="B1102" s="6" t="s">
        <v>498</v>
      </c>
      <c r="C1102" s="6">
        <v>2020</v>
      </c>
      <c r="D1102" s="6" t="s">
        <v>225</v>
      </c>
      <c r="E1102" s="6" t="s">
        <v>242</v>
      </c>
      <c r="F1102" s="6">
        <f>VLOOKUP(E1102,'Fuel Heat Rate'!C:D,2,FALSE)</f>
        <v>0</v>
      </c>
      <c r="G1102" s="7">
        <v>-0.45</v>
      </c>
      <c r="H1102" s="7">
        <f>VLOOKUP($E1102,'Fuel Heat Rate'!$C$3:$K$33,4,FALSE)*G1102</f>
        <v>-2.667825</v>
      </c>
    </row>
    <row r="1103" hidden="1" spans="1:8">
      <c r="A1103" s="6">
        <v>8271</v>
      </c>
      <c r="B1103" s="6" t="s">
        <v>498</v>
      </c>
      <c r="C1103" s="6">
        <v>2021</v>
      </c>
      <c r="D1103" s="6" t="s">
        <v>225</v>
      </c>
      <c r="E1103" s="6" t="s">
        <v>242</v>
      </c>
      <c r="F1103" s="6">
        <f>VLOOKUP(E1103,'Fuel Heat Rate'!C:D,2,FALSE)</f>
        <v>0</v>
      </c>
      <c r="G1103" s="7">
        <v>-0.42</v>
      </c>
      <c r="H1103" s="7">
        <f>VLOOKUP($E1103,'Fuel Heat Rate'!$C$3:$K$33,4,FALSE)*G1103</f>
        <v>-2.48997</v>
      </c>
    </row>
    <row r="1104" hidden="1" spans="1:8">
      <c r="A1104" s="6">
        <v>509506</v>
      </c>
      <c r="B1104" s="6" t="s">
        <v>498</v>
      </c>
      <c r="C1104" s="6">
        <v>2019</v>
      </c>
      <c r="D1104" s="6" t="s">
        <v>225</v>
      </c>
      <c r="E1104" s="6" t="s">
        <v>226</v>
      </c>
      <c r="F1104" s="6" t="str">
        <f>VLOOKUP(E1104,'Fuel Heat Rate'!C:D,2,FALSE)</f>
        <v>生物质</v>
      </c>
      <c r="G1104" s="7">
        <v>-320.26</v>
      </c>
      <c r="H1104" s="7">
        <f>VLOOKUP($E1104,'Fuel Heat Rate'!$C$3:$K$33,4,FALSE)*G1104</f>
        <v>-320.270941578408</v>
      </c>
    </row>
    <row r="1105" hidden="1" spans="1:8">
      <c r="A1105" s="6">
        <v>509471</v>
      </c>
      <c r="B1105" s="6" t="s">
        <v>498</v>
      </c>
      <c r="C1105" s="6">
        <v>2020</v>
      </c>
      <c r="D1105" s="6" t="s">
        <v>225</v>
      </c>
      <c r="E1105" s="6" t="s">
        <v>226</v>
      </c>
      <c r="F1105" s="6" t="str">
        <f>VLOOKUP(E1105,'Fuel Heat Rate'!C:D,2,FALSE)</f>
        <v>生物质</v>
      </c>
      <c r="G1105" s="7">
        <v>-371.42</v>
      </c>
      <c r="H1105" s="7">
        <f>VLOOKUP($E1105,'Fuel Heat Rate'!$C$3:$K$33,4,FALSE)*G1105</f>
        <v>-371.432689443116</v>
      </c>
    </row>
    <row r="1106" hidden="1" spans="1:8">
      <c r="A1106" s="6">
        <v>34311</v>
      </c>
      <c r="B1106" s="6" t="s">
        <v>498</v>
      </c>
      <c r="C1106" s="6">
        <v>2021</v>
      </c>
      <c r="D1106" s="6" t="s">
        <v>225</v>
      </c>
      <c r="E1106" s="6" t="s">
        <v>226</v>
      </c>
      <c r="F1106" s="6" t="str">
        <f>VLOOKUP(E1106,'Fuel Heat Rate'!C:D,2,FALSE)</f>
        <v>生物质</v>
      </c>
      <c r="G1106" s="7">
        <v>-492.31</v>
      </c>
      <c r="H1106" s="7">
        <f>VLOOKUP($E1106,'Fuel Heat Rate'!$C$3:$K$33,4,FALSE)*G1106</f>
        <v>-492.326819610523</v>
      </c>
    </row>
    <row r="1107" hidden="1" spans="1:8">
      <c r="A1107" s="6">
        <v>510626</v>
      </c>
      <c r="B1107" s="6" t="s">
        <v>498</v>
      </c>
      <c r="C1107" s="6">
        <v>2019</v>
      </c>
      <c r="D1107" s="6" t="s">
        <v>225</v>
      </c>
      <c r="E1107" s="6" t="s">
        <v>231</v>
      </c>
      <c r="F1107" s="6" t="str">
        <f>VLOOKUP(E1107,'Fuel Heat Rate'!C:D,2,FALSE)</f>
        <v>燃煤</v>
      </c>
      <c r="G1107" s="7">
        <v>-1.67</v>
      </c>
      <c r="H1107" s="7">
        <f>VLOOKUP($E1107,'Fuel Heat Rate'!$C$3:$K$33,4,FALSE)*G1107</f>
        <v>-0.477119</v>
      </c>
    </row>
    <row r="1108" hidden="1" spans="1:8">
      <c r="A1108" s="6">
        <v>511746</v>
      </c>
      <c r="B1108" s="6" t="s">
        <v>498</v>
      </c>
      <c r="C1108" s="6">
        <v>2019</v>
      </c>
      <c r="D1108" s="6" t="s">
        <v>225</v>
      </c>
      <c r="E1108" s="6" t="s">
        <v>262</v>
      </c>
      <c r="F1108" s="6" t="str">
        <f>VLOOKUP(E1108,'Fuel Heat Rate'!C:D,2,FALSE)</f>
        <v>燃油</v>
      </c>
      <c r="G1108" s="7">
        <v>-0.07</v>
      </c>
      <c r="H1108" s="7">
        <f>VLOOKUP($E1108,'Fuel Heat Rate'!$C$3:$K$33,4,FALSE)*G1108</f>
        <v>-0.100002</v>
      </c>
    </row>
    <row r="1109" hidden="1" spans="1:8">
      <c r="A1109" s="6">
        <v>511711</v>
      </c>
      <c r="B1109" s="6" t="s">
        <v>498</v>
      </c>
      <c r="C1109" s="6">
        <v>2020</v>
      </c>
      <c r="D1109" s="6" t="s">
        <v>225</v>
      </c>
      <c r="E1109" s="6" t="s">
        <v>262</v>
      </c>
      <c r="F1109" s="6" t="str">
        <f>VLOOKUP(E1109,'Fuel Heat Rate'!C:D,2,FALSE)</f>
        <v>燃油</v>
      </c>
      <c r="G1109" s="7">
        <v>-0.02</v>
      </c>
      <c r="H1109" s="7">
        <f>VLOOKUP($E1109,'Fuel Heat Rate'!$C$3:$K$33,4,FALSE)*G1109</f>
        <v>-0.028572</v>
      </c>
    </row>
    <row r="1110" hidden="1" spans="1:8">
      <c r="A1110" s="6">
        <v>19121</v>
      </c>
      <c r="B1110" s="6" t="s">
        <v>498</v>
      </c>
      <c r="C1110" s="6">
        <v>2021</v>
      </c>
      <c r="D1110" s="6" t="s">
        <v>225</v>
      </c>
      <c r="E1110" s="6" t="s">
        <v>262</v>
      </c>
      <c r="F1110" s="6" t="str">
        <f>VLOOKUP(E1110,'Fuel Heat Rate'!C:D,2,FALSE)</f>
        <v>燃油</v>
      </c>
      <c r="G1110" s="7">
        <v>-0.02</v>
      </c>
      <c r="H1110" s="7">
        <f>VLOOKUP($E1110,'Fuel Heat Rate'!$C$3:$K$33,4,FALSE)*G1110</f>
        <v>-0.028572</v>
      </c>
    </row>
    <row r="1111" hidden="1" spans="1:8">
      <c r="A1111" s="6">
        <v>512306</v>
      </c>
      <c r="B1111" s="6" t="s">
        <v>498</v>
      </c>
      <c r="C1111" s="6">
        <v>2019</v>
      </c>
      <c r="D1111" s="6" t="s">
        <v>225</v>
      </c>
      <c r="E1111" s="6" t="s">
        <v>337</v>
      </c>
      <c r="F1111" s="6" t="str">
        <f>VLOOKUP(E1111,'Fuel Heat Rate'!C:D,2,FALSE)</f>
        <v>其他</v>
      </c>
      <c r="G1111" s="7">
        <v>-5767.7</v>
      </c>
      <c r="H1111" s="7">
        <f>VLOOKUP($E1111,'Fuel Heat Rate'!$C$3:$K$33,4,FALSE)*G1111</f>
        <v>-197.051588657328</v>
      </c>
    </row>
    <row r="1112" hidden="1" spans="1:8">
      <c r="A1112" s="6">
        <v>512271</v>
      </c>
      <c r="B1112" s="6" t="s">
        <v>498</v>
      </c>
      <c r="C1112" s="6">
        <v>2020</v>
      </c>
      <c r="D1112" s="6" t="s">
        <v>225</v>
      </c>
      <c r="E1112" s="6" t="s">
        <v>337</v>
      </c>
      <c r="F1112" s="6" t="str">
        <f>VLOOKUP(E1112,'Fuel Heat Rate'!C:D,2,FALSE)</f>
        <v>其他</v>
      </c>
      <c r="G1112" s="7">
        <v>-6414.37</v>
      </c>
      <c r="H1112" s="7">
        <f>VLOOKUP($E1112,'Fuel Heat Rate'!$C$3:$K$33,4,FALSE)*G1112</f>
        <v>-219.144858216604</v>
      </c>
    </row>
    <row r="1113" hidden="1" spans="1:8">
      <c r="A1113" s="6">
        <v>32141</v>
      </c>
      <c r="B1113" s="6" t="s">
        <v>498</v>
      </c>
      <c r="C1113" s="6">
        <v>2021</v>
      </c>
      <c r="D1113" s="6" t="s">
        <v>225</v>
      </c>
      <c r="E1113" s="6" t="s">
        <v>337</v>
      </c>
      <c r="F1113" s="6" t="str">
        <f>VLOOKUP(E1113,'Fuel Heat Rate'!C:D,2,FALSE)</f>
        <v>其他</v>
      </c>
      <c r="G1113" s="7">
        <v>-7642.81</v>
      </c>
      <c r="H1113" s="7">
        <f>VLOOKUP($E1113,'Fuel Heat Rate'!$C$3:$K$33,4,FALSE)*G1113</f>
        <v>-261.114110010249</v>
      </c>
    </row>
    <row r="1114" hidden="1" spans="1:8">
      <c r="A1114" s="6">
        <v>513216</v>
      </c>
      <c r="B1114" s="6" t="s">
        <v>498</v>
      </c>
      <c r="C1114" s="6">
        <v>2020</v>
      </c>
      <c r="D1114" s="6" t="s">
        <v>225</v>
      </c>
      <c r="E1114" s="6" t="s">
        <v>503</v>
      </c>
      <c r="F1114" s="6" t="str">
        <f>VLOOKUP(E1114,'Fuel Heat Rate'!C:D,2,FALSE)</f>
        <v>燃油</v>
      </c>
      <c r="G1114" s="7">
        <v>-0.01</v>
      </c>
      <c r="H1114" s="7">
        <f>VLOOKUP($E1114,'Fuel Heat Rate'!$C$3:$K$33,4,FALSE)*G1114</f>
        <v>-0.0141434916296549</v>
      </c>
    </row>
    <row r="1115" hidden="1" spans="1:8">
      <c r="A1115" s="6">
        <v>514406</v>
      </c>
      <c r="B1115" s="6" t="s">
        <v>498</v>
      </c>
      <c r="C1115" s="6">
        <v>2019</v>
      </c>
      <c r="D1115" s="6" t="s">
        <v>225</v>
      </c>
      <c r="E1115" s="6" t="s">
        <v>239</v>
      </c>
      <c r="F1115" s="6" t="str">
        <f>VLOOKUP(E1115,'Fuel Heat Rate'!C:D,2,FALSE)</f>
        <v>燃油</v>
      </c>
      <c r="G1115" s="7">
        <v>-38.39</v>
      </c>
      <c r="H1115" s="7">
        <f>VLOOKUP($E1115,'Fuel Heat Rate'!$C$3:$K$33,4,FALSE)*G1115</f>
        <v>-41.9011045439016</v>
      </c>
    </row>
    <row r="1116" hidden="1" spans="1:8">
      <c r="A1116" s="6">
        <v>514371</v>
      </c>
      <c r="B1116" s="6" t="s">
        <v>498</v>
      </c>
      <c r="C1116" s="6">
        <v>2020</v>
      </c>
      <c r="D1116" s="6" t="s">
        <v>225</v>
      </c>
      <c r="E1116" s="6" t="s">
        <v>239</v>
      </c>
      <c r="F1116" s="6" t="str">
        <f>VLOOKUP(E1116,'Fuel Heat Rate'!C:D,2,FALSE)</f>
        <v>燃油</v>
      </c>
      <c r="G1116" s="7">
        <v>-30.47</v>
      </c>
      <c r="H1116" s="7">
        <f>VLOOKUP($E1116,'Fuel Heat Rate'!$C$3:$K$33,4,FALSE)*G1116</f>
        <v>-33.2567505978818</v>
      </c>
    </row>
    <row r="1117" hidden="1" spans="1:8">
      <c r="A1117" s="6">
        <v>25631</v>
      </c>
      <c r="B1117" s="6" t="s">
        <v>498</v>
      </c>
      <c r="C1117" s="6">
        <v>2021</v>
      </c>
      <c r="D1117" s="6" t="s">
        <v>225</v>
      </c>
      <c r="E1117" s="6" t="s">
        <v>239</v>
      </c>
      <c r="F1117" s="6" t="str">
        <f>VLOOKUP(E1117,'Fuel Heat Rate'!C:D,2,FALSE)</f>
        <v>燃油</v>
      </c>
      <c r="G1117" s="7">
        <v>-30.87</v>
      </c>
      <c r="H1117" s="7">
        <f>VLOOKUP($E1117,'Fuel Heat Rate'!$C$3:$K$33,4,FALSE)*G1117</f>
        <v>-33.6933341305091</v>
      </c>
    </row>
    <row r="1118" hidden="1" spans="1:8">
      <c r="A1118" s="6">
        <v>515176</v>
      </c>
      <c r="B1118" s="6" t="s">
        <v>498</v>
      </c>
      <c r="C1118" s="6">
        <v>2019</v>
      </c>
      <c r="D1118" s="6" t="s">
        <v>225</v>
      </c>
      <c r="E1118" s="6" t="s">
        <v>253</v>
      </c>
      <c r="F1118" s="6" t="str">
        <f>VLOOKUP(E1118,'Fuel Heat Rate'!C:D,2,FALSE)</f>
        <v>燃气</v>
      </c>
      <c r="G1118" s="7">
        <v>-29.19</v>
      </c>
      <c r="H1118" s="7">
        <f>VLOOKUP($E1118,'Fuel Heat Rate'!$C$3:$K$33,4,FALSE)*G1118</f>
        <v>-354.6585</v>
      </c>
    </row>
    <row r="1119" hidden="1" spans="1:8">
      <c r="A1119" s="6">
        <v>515141</v>
      </c>
      <c r="B1119" s="6" t="s">
        <v>498</v>
      </c>
      <c r="C1119" s="6">
        <v>2020</v>
      </c>
      <c r="D1119" s="6" t="s">
        <v>225</v>
      </c>
      <c r="E1119" s="6" t="s">
        <v>253</v>
      </c>
      <c r="F1119" s="6" t="str">
        <f>VLOOKUP(E1119,'Fuel Heat Rate'!C:D,2,FALSE)</f>
        <v>燃气</v>
      </c>
      <c r="G1119" s="7">
        <v>-31.74</v>
      </c>
      <c r="H1119" s="7">
        <f>VLOOKUP($E1119,'Fuel Heat Rate'!$C$3:$K$33,4,FALSE)*G1119</f>
        <v>-385.641</v>
      </c>
    </row>
    <row r="1120" hidden="1" spans="1:8">
      <c r="A1120" s="6">
        <v>29971</v>
      </c>
      <c r="B1120" s="6" t="s">
        <v>498</v>
      </c>
      <c r="C1120" s="6">
        <v>2021</v>
      </c>
      <c r="D1120" s="6" t="s">
        <v>225</v>
      </c>
      <c r="E1120" s="6" t="s">
        <v>253</v>
      </c>
      <c r="F1120" s="6" t="str">
        <f>VLOOKUP(E1120,'Fuel Heat Rate'!C:D,2,FALSE)</f>
        <v>燃气</v>
      </c>
      <c r="G1120" s="7">
        <v>-46.27</v>
      </c>
      <c r="H1120" s="7">
        <f>VLOOKUP($E1120,'Fuel Heat Rate'!$C$3:$K$33,4,FALSE)*G1120</f>
        <v>-562.1805</v>
      </c>
    </row>
    <row r="1121" hidden="1" spans="1:8">
      <c r="A1121" s="6">
        <v>5016</v>
      </c>
      <c r="B1121" s="6" t="s">
        <v>498</v>
      </c>
      <c r="C1121" s="6">
        <v>2021</v>
      </c>
      <c r="D1121" s="6" t="s">
        <v>225</v>
      </c>
      <c r="E1121" s="6" t="s">
        <v>494</v>
      </c>
      <c r="F1121" s="6" t="str">
        <f>VLOOKUP(E1121,'Fuel Heat Rate'!C:D,2,FALSE)</f>
        <v>燃煤</v>
      </c>
      <c r="G1121" s="7">
        <v>-0.72</v>
      </c>
      <c r="H1121" s="7">
        <f>VLOOKUP($E1121,'Fuel Heat Rate'!$C$3:$K$33,4,FALSE)*G1121</f>
        <v>-0.380613597540143</v>
      </c>
    </row>
    <row r="1122" hidden="1" spans="1:8">
      <c r="A1122" s="6">
        <v>517416</v>
      </c>
      <c r="B1122" s="6" t="s">
        <v>498</v>
      </c>
      <c r="C1122" s="6">
        <v>2019</v>
      </c>
      <c r="D1122" s="6" t="s">
        <v>225</v>
      </c>
      <c r="E1122" s="6" t="s">
        <v>255</v>
      </c>
      <c r="F1122" s="6" t="str">
        <f>VLOOKUP(E1122,'Fuel Heat Rate'!C:D,2,FALSE)</f>
        <v>燃气</v>
      </c>
      <c r="G1122" s="7">
        <v>-0.04</v>
      </c>
      <c r="H1122" s="7">
        <f>VLOOKUP($E1122,'Fuel Heat Rate'!$C$3:$K$33,4,FALSE)*G1122</f>
        <v>-0.0702890331397335</v>
      </c>
    </row>
    <row r="1123" hidden="1" spans="1:8">
      <c r="A1123" s="6">
        <v>31056</v>
      </c>
      <c r="B1123" s="6" t="s">
        <v>498</v>
      </c>
      <c r="C1123" s="6">
        <v>2021</v>
      </c>
      <c r="D1123" s="6" t="s">
        <v>225</v>
      </c>
      <c r="E1123" s="6" t="s">
        <v>255</v>
      </c>
      <c r="F1123" s="6" t="str">
        <f>VLOOKUP(E1123,'Fuel Heat Rate'!C:D,2,FALSE)</f>
        <v>燃气</v>
      </c>
      <c r="G1123" s="7">
        <v>-0.02</v>
      </c>
      <c r="H1123" s="7">
        <f>VLOOKUP($E1123,'Fuel Heat Rate'!$C$3:$K$33,4,FALSE)*G1123</f>
        <v>-0.0351445165698668</v>
      </c>
    </row>
    <row r="1124" hidden="1" spans="1:8">
      <c r="A1124" s="6">
        <v>518361</v>
      </c>
      <c r="B1124" s="6" t="s">
        <v>498</v>
      </c>
      <c r="C1124" s="6">
        <v>2019</v>
      </c>
      <c r="D1124" s="6" t="s">
        <v>225</v>
      </c>
      <c r="E1124" s="6" t="s">
        <v>229</v>
      </c>
      <c r="F1124" s="6" t="str">
        <f>VLOOKUP(E1124,'Fuel Heat Rate'!C:D,2,FALSE)</f>
        <v>燃煤</v>
      </c>
      <c r="G1124" s="7">
        <v>-8442.46</v>
      </c>
      <c r="H1124" s="7">
        <f>VLOOKUP($E1124,'Fuel Heat Rate'!$C$3:$K$33,4,FALSE)*G1124</f>
        <v>-6030.449178</v>
      </c>
    </row>
    <row r="1125" hidden="1" spans="1:8">
      <c r="A1125" s="6">
        <v>518326</v>
      </c>
      <c r="B1125" s="6" t="s">
        <v>498</v>
      </c>
      <c r="C1125" s="6">
        <v>2020</v>
      </c>
      <c r="D1125" s="6" t="s">
        <v>225</v>
      </c>
      <c r="E1125" s="6" t="s">
        <v>229</v>
      </c>
      <c r="F1125" s="6" t="str">
        <f>VLOOKUP(E1125,'Fuel Heat Rate'!C:D,2,FALSE)</f>
        <v>燃煤</v>
      </c>
      <c r="G1125" s="7">
        <v>-7945.1</v>
      </c>
      <c r="H1125" s="7">
        <f>VLOOKUP($E1125,'Fuel Heat Rate'!$C$3:$K$33,4,FALSE)*G1125</f>
        <v>-5675.18493</v>
      </c>
    </row>
    <row r="1126" hidden="1" spans="1:8">
      <c r="A1126" s="6">
        <v>1761</v>
      </c>
      <c r="B1126" s="6" t="s">
        <v>498</v>
      </c>
      <c r="C1126" s="6">
        <v>2021</v>
      </c>
      <c r="D1126" s="6" t="s">
        <v>225</v>
      </c>
      <c r="E1126" s="6" t="s">
        <v>229</v>
      </c>
      <c r="F1126" s="6" t="str">
        <f>VLOOKUP(E1126,'Fuel Heat Rate'!C:D,2,FALSE)</f>
        <v>燃煤</v>
      </c>
      <c r="G1126" s="7">
        <v>-10178.93</v>
      </c>
      <c r="H1126" s="7">
        <f>VLOOKUP($E1126,'Fuel Heat Rate'!$C$3:$K$33,4,FALSE)*G1126</f>
        <v>-7270.809699</v>
      </c>
    </row>
    <row r="1127" hidden="1" spans="1:8">
      <c r="A1127" s="6">
        <v>519481</v>
      </c>
      <c r="B1127" s="6" t="s">
        <v>498</v>
      </c>
      <c r="C1127" s="6">
        <v>2019</v>
      </c>
      <c r="D1127" s="6" t="s">
        <v>225</v>
      </c>
      <c r="E1127" s="6" t="s">
        <v>247</v>
      </c>
      <c r="F1127" s="6">
        <f>VLOOKUP(E1127,'Fuel Heat Rate'!C:D,2,FALSE)</f>
        <v>0</v>
      </c>
      <c r="G1127" s="7">
        <v>-6.18</v>
      </c>
      <c r="H1127" s="7">
        <f>VLOOKUP($E1127,'Fuel Heat Rate'!$C$3:$K$33,4,FALSE)*G1127</f>
        <v>-16.7748889648104</v>
      </c>
    </row>
    <row r="1128" hidden="1" spans="1:8">
      <c r="A1128" s="6">
        <v>519446</v>
      </c>
      <c r="B1128" s="6" t="s">
        <v>498</v>
      </c>
      <c r="C1128" s="6">
        <v>2020</v>
      </c>
      <c r="D1128" s="6" t="s">
        <v>225</v>
      </c>
      <c r="E1128" s="6" t="s">
        <v>247</v>
      </c>
      <c r="F1128" s="6">
        <f>VLOOKUP(E1128,'Fuel Heat Rate'!C:D,2,FALSE)</f>
        <v>0</v>
      </c>
      <c r="G1128" s="7">
        <v>-6.68</v>
      </c>
      <c r="H1128" s="7">
        <f>VLOOKUP($E1128,'Fuel Heat Rate'!$C$3:$K$33,4,FALSE)*G1128</f>
        <v>-18.13208062863</v>
      </c>
    </row>
    <row r="1129" hidden="1" spans="1:8">
      <c r="A1129" s="6">
        <v>10441</v>
      </c>
      <c r="B1129" s="6" t="s">
        <v>498</v>
      </c>
      <c r="C1129" s="6">
        <v>2021</v>
      </c>
      <c r="D1129" s="6" t="s">
        <v>225</v>
      </c>
      <c r="E1129" s="6" t="s">
        <v>247</v>
      </c>
      <c r="F1129" s="6">
        <f>VLOOKUP(E1129,'Fuel Heat Rate'!C:D,2,FALSE)</f>
        <v>0</v>
      </c>
      <c r="G1129" s="7">
        <v>-6.34</v>
      </c>
      <c r="H1129" s="7">
        <f>VLOOKUP($E1129,'Fuel Heat Rate'!$C$3:$K$33,4,FALSE)*G1129</f>
        <v>-17.2091902972327</v>
      </c>
    </row>
    <row r="1130" hidden="1" spans="1:8">
      <c r="A1130" s="6">
        <v>519866</v>
      </c>
      <c r="B1130" s="6" t="s">
        <v>499</v>
      </c>
      <c r="C1130" s="6">
        <v>2019</v>
      </c>
      <c r="D1130" s="6" t="s">
        <v>225</v>
      </c>
      <c r="E1130" s="6" t="s">
        <v>259</v>
      </c>
      <c r="F1130" s="6" t="str">
        <f>VLOOKUP(E1130,'Fuel Heat Rate'!C:D,2,FALSE)</f>
        <v>燃油</v>
      </c>
      <c r="G1130" s="7">
        <v>-0.34</v>
      </c>
      <c r="H1130" s="7">
        <f>VLOOKUP($E1130,'Fuel Heat Rate'!$C$3:$K$33,4,FALSE)*G1130</f>
        <v>-0.495414</v>
      </c>
    </row>
    <row r="1131" hidden="1" spans="1:8">
      <c r="A1131" s="6">
        <v>519831</v>
      </c>
      <c r="B1131" s="6" t="s">
        <v>499</v>
      </c>
      <c r="C1131" s="6">
        <v>2020</v>
      </c>
      <c r="D1131" s="6" t="s">
        <v>225</v>
      </c>
      <c r="E1131" s="6" t="s">
        <v>259</v>
      </c>
      <c r="F1131" s="6" t="str">
        <f>VLOOKUP(E1131,'Fuel Heat Rate'!C:D,2,FALSE)</f>
        <v>燃油</v>
      </c>
      <c r="G1131" s="7">
        <v>-0.41</v>
      </c>
      <c r="H1131" s="7">
        <f>VLOOKUP($E1131,'Fuel Heat Rate'!$C$3:$K$33,4,FALSE)*G1131</f>
        <v>-0.597411</v>
      </c>
    </row>
    <row r="1132" hidden="1" spans="1:8">
      <c r="A1132" s="6">
        <v>18316</v>
      </c>
      <c r="B1132" s="6" t="s">
        <v>499</v>
      </c>
      <c r="C1132" s="6">
        <v>2021</v>
      </c>
      <c r="D1132" s="6" t="s">
        <v>225</v>
      </c>
      <c r="E1132" s="6" t="s">
        <v>259</v>
      </c>
      <c r="F1132" s="6" t="str">
        <f>VLOOKUP(E1132,'Fuel Heat Rate'!C:D,2,FALSE)</f>
        <v>燃油</v>
      </c>
      <c r="G1132" s="7">
        <v>-0.49</v>
      </c>
      <c r="H1132" s="7">
        <f>VLOOKUP($E1132,'Fuel Heat Rate'!$C$3:$K$33,4,FALSE)*G1132</f>
        <v>-0.713979</v>
      </c>
    </row>
    <row r="1133" hidden="1" spans="1:8">
      <c r="A1133" s="6">
        <v>520426</v>
      </c>
      <c r="B1133" s="6" t="s">
        <v>499</v>
      </c>
      <c r="C1133" s="6">
        <v>2019</v>
      </c>
      <c r="D1133" s="6" t="s">
        <v>225</v>
      </c>
      <c r="E1133" s="6" t="s">
        <v>339</v>
      </c>
      <c r="F1133" s="6" t="str">
        <f>VLOOKUP(E1133,'Fuel Heat Rate'!C:D,2,FALSE)</f>
        <v>电力</v>
      </c>
      <c r="G1133" s="7">
        <v>554.85</v>
      </c>
      <c r="H1133" s="7">
        <f>VLOOKUP($E1133,'Fuel Heat Rate'!$C$3:$K$33,4,FALSE)*G1133</f>
        <v>682.425691834643</v>
      </c>
    </row>
    <row r="1134" hidden="1" spans="1:8">
      <c r="A1134" s="6">
        <v>520391</v>
      </c>
      <c r="B1134" s="6" t="s">
        <v>499</v>
      </c>
      <c r="C1134" s="6">
        <v>2020</v>
      </c>
      <c r="D1134" s="6" t="s">
        <v>225</v>
      </c>
      <c r="E1134" s="6" t="s">
        <v>339</v>
      </c>
      <c r="F1134" s="6" t="str">
        <f>VLOOKUP(E1134,'Fuel Heat Rate'!C:D,2,FALSE)</f>
        <v>电力</v>
      </c>
      <c r="G1134" s="7">
        <v>541.49</v>
      </c>
      <c r="H1134" s="7">
        <f>VLOOKUP($E1134,'Fuel Heat Rate'!$C$3:$K$33,4,FALSE)*G1134</f>
        <v>665.993850358729</v>
      </c>
    </row>
    <row r="1135" hidden="1" spans="1:8">
      <c r="A1135" s="6">
        <v>33506</v>
      </c>
      <c r="B1135" s="6" t="s">
        <v>499</v>
      </c>
      <c r="C1135" s="6">
        <v>2021</v>
      </c>
      <c r="D1135" s="6" t="s">
        <v>225</v>
      </c>
      <c r="E1135" s="6" t="s">
        <v>339</v>
      </c>
      <c r="F1135" s="6" t="str">
        <f>VLOOKUP(E1135,'Fuel Heat Rate'!C:D,2,FALSE)</f>
        <v>电力</v>
      </c>
      <c r="G1135" s="7">
        <v>681.21</v>
      </c>
      <c r="H1135" s="7">
        <f>VLOOKUP($E1135,'Fuel Heat Rate'!$C$3:$K$33,4,FALSE)*G1135</f>
        <v>837.839426033481</v>
      </c>
    </row>
    <row r="1136" hidden="1" spans="1:8">
      <c r="A1136" s="6">
        <v>520986</v>
      </c>
      <c r="B1136" s="6" t="s">
        <v>499</v>
      </c>
      <c r="C1136" s="6">
        <v>2019</v>
      </c>
      <c r="D1136" s="6" t="s">
        <v>225</v>
      </c>
      <c r="E1136" s="6" t="s">
        <v>244</v>
      </c>
      <c r="F1136" s="6">
        <f>VLOOKUP(E1136,'Fuel Heat Rate'!C:D,2,FALSE)</f>
        <v>0</v>
      </c>
      <c r="G1136" s="7">
        <v>-55.03</v>
      </c>
      <c r="H1136" s="7">
        <f>VLOOKUP($E1136,'Fuel Heat Rate'!$C$3:$K$33,4,FALSE)*G1136</f>
        <v>-70.7474854800137</v>
      </c>
    </row>
    <row r="1137" hidden="1" spans="1:8">
      <c r="A1137" s="6">
        <v>520951</v>
      </c>
      <c r="B1137" s="6" t="s">
        <v>499</v>
      </c>
      <c r="C1137" s="6">
        <v>2020</v>
      </c>
      <c r="D1137" s="6" t="s">
        <v>225</v>
      </c>
      <c r="E1137" s="6" t="s">
        <v>244</v>
      </c>
      <c r="F1137" s="6">
        <f>VLOOKUP(E1137,'Fuel Heat Rate'!C:D,2,FALSE)</f>
        <v>0</v>
      </c>
      <c r="G1137" s="7">
        <v>-52.18</v>
      </c>
      <c r="H1137" s="7">
        <f>VLOOKUP($E1137,'Fuel Heat Rate'!$C$3:$K$33,4,FALSE)*G1137</f>
        <v>-67.0834779637855</v>
      </c>
    </row>
    <row r="1138" hidden="1" spans="1:8">
      <c r="A1138" s="6">
        <v>9636</v>
      </c>
      <c r="B1138" s="6" t="s">
        <v>499</v>
      </c>
      <c r="C1138" s="6">
        <v>2021</v>
      </c>
      <c r="D1138" s="6" t="s">
        <v>225</v>
      </c>
      <c r="E1138" s="6" t="s">
        <v>244</v>
      </c>
      <c r="F1138" s="6">
        <f>VLOOKUP(E1138,'Fuel Heat Rate'!C:D,2,FALSE)</f>
        <v>0</v>
      </c>
      <c r="G1138" s="7">
        <v>-63.46</v>
      </c>
      <c r="H1138" s="7">
        <f>VLOOKUP($E1138,'Fuel Heat Rate'!$C$3:$K$33,4,FALSE)*G1138</f>
        <v>-81.5852340280151</v>
      </c>
    </row>
    <row r="1139" hidden="1" spans="1:8">
      <c r="A1139" s="6">
        <v>521371</v>
      </c>
      <c r="B1139" s="6" t="s">
        <v>499</v>
      </c>
      <c r="C1139" s="6">
        <v>2019</v>
      </c>
      <c r="D1139" s="6" t="s">
        <v>225</v>
      </c>
      <c r="E1139" s="6" t="s">
        <v>242</v>
      </c>
      <c r="F1139" s="6">
        <f>VLOOKUP(E1139,'Fuel Heat Rate'!C:D,2,FALSE)</f>
        <v>0</v>
      </c>
      <c r="G1139" s="7">
        <v>-1.54</v>
      </c>
      <c r="H1139" s="7">
        <f>VLOOKUP($E1139,'Fuel Heat Rate'!$C$3:$K$33,4,FALSE)*G1139</f>
        <v>-9.12989</v>
      </c>
    </row>
    <row r="1140" hidden="1" spans="1:8">
      <c r="A1140" s="6">
        <v>521336</v>
      </c>
      <c r="B1140" s="6" t="s">
        <v>499</v>
      </c>
      <c r="C1140" s="6">
        <v>2020</v>
      </c>
      <c r="D1140" s="6" t="s">
        <v>225</v>
      </c>
      <c r="E1140" s="6" t="s">
        <v>242</v>
      </c>
      <c r="F1140" s="6">
        <f>VLOOKUP(E1140,'Fuel Heat Rate'!C:D,2,FALSE)</f>
        <v>0</v>
      </c>
      <c r="G1140" s="7">
        <v>-1.27</v>
      </c>
      <c r="H1140" s="7">
        <f>VLOOKUP($E1140,'Fuel Heat Rate'!$C$3:$K$33,4,FALSE)*G1140</f>
        <v>-7.529195</v>
      </c>
    </row>
    <row r="1141" hidden="1" spans="1:8">
      <c r="A1141" s="6">
        <v>8551</v>
      </c>
      <c r="B1141" s="6" t="s">
        <v>499</v>
      </c>
      <c r="C1141" s="6">
        <v>2021</v>
      </c>
      <c r="D1141" s="6" t="s">
        <v>225</v>
      </c>
      <c r="E1141" s="6" t="s">
        <v>242</v>
      </c>
      <c r="F1141" s="6">
        <f>VLOOKUP(E1141,'Fuel Heat Rate'!C:D,2,FALSE)</f>
        <v>0</v>
      </c>
      <c r="G1141" s="7">
        <v>-1.14</v>
      </c>
      <c r="H1141" s="7">
        <f>VLOOKUP($E1141,'Fuel Heat Rate'!$C$3:$K$33,4,FALSE)*G1141</f>
        <v>-6.75849</v>
      </c>
    </row>
    <row r="1142" hidden="1" spans="1:8">
      <c r="A1142" s="6">
        <v>523051</v>
      </c>
      <c r="B1142" s="6" t="s">
        <v>499</v>
      </c>
      <c r="C1142" s="6">
        <v>2019</v>
      </c>
      <c r="D1142" s="6" t="s">
        <v>225</v>
      </c>
      <c r="E1142" s="6" t="s">
        <v>234</v>
      </c>
      <c r="F1142" s="6" t="str">
        <f>VLOOKUP(E1142,'Fuel Heat Rate'!C:D,2,FALSE)</f>
        <v>煤矸石</v>
      </c>
      <c r="G1142" s="7">
        <v>-85.52</v>
      </c>
      <c r="H1142" s="7">
        <f>VLOOKUP($E1142,'Fuel Heat Rate'!$C$3:$K$33,4,FALSE)*G1142</f>
        <v>-24.4668425008541</v>
      </c>
    </row>
    <row r="1143" hidden="1" spans="1:8">
      <c r="A1143" s="6">
        <v>523016</v>
      </c>
      <c r="B1143" s="6" t="s">
        <v>499</v>
      </c>
      <c r="C1143" s="6">
        <v>2020</v>
      </c>
      <c r="D1143" s="6" t="s">
        <v>225</v>
      </c>
      <c r="E1143" s="6" t="s">
        <v>234</v>
      </c>
      <c r="F1143" s="6" t="str">
        <f>VLOOKUP(E1143,'Fuel Heat Rate'!C:D,2,FALSE)</f>
        <v>煤矸石</v>
      </c>
      <c r="G1143" s="7">
        <v>-20.58</v>
      </c>
      <c r="H1143" s="7">
        <f>VLOOKUP($E1143,'Fuel Heat Rate'!$C$3:$K$33,4,FALSE)*G1143</f>
        <v>-5.88783464297916</v>
      </c>
    </row>
    <row r="1144" hidden="1" spans="1:8">
      <c r="A1144" s="6">
        <v>6381</v>
      </c>
      <c r="B1144" s="6" t="s">
        <v>499</v>
      </c>
      <c r="C1144" s="6">
        <v>2021</v>
      </c>
      <c r="D1144" s="6" t="s">
        <v>225</v>
      </c>
      <c r="E1144" s="6" t="s">
        <v>234</v>
      </c>
      <c r="F1144" s="6" t="str">
        <f>VLOOKUP(E1144,'Fuel Heat Rate'!C:D,2,FALSE)</f>
        <v>煤矸石</v>
      </c>
      <c r="G1144" s="7">
        <v>-10.29</v>
      </c>
      <c r="H1144" s="7">
        <f>VLOOKUP($E1144,'Fuel Heat Rate'!$C$3:$K$33,4,FALSE)*G1144</f>
        <v>-2.94391732148958</v>
      </c>
    </row>
    <row r="1145" hidden="1" spans="1:8">
      <c r="A1145" s="6">
        <v>525676</v>
      </c>
      <c r="B1145" s="6" t="s">
        <v>499</v>
      </c>
      <c r="C1145" s="6">
        <v>2019</v>
      </c>
      <c r="D1145" s="6" t="s">
        <v>225</v>
      </c>
      <c r="E1145" s="6" t="s">
        <v>226</v>
      </c>
      <c r="F1145" s="6" t="str">
        <f>VLOOKUP(E1145,'Fuel Heat Rate'!C:D,2,FALSE)</f>
        <v>生物质</v>
      </c>
      <c r="G1145" s="7">
        <v>-61.83</v>
      </c>
      <c r="H1145" s="7">
        <f>VLOOKUP($E1145,'Fuel Heat Rate'!$C$3:$K$33,4,FALSE)*G1145</f>
        <v>-61.8321124017766</v>
      </c>
    </row>
    <row r="1146" hidden="1" spans="1:8">
      <c r="A1146" s="6">
        <v>525641</v>
      </c>
      <c r="B1146" s="6" t="s">
        <v>499</v>
      </c>
      <c r="C1146" s="6">
        <v>2020</v>
      </c>
      <c r="D1146" s="6" t="s">
        <v>225</v>
      </c>
      <c r="E1146" s="6" t="s">
        <v>226</v>
      </c>
      <c r="F1146" s="6" t="str">
        <f>VLOOKUP(E1146,'Fuel Heat Rate'!C:D,2,FALSE)</f>
        <v>生物质</v>
      </c>
      <c r="G1146" s="7">
        <v>-96.05</v>
      </c>
      <c r="H1146" s="7">
        <f>VLOOKUP($E1146,'Fuel Heat Rate'!$C$3:$K$33,4,FALSE)*G1146</f>
        <v>-96.0532815169115</v>
      </c>
    </row>
    <row r="1147" hidden="1" spans="1:8">
      <c r="A1147" s="6">
        <v>34591</v>
      </c>
      <c r="B1147" s="6" t="s">
        <v>499</v>
      </c>
      <c r="C1147" s="6">
        <v>2021</v>
      </c>
      <c r="D1147" s="6" t="s">
        <v>225</v>
      </c>
      <c r="E1147" s="6" t="s">
        <v>226</v>
      </c>
      <c r="F1147" s="6" t="str">
        <f>VLOOKUP(E1147,'Fuel Heat Rate'!C:D,2,FALSE)</f>
        <v>生物质</v>
      </c>
      <c r="G1147" s="7">
        <v>-88.26</v>
      </c>
      <c r="H1147" s="7">
        <f>VLOOKUP($E1147,'Fuel Heat Rate'!$C$3:$K$33,4,FALSE)*G1147</f>
        <v>-88.2630153741032</v>
      </c>
    </row>
    <row r="1148" hidden="1" spans="1:8">
      <c r="A1148" s="6">
        <v>526796</v>
      </c>
      <c r="B1148" s="6" t="s">
        <v>499</v>
      </c>
      <c r="C1148" s="6">
        <v>2019</v>
      </c>
      <c r="D1148" s="6" t="s">
        <v>225</v>
      </c>
      <c r="E1148" s="6" t="s">
        <v>231</v>
      </c>
      <c r="F1148" s="6" t="str">
        <f>VLOOKUP(E1148,'Fuel Heat Rate'!C:D,2,FALSE)</f>
        <v>燃煤</v>
      </c>
      <c r="G1148" s="7">
        <v>-1.2</v>
      </c>
      <c r="H1148" s="7">
        <f>VLOOKUP($E1148,'Fuel Heat Rate'!$C$3:$K$33,4,FALSE)*G1148</f>
        <v>-0.34284</v>
      </c>
    </row>
    <row r="1149" hidden="1" spans="1:8">
      <c r="A1149" s="6">
        <v>526761</v>
      </c>
      <c r="B1149" s="6" t="s">
        <v>499</v>
      </c>
      <c r="C1149" s="6">
        <v>2020</v>
      </c>
      <c r="D1149" s="6" t="s">
        <v>225</v>
      </c>
      <c r="E1149" s="6" t="s">
        <v>231</v>
      </c>
      <c r="F1149" s="6" t="str">
        <f>VLOOKUP(E1149,'Fuel Heat Rate'!C:D,2,FALSE)</f>
        <v>燃煤</v>
      </c>
      <c r="G1149" s="7">
        <v>-13.08</v>
      </c>
      <c r="H1149" s="7">
        <f>VLOOKUP($E1149,'Fuel Heat Rate'!$C$3:$K$33,4,FALSE)*G1149</f>
        <v>-3.736956</v>
      </c>
    </row>
    <row r="1150" hidden="1" spans="1:8">
      <c r="A1150" s="6">
        <v>4211</v>
      </c>
      <c r="B1150" s="6" t="s">
        <v>499</v>
      </c>
      <c r="C1150" s="6">
        <v>2021</v>
      </c>
      <c r="D1150" s="6" t="s">
        <v>225</v>
      </c>
      <c r="E1150" s="6" t="s">
        <v>231</v>
      </c>
      <c r="F1150" s="6" t="str">
        <f>VLOOKUP(E1150,'Fuel Heat Rate'!C:D,2,FALSE)</f>
        <v>燃煤</v>
      </c>
      <c r="G1150" s="7">
        <v>-14.43</v>
      </c>
      <c r="H1150" s="7">
        <f>VLOOKUP($E1150,'Fuel Heat Rate'!$C$3:$K$33,4,FALSE)*G1150</f>
        <v>-4.122651</v>
      </c>
    </row>
    <row r="1151" hidden="1" spans="1:8">
      <c r="A1151" s="6">
        <v>527916</v>
      </c>
      <c r="B1151" s="6" t="s">
        <v>499</v>
      </c>
      <c r="C1151" s="6">
        <v>2019</v>
      </c>
      <c r="D1151" s="6" t="s">
        <v>225</v>
      </c>
      <c r="E1151" s="6" t="s">
        <v>262</v>
      </c>
      <c r="F1151" s="6" t="str">
        <f>VLOOKUP(E1151,'Fuel Heat Rate'!C:D,2,FALSE)</f>
        <v>燃油</v>
      </c>
      <c r="G1151" s="7">
        <v>-0.04</v>
      </c>
      <c r="H1151" s="7">
        <f>VLOOKUP($E1151,'Fuel Heat Rate'!$C$3:$K$33,4,FALSE)*G1151</f>
        <v>-0.057144</v>
      </c>
    </row>
    <row r="1152" hidden="1" spans="1:8">
      <c r="A1152" s="6">
        <v>527881</v>
      </c>
      <c r="B1152" s="6" t="s">
        <v>499</v>
      </c>
      <c r="C1152" s="6">
        <v>2020</v>
      </c>
      <c r="D1152" s="6" t="s">
        <v>225</v>
      </c>
      <c r="E1152" s="6" t="s">
        <v>262</v>
      </c>
      <c r="F1152" s="6" t="str">
        <f>VLOOKUP(E1152,'Fuel Heat Rate'!C:D,2,FALSE)</f>
        <v>燃油</v>
      </c>
      <c r="G1152" s="7">
        <v>-0.03</v>
      </c>
      <c r="H1152" s="7">
        <f>VLOOKUP($E1152,'Fuel Heat Rate'!$C$3:$K$33,4,FALSE)*G1152</f>
        <v>-0.042858</v>
      </c>
    </row>
    <row r="1153" hidden="1" spans="1:8">
      <c r="A1153" s="6">
        <v>19401</v>
      </c>
      <c r="B1153" s="6" t="s">
        <v>499</v>
      </c>
      <c r="C1153" s="6">
        <v>2021</v>
      </c>
      <c r="D1153" s="6" t="s">
        <v>225</v>
      </c>
      <c r="E1153" s="6" t="s">
        <v>262</v>
      </c>
      <c r="F1153" s="6" t="str">
        <f>VLOOKUP(E1153,'Fuel Heat Rate'!C:D,2,FALSE)</f>
        <v>燃油</v>
      </c>
      <c r="G1153" s="7">
        <v>-0.05</v>
      </c>
      <c r="H1153" s="7">
        <f>VLOOKUP($E1153,'Fuel Heat Rate'!$C$3:$K$33,4,FALSE)*G1153</f>
        <v>-0.07143</v>
      </c>
    </row>
    <row r="1154" hidden="1" spans="1:8">
      <c r="A1154" s="6">
        <v>528476</v>
      </c>
      <c r="B1154" s="6" t="s">
        <v>499</v>
      </c>
      <c r="C1154" s="6">
        <v>2019</v>
      </c>
      <c r="D1154" s="6" t="s">
        <v>225</v>
      </c>
      <c r="E1154" s="6" t="s">
        <v>337</v>
      </c>
      <c r="F1154" s="6" t="str">
        <f>VLOOKUP(E1154,'Fuel Heat Rate'!C:D,2,FALSE)</f>
        <v>其他</v>
      </c>
      <c r="G1154" s="7">
        <v>-2704.33</v>
      </c>
      <c r="H1154" s="7">
        <f>VLOOKUP($E1154,'Fuel Heat Rate'!$C$3:$K$33,4,FALSE)*G1154</f>
        <v>-92.3925521011274</v>
      </c>
    </row>
    <row r="1155" hidden="1" spans="1:8">
      <c r="A1155" s="6">
        <v>528441</v>
      </c>
      <c r="B1155" s="6" t="s">
        <v>499</v>
      </c>
      <c r="C1155" s="6">
        <v>2020</v>
      </c>
      <c r="D1155" s="6" t="s">
        <v>225</v>
      </c>
      <c r="E1155" s="6" t="s">
        <v>337</v>
      </c>
      <c r="F1155" s="6" t="str">
        <f>VLOOKUP(E1155,'Fuel Heat Rate'!C:D,2,FALSE)</f>
        <v>其他</v>
      </c>
      <c r="G1155" s="7">
        <v>-2708.9</v>
      </c>
      <c r="H1155" s="7">
        <f>VLOOKUP($E1155,'Fuel Heat Rate'!$C$3:$K$33,4,FALSE)*G1155</f>
        <v>-92.5486846600615</v>
      </c>
    </row>
    <row r="1156" hidden="1" spans="1:8">
      <c r="A1156" s="6">
        <v>32421</v>
      </c>
      <c r="B1156" s="6" t="s">
        <v>499</v>
      </c>
      <c r="C1156" s="6">
        <v>2021</v>
      </c>
      <c r="D1156" s="6" t="s">
        <v>225</v>
      </c>
      <c r="E1156" s="6" t="s">
        <v>337</v>
      </c>
      <c r="F1156" s="6" t="str">
        <f>VLOOKUP(E1156,'Fuel Heat Rate'!C:D,2,FALSE)</f>
        <v>其他</v>
      </c>
      <c r="G1156" s="7">
        <v>-3605.21</v>
      </c>
      <c r="H1156" s="7">
        <f>VLOOKUP($E1156,'Fuel Heat Rate'!$C$3:$K$33,4,FALSE)*G1156</f>
        <v>-123.170823368637</v>
      </c>
    </row>
    <row r="1157" hidden="1" spans="1:8">
      <c r="A1157" s="6">
        <v>531346</v>
      </c>
      <c r="B1157" s="6" t="s">
        <v>499</v>
      </c>
      <c r="C1157" s="6">
        <v>2019</v>
      </c>
      <c r="D1157" s="6" t="s">
        <v>225</v>
      </c>
      <c r="E1157" s="6" t="s">
        <v>253</v>
      </c>
      <c r="F1157" s="6" t="str">
        <f>VLOOKUP(E1157,'Fuel Heat Rate'!C:D,2,FALSE)</f>
        <v>燃气</v>
      </c>
      <c r="G1157" s="7">
        <v>-3.72</v>
      </c>
      <c r="H1157" s="7">
        <f>VLOOKUP($E1157,'Fuel Heat Rate'!$C$3:$K$33,4,FALSE)*G1157</f>
        <v>-45.198</v>
      </c>
    </row>
    <row r="1158" hidden="1" spans="1:8">
      <c r="A1158" s="6">
        <v>531311</v>
      </c>
      <c r="B1158" s="6" t="s">
        <v>499</v>
      </c>
      <c r="C1158" s="6">
        <v>2020</v>
      </c>
      <c r="D1158" s="6" t="s">
        <v>225</v>
      </c>
      <c r="E1158" s="6" t="s">
        <v>253</v>
      </c>
      <c r="F1158" s="6" t="str">
        <f>VLOOKUP(E1158,'Fuel Heat Rate'!C:D,2,FALSE)</f>
        <v>燃气</v>
      </c>
      <c r="G1158" s="7">
        <v>-3.59</v>
      </c>
      <c r="H1158" s="7">
        <f>VLOOKUP($E1158,'Fuel Heat Rate'!$C$3:$K$33,4,FALSE)*G1158</f>
        <v>-43.6185</v>
      </c>
    </row>
    <row r="1159" hidden="1" spans="1:8">
      <c r="A1159" s="6">
        <v>30251</v>
      </c>
      <c r="B1159" s="6" t="s">
        <v>499</v>
      </c>
      <c r="C1159" s="6">
        <v>2021</v>
      </c>
      <c r="D1159" s="6" t="s">
        <v>225</v>
      </c>
      <c r="E1159" s="6" t="s">
        <v>253</v>
      </c>
      <c r="F1159" s="6" t="str">
        <f>VLOOKUP(E1159,'Fuel Heat Rate'!C:D,2,FALSE)</f>
        <v>燃气</v>
      </c>
      <c r="G1159" s="7">
        <v>-5.03</v>
      </c>
      <c r="H1159" s="7">
        <f>VLOOKUP($E1159,'Fuel Heat Rate'!$C$3:$K$33,4,FALSE)*G1159</f>
        <v>-61.1145</v>
      </c>
    </row>
    <row r="1160" hidden="1" spans="1:8">
      <c r="A1160" s="6">
        <v>534531</v>
      </c>
      <c r="B1160" s="6" t="s">
        <v>499</v>
      </c>
      <c r="C1160" s="6">
        <v>2019</v>
      </c>
      <c r="D1160" s="6" t="s">
        <v>225</v>
      </c>
      <c r="E1160" s="6" t="s">
        <v>229</v>
      </c>
      <c r="F1160" s="6" t="str">
        <f>VLOOKUP(E1160,'Fuel Heat Rate'!C:D,2,FALSE)</f>
        <v>燃煤</v>
      </c>
      <c r="G1160" s="7">
        <v>-2053.11</v>
      </c>
      <c r="H1160" s="7">
        <f>VLOOKUP($E1160,'Fuel Heat Rate'!$C$3:$K$33,4,FALSE)*G1160</f>
        <v>-1466.536473</v>
      </c>
    </row>
    <row r="1161" hidden="1" spans="1:8">
      <c r="A1161" s="6">
        <v>534496</v>
      </c>
      <c r="B1161" s="6" t="s">
        <v>499</v>
      </c>
      <c r="C1161" s="6">
        <v>2020</v>
      </c>
      <c r="D1161" s="6" t="s">
        <v>225</v>
      </c>
      <c r="E1161" s="6" t="s">
        <v>229</v>
      </c>
      <c r="F1161" s="6" t="str">
        <f>VLOOKUP(E1161,'Fuel Heat Rate'!C:D,2,FALSE)</f>
        <v>燃煤</v>
      </c>
      <c r="G1161" s="7">
        <v>-1952.64</v>
      </c>
      <c r="H1161" s="7">
        <f>VLOOKUP($E1161,'Fuel Heat Rate'!$C$3:$K$33,4,FALSE)*G1161</f>
        <v>-1394.770752</v>
      </c>
    </row>
    <row r="1162" hidden="1" spans="1:8">
      <c r="A1162" s="6">
        <v>2041</v>
      </c>
      <c r="B1162" s="6" t="s">
        <v>499</v>
      </c>
      <c r="C1162" s="6">
        <v>2021</v>
      </c>
      <c r="D1162" s="6" t="s">
        <v>225</v>
      </c>
      <c r="E1162" s="6" t="s">
        <v>229</v>
      </c>
      <c r="F1162" s="6" t="str">
        <f>VLOOKUP(E1162,'Fuel Heat Rate'!C:D,2,FALSE)</f>
        <v>燃煤</v>
      </c>
      <c r="G1162" s="7">
        <v>-2392.63</v>
      </c>
      <c r="H1162" s="7">
        <f>VLOOKUP($E1162,'Fuel Heat Rate'!$C$3:$K$33,4,FALSE)*G1162</f>
        <v>-1709.055609</v>
      </c>
    </row>
    <row r="1163" hidden="1" spans="1:8">
      <c r="A1163" s="6">
        <v>535651</v>
      </c>
      <c r="B1163" s="6" t="s">
        <v>499</v>
      </c>
      <c r="C1163" s="6">
        <v>2019</v>
      </c>
      <c r="D1163" s="6" t="s">
        <v>225</v>
      </c>
      <c r="E1163" s="6" t="s">
        <v>247</v>
      </c>
      <c r="F1163" s="6">
        <f>VLOOKUP(E1163,'Fuel Heat Rate'!C:D,2,FALSE)</f>
        <v>0</v>
      </c>
      <c r="G1163" s="7">
        <v>-1.09</v>
      </c>
      <c r="H1163" s="7">
        <f>VLOOKUP($E1163,'Fuel Heat Rate'!$C$3:$K$33,4,FALSE)*G1163</f>
        <v>-2.95867782712675</v>
      </c>
    </row>
    <row r="1164" hidden="1" spans="1:8">
      <c r="A1164" s="6">
        <v>535616</v>
      </c>
      <c r="B1164" s="6" t="s">
        <v>499</v>
      </c>
      <c r="C1164" s="6">
        <v>2020</v>
      </c>
      <c r="D1164" s="6" t="s">
        <v>225</v>
      </c>
      <c r="E1164" s="6" t="s">
        <v>247</v>
      </c>
      <c r="F1164" s="6">
        <f>VLOOKUP(E1164,'Fuel Heat Rate'!C:D,2,FALSE)</f>
        <v>0</v>
      </c>
      <c r="G1164" s="7">
        <v>-1.48</v>
      </c>
      <c r="H1164" s="7">
        <f>VLOOKUP($E1164,'Fuel Heat Rate'!$C$3:$K$33,4,FALSE)*G1164</f>
        <v>-4.01728732490605</v>
      </c>
    </row>
    <row r="1165" hidden="1" spans="1:8">
      <c r="A1165" s="6">
        <v>10721</v>
      </c>
      <c r="B1165" s="6" t="s">
        <v>499</v>
      </c>
      <c r="C1165" s="6">
        <v>2021</v>
      </c>
      <c r="D1165" s="6" t="s">
        <v>225</v>
      </c>
      <c r="E1165" s="6" t="s">
        <v>247</v>
      </c>
      <c r="F1165" s="6">
        <f>VLOOKUP(E1165,'Fuel Heat Rate'!C:D,2,FALSE)</f>
        <v>0</v>
      </c>
      <c r="G1165" s="7">
        <v>-1.71</v>
      </c>
      <c r="H1165" s="7">
        <f>VLOOKUP($E1165,'Fuel Heat Rate'!$C$3:$K$33,4,FALSE)*G1165</f>
        <v>-4.64159549026307</v>
      </c>
    </row>
    <row r="1166" spans="1:8">
      <c r="B1166" s="6" t="s">
        <v>224</v>
      </c>
      <c r="C1166" s="6">
        <v>2022</v>
      </c>
      <c r="D1166" s="6" t="s">
        <v>225</v>
      </c>
      <c r="E1166" s="6" t="s">
        <v>259</v>
      </c>
      <c r="F1166" s="6" t="str">
        <f>VLOOKUP(E1166,'Fuel Heat Rate'!C:D,2,FALSE)</f>
        <v>燃油</v>
      </c>
      <c r="G1166" s="7">
        <v>-29.84</v>
      </c>
    </row>
    <row r="1167" spans="1:8">
      <c r="B1167" s="6" t="s">
        <v>224</v>
      </c>
      <c r="C1167" s="6">
        <v>2022</v>
      </c>
      <c r="D1167" s="6" t="s">
        <v>225</v>
      </c>
      <c r="E1167" s="6" t="s">
        <v>339</v>
      </c>
      <c r="F1167" s="6" t="str">
        <f>VLOOKUP(E1167,'Fuel Heat Rate'!C:D,2,FALSE)</f>
        <v>电力</v>
      </c>
      <c r="G1167" s="7">
        <v>58887.95</v>
      </c>
    </row>
    <row r="1168" spans="1:8">
      <c r="B1168" s="6" t="s">
        <v>224</v>
      </c>
      <c r="C1168" s="6">
        <v>2022</v>
      </c>
      <c r="D1168" s="6" t="s">
        <v>225</v>
      </c>
      <c r="E1168" s="6" t="s">
        <v>236</v>
      </c>
      <c r="F1168" s="6" t="str">
        <f>VLOOKUP(E1168,'Fuel Heat Rate'!C:D,2,FALSE)</f>
        <v>燃煤</v>
      </c>
      <c r="G1168" s="7">
        <v>-142.16</v>
      </c>
    </row>
    <row r="1169" spans="2:7">
      <c r="B1169" s="6" t="s">
        <v>224</v>
      </c>
      <c r="C1169" s="6">
        <v>2022</v>
      </c>
      <c r="D1169" s="6" t="s">
        <v>225</v>
      </c>
      <c r="E1169" s="6" t="s">
        <v>251</v>
      </c>
      <c r="F1169" s="6" t="str">
        <f>VLOOKUP(E1169,'Fuel Heat Rate'!C:D,2,FALSE)</f>
        <v>燃油</v>
      </c>
      <c r="G1169" s="7">
        <v>-43.44</v>
      </c>
    </row>
    <row r="1170" spans="2:7">
      <c r="B1170" s="6" t="s">
        <v>224</v>
      </c>
      <c r="C1170" s="6">
        <v>2022</v>
      </c>
      <c r="D1170" s="6" t="s">
        <v>225</v>
      </c>
      <c r="E1170" s="6" t="s">
        <v>234</v>
      </c>
      <c r="F1170" s="6" t="str">
        <f>VLOOKUP(E1170,'Fuel Heat Rate'!C:D,2,FALSE)</f>
        <v>煤矸石</v>
      </c>
      <c r="G1170" s="7">
        <v>-1752.47</v>
      </c>
    </row>
    <row r="1171" spans="2:7">
      <c r="B1171" s="6" t="s">
        <v>224</v>
      </c>
      <c r="C1171" s="6">
        <v>2022</v>
      </c>
      <c r="D1171" s="6" t="s">
        <v>225</v>
      </c>
      <c r="E1171" s="6" t="s">
        <v>226</v>
      </c>
      <c r="F1171" s="6" t="str">
        <f>VLOOKUP(E1171,'Fuel Heat Rate'!C:D,2,FALSE)</f>
        <v>生物质</v>
      </c>
      <c r="G1171" s="7">
        <v>-4828.05</v>
      </c>
    </row>
    <row r="1172" spans="2:7">
      <c r="B1172" s="6" t="s">
        <v>224</v>
      </c>
      <c r="C1172" s="6">
        <v>2022</v>
      </c>
      <c r="D1172" s="6" t="s">
        <v>225</v>
      </c>
      <c r="E1172" s="6" t="s">
        <v>264</v>
      </c>
      <c r="F1172" s="6" t="str">
        <f>VLOOKUP(E1172,'Fuel Heat Rate'!C:D,2,FALSE)</f>
        <v>燃油</v>
      </c>
      <c r="G1172" s="7">
        <v>-2.65</v>
      </c>
    </row>
    <row r="1173" spans="2:7">
      <c r="B1173" s="6" t="s">
        <v>224</v>
      </c>
      <c r="C1173" s="6">
        <v>2022</v>
      </c>
      <c r="D1173" s="6" t="s">
        <v>225</v>
      </c>
      <c r="E1173" s="6" t="s">
        <v>231</v>
      </c>
      <c r="F1173" s="6" t="str">
        <f>VLOOKUP(E1173,'Fuel Heat Rate'!C:D,2,FALSE)</f>
        <v>燃煤</v>
      </c>
      <c r="G1173" s="7">
        <v>-5600</v>
      </c>
    </row>
    <row r="1174" spans="2:7">
      <c r="B1174" s="6" t="s">
        <v>224</v>
      </c>
      <c r="C1174" s="6">
        <v>2022</v>
      </c>
      <c r="D1174" s="6" t="s">
        <v>225</v>
      </c>
      <c r="E1174" s="6" t="s">
        <v>262</v>
      </c>
      <c r="F1174" s="6" t="str">
        <f>VLOOKUP(E1174,'Fuel Heat Rate'!C:D,2,FALSE)</f>
        <v>燃油</v>
      </c>
      <c r="G1174" s="7">
        <v>-18.09</v>
      </c>
    </row>
    <row r="1175" spans="2:7">
      <c r="B1175" s="6" t="s">
        <v>224</v>
      </c>
      <c r="C1175" s="6">
        <v>2022</v>
      </c>
      <c r="D1175" s="6" t="s">
        <v>225</v>
      </c>
      <c r="E1175" s="6" t="s">
        <v>337</v>
      </c>
      <c r="F1175" s="6" t="str">
        <f>VLOOKUP(E1175,'Fuel Heat Rate'!C:D,2,FALSE)</f>
        <v>其他</v>
      </c>
      <c r="G1175" s="7">
        <v>-150981.42</v>
      </c>
    </row>
    <row r="1176" spans="2:7">
      <c r="B1176" s="6" t="s">
        <v>224</v>
      </c>
      <c r="C1176" s="6">
        <v>2022</v>
      </c>
      <c r="D1176" s="6" t="s">
        <v>225</v>
      </c>
      <c r="E1176" s="6" t="s">
        <v>501</v>
      </c>
      <c r="F1176" s="6" t="str">
        <f>VLOOKUP(E1176,'Fuel Heat Rate'!C:D,2,FALSE)</f>
        <v>燃油</v>
      </c>
      <c r="G1176" s="7" t="s">
        <v>505</v>
      </c>
    </row>
    <row r="1177" spans="2:7">
      <c r="B1177" s="6" t="s">
        <v>224</v>
      </c>
      <c r="C1177" s="6">
        <v>2022</v>
      </c>
      <c r="D1177" s="6" t="s">
        <v>225</v>
      </c>
      <c r="E1177" s="6" t="s">
        <v>239</v>
      </c>
      <c r="F1177" s="6" t="str">
        <f>VLOOKUP(E1177,'Fuel Heat Rate'!C:D,2,FALSE)</f>
        <v>燃油</v>
      </c>
      <c r="G1177" s="7">
        <v>-143.14</v>
      </c>
    </row>
    <row r="1178" spans="2:7">
      <c r="B1178" s="6" t="s">
        <v>224</v>
      </c>
      <c r="C1178" s="6">
        <v>2022</v>
      </c>
      <c r="D1178" s="6" t="s">
        <v>225</v>
      </c>
      <c r="E1178" s="6" t="s">
        <v>253</v>
      </c>
      <c r="F1178" s="6" t="str">
        <f>VLOOKUP(E1178,'Fuel Heat Rate'!C:D,2,FALSE)</f>
        <v>燃气</v>
      </c>
      <c r="G1178" s="7">
        <v>-468.76</v>
      </c>
    </row>
    <row r="1179" spans="2:7">
      <c r="B1179" s="6" t="s">
        <v>224</v>
      </c>
      <c r="C1179" s="6">
        <v>2022</v>
      </c>
      <c r="D1179" s="6" t="s">
        <v>225</v>
      </c>
      <c r="E1179" s="6" t="s">
        <v>277</v>
      </c>
      <c r="F1179" s="6" t="str">
        <f>VLOOKUP(E1179,'Fuel Heat Rate'!C:D,2,FALSE)</f>
        <v>燃气</v>
      </c>
      <c r="G1179" s="7">
        <v>-3.89</v>
      </c>
    </row>
    <row r="1180" spans="2:7">
      <c r="B1180" s="6" t="s">
        <v>224</v>
      </c>
      <c r="C1180" s="6">
        <v>2022</v>
      </c>
      <c r="D1180" s="6" t="s">
        <v>225</v>
      </c>
      <c r="E1180" s="6" t="s">
        <v>255</v>
      </c>
      <c r="F1180" s="6" t="str">
        <f>VLOOKUP(E1180,'Fuel Heat Rate'!C:D,2,FALSE)</f>
        <v>燃气</v>
      </c>
      <c r="G1180" s="7">
        <v>-214.19</v>
      </c>
    </row>
    <row r="1181" spans="2:7">
      <c r="B1181" s="6" t="s">
        <v>224</v>
      </c>
      <c r="C1181" s="6">
        <v>2022</v>
      </c>
      <c r="D1181" s="6" t="s">
        <v>225</v>
      </c>
      <c r="E1181" s="6" t="s">
        <v>229</v>
      </c>
      <c r="F1181" s="6" t="str">
        <f>VLOOKUP(E1181,'Fuel Heat Rate'!C:D,2,FALSE)</f>
        <v>燃煤</v>
      </c>
      <c r="G1181" s="7">
        <v>-232213.1</v>
      </c>
    </row>
    <row r="1182" spans="2:7">
      <c r="B1182" s="6" t="s">
        <v>224</v>
      </c>
      <c r="C1182" s="6">
        <v>2022</v>
      </c>
      <c r="D1182" s="6" t="s">
        <v>225</v>
      </c>
      <c r="E1182" s="6" t="s">
        <v>257</v>
      </c>
      <c r="F1182" s="6" t="str">
        <f>VLOOKUP(E1182,'Fuel Heat Rate'!C:D,2,FALSE)</f>
        <v>燃油</v>
      </c>
      <c r="G1182" s="7">
        <v>-1.38</v>
      </c>
    </row>
    <row r="1185" spans="2:7">
      <c r="B1185" s="73"/>
      <c r="C1185" s="73"/>
      <c r="D1185" s="74"/>
      <c r="E1185" s="73"/>
      <c r="G1185" s="74"/>
    </row>
    <row r="1186" spans="2:7">
      <c r="B1186" s="73"/>
      <c r="C1186" s="73"/>
      <c r="D1186" s="74"/>
      <c r="E1186" s="73"/>
      <c r="G1186" s="74"/>
    </row>
    <row r="1187" spans="2:7">
      <c r="B1187" s="73"/>
      <c r="C1187" s="73"/>
      <c r="D1187" s="74"/>
      <c r="E1187" s="73"/>
      <c r="F1187" s="73"/>
      <c r="G1187" s="74"/>
    </row>
    <row r="1188" spans="2:7">
      <c r="B1188" s="73"/>
      <c r="C1188" s="73"/>
      <c r="D1188" s="74"/>
      <c r="E1188" s="73"/>
      <c r="F1188" s="73"/>
      <c r="G1188" s="74"/>
    </row>
    <row r="1189" spans="2:7">
      <c r="B1189" s="73"/>
      <c r="C1189" s="73"/>
      <c r="D1189" s="74"/>
      <c r="E1189" s="73"/>
      <c r="F1189" s="73"/>
      <c r="G1189" s="74"/>
    </row>
    <row r="1190" spans="2:7">
      <c r="B1190" s="73"/>
      <c r="C1190" s="73"/>
      <c r="D1190" s="74"/>
      <c r="E1190" s="73"/>
      <c r="F1190" s="73"/>
      <c r="G1190" s="74"/>
    </row>
    <row r="1191" spans="2:7">
      <c r="B1191" s="73"/>
      <c r="C1191" s="73"/>
      <c r="D1191" s="74"/>
      <c r="E1191" s="73"/>
      <c r="F1191" s="73"/>
      <c r="G1191" s="74"/>
    </row>
    <row r="1192" spans="2:7">
      <c r="B1192" s="73"/>
      <c r="C1192" s="73"/>
      <c r="D1192" s="74"/>
      <c r="E1192" s="73"/>
      <c r="F1192" s="73"/>
      <c r="G1192" s="74"/>
    </row>
    <row r="1193" spans="2:7">
      <c r="B1193" s="73"/>
      <c r="C1193" s="73"/>
      <c r="D1193" s="74"/>
      <c r="E1193" s="73"/>
      <c r="F1193" s="73"/>
      <c r="G1193" s="73"/>
    </row>
    <row r="1194" spans="2:7">
      <c r="B1194" s="73"/>
      <c r="C1194" s="73"/>
      <c r="D1194" s="74"/>
      <c r="E1194" s="73"/>
      <c r="F1194" s="73"/>
      <c r="G1194" s="73"/>
    </row>
    <row r="1195" spans="2:7">
      <c r="B1195" s="73"/>
      <c r="C1195" s="73"/>
      <c r="D1195" s="74"/>
      <c r="E1195" s="73"/>
      <c r="F1195" s="73"/>
      <c r="G1195" s="74"/>
    </row>
    <row r="1196" spans="2:7">
      <c r="B1196" s="73"/>
      <c r="C1196" s="73"/>
      <c r="D1196" s="74"/>
      <c r="E1196" s="73"/>
      <c r="F1196" s="73"/>
      <c r="G1196" s="74"/>
    </row>
    <row r="1197" spans="2:7">
      <c r="B1197" s="73"/>
      <c r="C1197" s="73"/>
      <c r="D1197" s="74"/>
      <c r="E1197" s="73"/>
      <c r="F1197" s="73"/>
      <c r="G1197" s="74"/>
    </row>
    <row r="1198" spans="2:7">
      <c r="B1198" s="73"/>
      <c r="C1198" s="73"/>
      <c r="D1198" s="74"/>
      <c r="E1198" s="73"/>
      <c r="F1198" s="73"/>
      <c r="G1198" s="74"/>
    </row>
    <row r="1199" spans="2:7">
      <c r="B1199" s="73"/>
      <c r="C1199" s="73"/>
      <c r="D1199" s="74"/>
      <c r="E1199" s="73"/>
      <c r="F1199" s="73"/>
      <c r="G1199" s="73"/>
    </row>
    <row r="1200" spans="2:7">
      <c r="B1200" s="73"/>
      <c r="C1200" s="73"/>
      <c r="D1200" s="74"/>
      <c r="E1200" s="73"/>
      <c r="F1200" s="73"/>
      <c r="G1200" s="74"/>
    </row>
    <row r="1201" spans="2:7">
      <c r="B1201" s="73"/>
      <c r="C1201" s="73"/>
      <c r="D1201" s="74"/>
      <c r="E1201" s="73"/>
      <c r="F1201" s="73"/>
      <c r="G1201" s="74"/>
    </row>
    <row r="1202" spans="2:7">
      <c r="B1202" s="73"/>
      <c r="C1202" s="73"/>
      <c r="D1202" s="74"/>
      <c r="E1202" s="73"/>
      <c r="F1202" s="73"/>
      <c r="G1202" s="73"/>
    </row>
    <row r="1203" spans="2:7">
      <c r="B1203" s="73"/>
      <c r="C1203" s="73"/>
      <c r="D1203" s="74"/>
      <c r="E1203" s="73"/>
      <c r="F1203" s="73"/>
      <c r="G1203" s="73"/>
    </row>
    <row r="1204" spans="2:7">
      <c r="B1204" s="73"/>
      <c r="C1204" s="73"/>
      <c r="D1204" s="74"/>
      <c r="E1204" s="73"/>
      <c r="F1204" s="73"/>
      <c r="G1204" s="73"/>
    </row>
    <row r="1205" spans="2:7">
      <c r="B1205" s="73"/>
      <c r="C1205" s="73"/>
      <c r="D1205" s="74"/>
      <c r="E1205" s="73"/>
      <c r="F1205" s="73"/>
      <c r="G1205" s="73"/>
    </row>
    <row r="1206" spans="2:7">
      <c r="B1206" s="73"/>
      <c r="C1206" s="73"/>
      <c r="D1206" s="74"/>
      <c r="E1206" s="73"/>
      <c r="F1206" s="73"/>
      <c r="G1206" s="74"/>
    </row>
    <row r="1207" spans="2:7">
      <c r="B1207" s="73"/>
      <c r="C1207" s="73"/>
      <c r="D1207" s="74"/>
      <c r="E1207" s="73"/>
      <c r="F1207" s="73"/>
      <c r="G1207" s="73"/>
    </row>
    <row r="1208" spans="2:7">
      <c r="B1208" s="73"/>
      <c r="C1208" s="73"/>
      <c r="D1208" s="74"/>
      <c r="E1208" s="73"/>
      <c r="F1208" s="73"/>
      <c r="G1208" s="74"/>
    </row>
    <row r="1209" spans="2:7">
      <c r="B1209" s="73"/>
      <c r="C1209" s="73"/>
      <c r="D1209" s="74"/>
      <c r="E1209" s="73"/>
      <c r="F1209" s="73"/>
      <c r="G1209" s="73"/>
    </row>
    <row r="1210" spans="2:7">
      <c r="B1210" s="73"/>
      <c r="C1210" s="73"/>
      <c r="D1210" s="74"/>
      <c r="E1210" s="73"/>
      <c r="F1210" s="73"/>
      <c r="G1210" s="73"/>
    </row>
    <row r="1211" spans="2:7">
      <c r="B1211" s="73"/>
      <c r="C1211" s="73"/>
      <c r="D1211" s="74"/>
      <c r="E1211" s="73"/>
      <c r="F1211" s="73"/>
      <c r="G1211" s="74"/>
    </row>
    <row r="1212" spans="2:7">
      <c r="B1212" s="73"/>
      <c r="C1212" s="73"/>
      <c r="D1212" s="74"/>
      <c r="E1212" s="73"/>
      <c r="F1212" s="73"/>
      <c r="G1212" s="74"/>
    </row>
    <row r="1213" spans="2:7">
      <c r="B1213" s="73"/>
      <c r="C1213" s="73"/>
      <c r="D1213" s="74"/>
      <c r="E1213" s="73"/>
      <c r="F1213" s="73"/>
      <c r="G1213" s="74"/>
    </row>
    <row r="1214" spans="2:7">
      <c r="B1214" s="73"/>
      <c r="C1214" s="73"/>
      <c r="D1214" s="74"/>
      <c r="E1214" s="73"/>
      <c r="F1214" s="73"/>
      <c r="G1214" s="74"/>
    </row>
    <row r="1215" spans="2:7">
      <c r="B1215" s="73"/>
      <c r="C1215" s="73"/>
      <c r="D1215" s="74"/>
      <c r="E1215" s="73"/>
      <c r="F1215" s="73"/>
      <c r="G1215" s="74"/>
    </row>
    <row r="1216" spans="2:7">
      <c r="B1216" s="73"/>
      <c r="C1216" s="73"/>
      <c r="D1216" s="74"/>
      <c r="E1216" s="73"/>
      <c r="F1216" s="73"/>
      <c r="G1216" s="74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B2" sqref="B2:D17"/>
    </sheetView>
  </sheetViews>
  <sheetFormatPr defaultColWidth="8.87610619469027" defaultRowHeight="13.5" outlineLevelCol="6"/>
  <cols>
    <col min="1" max="1" width="7" style="6" customWidth="1"/>
    <col min="2" max="2" width="17.2566371681416" style="6" customWidth="1"/>
    <col min="3" max="3" width="5" style="6" customWidth="1"/>
    <col min="4" max="4" width="8.50442477876106" style="6" customWidth="1"/>
    <col min="5" max="5" width="20.3716814159292" style="6" customWidth="1"/>
    <col min="6" max="7" width="11" style="6" customWidth="1"/>
    <col min="8" max="16384" width="8.87610619469027" style="6"/>
  </cols>
  <sheetData>
    <row r="1" spans="1: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70" t="s">
        <v>222</v>
      </c>
      <c r="G1" s="70" t="s">
        <v>459</v>
      </c>
    </row>
    <row r="2" spans="1:7">
      <c r="A2" s="6">
        <v>31547</v>
      </c>
      <c r="B2" s="6" t="s">
        <v>224</v>
      </c>
      <c r="C2" s="6">
        <v>2021</v>
      </c>
      <c r="D2" s="6" t="s">
        <v>506</v>
      </c>
      <c r="E2" s="6" t="s">
        <v>337</v>
      </c>
      <c r="F2" s="70">
        <v>726952.12</v>
      </c>
      <c r="G2" s="70">
        <f>VLOOKUP($E2,'Fuel Heat Rate'!$C$3:$K$33,3,FALSE)*F2</f>
        <v>7269521.2</v>
      </c>
    </row>
    <row r="3" spans="1:7">
      <c r="A3" s="6">
        <v>50097</v>
      </c>
      <c r="B3" s="6" t="s">
        <v>224</v>
      </c>
      <c r="C3" s="6">
        <v>2020</v>
      </c>
      <c r="D3" s="6" t="s">
        <v>506</v>
      </c>
      <c r="E3" s="6" t="s">
        <v>337</v>
      </c>
      <c r="F3" s="70">
        <v>613906.59</v>
      </c>
      <c r="G3" s="70">
        <f>VLOOKUP($E3,'Fuel Heat Rate'!$C$3:$K$33,3,FALSE)*F3</f>
        <v>6139065.9</v>
      </c>
    </row>
    <row r="4" spans="1:7">
      <c r="A4" s="6">
        <v>50062</v>
      </c>
      <c r="B4" s="6" t="s">
        <v>224</v>
      </c>
      <c r="C4" s="6">
        <v>2019</v>
      </c>
      <c r="D4" s="6" t="s">
        <v>506</v>
      </c>
      <c r="E4" s="6" t="s">
        <v>337</v>
      </c>
      <c r="F4" s="70">
        <v>565138.68</v>
      </c>
      <c r="G4" s="70">
        <f>VLOOKUP($E4,'Fuel Heat Rate'!$C$3:$K$33,3,FALSE)*F4</f>
        <v>5651386.8</v>
      </c>
    </row>
    <row r="5" spans="1:7">
      <c r="A5" s="6">
        <v>31827</v>
      </c>
      <c r="B5" s="6" t="s">
        <v>489</v>
      </c>
      <c r="C5" s="6">
        <v>2021</v>
      </c>
      <c r="D5" s="6" t="s">
        <v>506</v>
      </c>
      <c r="E5" s="6" t="s">
        <v>337</v>
      </c>
      <c r="F5" s="70">
        <v>172492.35</v>
      </c>
      <c r="G5" s="70">
        <f>VLOOKUP($E5,'Fuel Heat Rate'!$C$3:$K$33,3,FALSE)*F5</f>
        <v>1724923.5</v>
      </c>
    </row>
    <row r="6" spans="1:7">
      <c r="A6" s="6">
        <v>382912</v>
      </c>
      <c r="B6" s="6" t="s">
        <v>489</v>
      </c>
      <c r="C6" s="6">
        <v>2020</v>
      </c>
      <c r="D6" s="6" t="s">
        <v>506</v>
      </c>
      <c r="E6" s="6" t="s">
        <v>337</v>
      </c>
      <c r="F6" s="70">
        <v>161494.34</v>
      </c>
      <c r="G6" s="70">
        <f>VLOOKUP($E6,'Fuel Heat Rate'!$C$3:$K$33,3,FALSE)*F6</f>
        <v>1614943.4</v>
      </c>
    </row>
    <row r="7" spans="1:7">
      <c r="A7" s="6">
        <v>382947</v>
      </c>
      <c r="B7" s="6" t="s">
        <v>489</v>
      </c>
      <c r="C7" s="6">
        <v>2019</v>
      </c>
      <c r="D7" s="6" t="s">
        <v>506</v>
      </c>
      <c r="E7" s="6" t="s">
        <v>337</v>
      </c>
      <c r="F7" s="70">
        <v>149885.24</v>
      </c>
      <c r="G7" s="70">
        <f>VLOOKUP($E7,'Fuel Heat Rate'!$C$3:$K$33,3,FALSE)*F7</f>
        <v>1498852.4</v>
      </c>
    </row>
    <row r="8" spans="1:7">
      <c r="A8" s="6">
        <v>32387</v>
      </c>
      <c r="B8" s="6" t="s">
        <v>485</v>
      </c>
      <c r="C8" s="6">
        <v>2021</v>
      </c>
      <c r="D8" s="6" t="s">
        <v>506</v>
      </c>
      <c r="E8" s="6" t="s">
        <v>337</v>
      </c>
      <c r="F8" s="70">
        <v>72972.2</v>
      </c>
      <c r="G8" s="70">
        <f>VLOOKUP($E8,'Fuel Heat Rate'!$C$3:$K$33,3,FALSE)*F8</f>
        <v>729722</v>
      </c>
    </row>
    <row r="9" spans="1:7">
      <c r="A9" s="6">
        <v>318232</v>
      </c>
      <c r="B9" s="6" t="s">
        <v>485</v>
      </c>
      <c r="C9" s="6">
        <v>2020</v>
      </c>
      <c r="D9" s="6" t="s">
        <v>506</v>
      </c>
      <c r="E9" s="6" t="s">
        <v>337</v>
      </c>
      <c r="F9" s="70">
        <v>70493.03</v>
      </c>
      <c r="G9" s="70">
        <f>VLOOKUP($E9,'Fuel Heat Rate'!$C$3:$K$33,3,FALSE)*F9</f>
        <v>704930.3</v>
      </c>
    </row>
    <row r="10" spans="1:7">
      <c r="A10" s="6">
        <v>31967</v>
      </c>
      <c r="B10" s="6" t="s">
        <v>496</v>
      </c>
      <c r="C10" s="6">
        <v>2021</v>
      </c>
      <c r="D10" s="6" t="s">
        <v>506</v>
      </c>
      <c r="E10" s="6" t="s">
        <v>337</v>
      </c>
      <c r="F10" s="70">
        <v>68616.68</v>
      </c>
      <c r="G10" s="70">
        <f>VLOOKUP($E10,'Fuel Heat Rate'!$C$3:$K$33,3,FALSE)*F10</f>
        <v>686166.8</v>
      </c>
    </row>
    <row r="11" spans="1:7">
      <c r="A11" s="6">
        <v>31582</v>
      </c>
      <c r="B11" s="6" t="s">
        <v>486</v>
      </c>
      <c r="C11" s="6">
        <v>2021</v>
      </c>
      <c r="D11" s="6" t="s">
        <v>506</v>
      </c>
      <c r="E11" s="6" t="s">
        <v>337</v>
      </c>
      <c r="F11" s="70">
        <v>66287.7</v>
      </c>
      <c r="G11" s="70">
        <f>VLOOKUP($E11,'Fuel Heat Rate'!$C$3:$K$33,3,FALSE)*F11</f>
        <v>662877</v>
      </c>
    </row>
    <row r="12" spans="1:7">
      <c r="A12" s="6">
        <v>318267</v>
      </c>
      <c r="B12" s="6" t="s">
        <v>485</v>
      </c>
      <c r="C12" s="6">
        <v>2019</v>
      </c>
      <c r="D12" s="6" t="s">
        <v>506</v>
      </c>
      <c r="E12" s="6" t="s">
        <v>337</v>
      </c>
      <c r="F12" s="70">
        <v>64402.19</v>
      </c>
      <c r="G12" s="70">
        <f>VLOOKUP($E12,'Fuel Heat Rate'!$C$3:$K$33,3,FALSE)*F12</f>
        <v>644021.9</v>
      </c>
    </row>
    <row r="13" spans="1:7">
      <c r="A13" s="6">
        <v>32002</v>
      </c>
      <c r="B13" s="6" t="s">
        <v>483</v>
      </c>
      <c r="C13" s="6">
        <v>2021</v>
      </c>
      <c r="D13" s="6" t="s">
        <v>506</v>
      </c>
      <c r="E13" s="6" t="s">
        <v>337</v>
      </c>
      <c r="F13" s="70">
        <v>62034.62</v>
      </c>
      <c r="G13" s="70">
        <f>VLOOKUP($E13,'Fuel Heat Rate'!$C$3:$K$33,3,FALSE)*F13</f>
        <v>620346.2</v>
      </c>
    </row>
    <row r="14" spans="1:7">
      <c r="A14" s="6">
        <v>285927</v>
      </c>
      <c r="B14" s="6" t="s">
        <v>483</v>
      </c>
      <c r="C14" s="6">
        <v>2019</v>
      </c>
      <c r="D14" s="6" t="s">
        <v>506</v>
      </c>
      <c r="E14" s="6" t="s">
        <v>337</v>
      </c>
      <c r="F14" s="70">
        <v>61945.05</v>
      </c>
      <c r="G14" s="70">
        <f>VLOOKUP($E14,'Fuel Heat Rate'!$C$3:$K$33,3,FALSE)*F14</f>
        <v>619450.5</v>
      </c>
    </row>
    <row r="15" spans="1:7">
      <c r="A15" s="6">
        <v>285892</v>
      </c>
      <c r="B15" s="6" t="s">
        <v>483</v>
      </c>
      <c r="C15" s="6">
        <v>2020</v>
      </c>
      <c r="D15" s="6" t="s">
        <v>506</v>
      </c>
      <c r="E15" s="6" t="s">
        <v>337</v>
      </c>
      <c r="F15" s="70">
        <v>61459.09</v>
      </c>
      <c r="G15" s="70">
        <f>VLOOKUP($E15,'Fuel Heat Rate'!$C$3:$K$33,3,FALSE)*F15</f>
        <v>614590.9</v>
      </c>
    </row>
    <row r="16" spans="1:7">
      <c r="A16" s="6">
        <v>32142</v>
      </c>
      <c r="B16" s="6" t="s">
        <v>498</v>
      </c>
      <c r="C16" s="6">
        <v>2021</v>
      </c>
      <c r="D16" s="6" t="s">
        <v>506</v>
      </c>
      <c r="E16" s="6" t="s">
        <v>337</v>
      </c>
      <c r="F16" s="70">
        <v>61189.37</v>
      </c>
      <c r="G16" s="70">
        <f>VLOOKUP($E16,'Fuel Heat Rate'!$C$3:$K$33,3,FALSE)*F16</f>
        <v>611893.7</v>
      </c>
    </row>
    <row r="17" spans="1:7">
      <c r="A17" s="6">
        <v>32527</v>
      </c>
      <c r="B17" s="6" t="s">
        <v>479</v>
      </c>
      <c r="C17" s="6">
        <v>2021</v>
      </c>
      <c r="D17" s="6" t="s">
        <v>506</v>
      </c>
      <c r="E17" s="6" t="s">
        <v>337</v>
      </c>
      <c r="F17" s="70">
        <v>60022.4</v>
      </c>
      <c r="G17" s="70">
        <f>VLOOKUP($E17,'Fuel Heat Rate'!$C$3:$K$33,3,FALSE)*F17</f>
        <v>600224</v>
      </c>
    </row>
    <row r="18" spans="1:7">
      <c r="A18" s="6">
        <v>32072</v>
      </c>
      <c r="B18" s="6" t="s">
        <v>477</v>
      </c>
      <c r="C18" s="6">
        <v>2021</v>
      </c>
      <c r="D18" s="6" t="s">
        <v>506</v>
      </c>
      <c r="E18" s="6" t="s">
        <v>337</v>
      </c>
      <c r="F18" s="70">
        <v>59721.52</v>
      </c>
      <c r="G18" s="70">
        <f>VLOOKUP($E18,'Fuel Heat Rate'!$C$3:$K$33,3,FALSE)*F18</f>
        <v>597215.2</v>
      </c>
    </row>
    <row r="19" spans="1:7">
      <c r="A19" s="6">
        <v>512307</v>
      </c>
      <c r="B19" s="6" t="s">
        <v>498</v>
      </c>
      <c r="C19" s="6">
        <v>2019</v>
      </c>
      <c r="D19" s="6" t="s">
        <v>506</v>
      </c>
      <c r="E19" s="6" t="s">
        <v>337</v>
      </c>
      <c r="F19" s="70">
        <v>58537.79</v>
      </c>
      <c r="G19" s="70">
        <f>VLOOKUP($E19,'Fuel Heat Rate'!$C$3:$K$33,3,FALSE)*F19</f>
        <v>585377.9</v>
      </c>
    </row>
    <row r="20" spans="1:7">
      <c r="A20" s="6">
        <v>334402</v>
      </c>
      <c r="B20" s="6" t="s">
        <v>486</v>
      </c>
      <c r="C20" s="6">
        <v>2020</v>
      </c>
      <c r="D20" s="6" t="s">
        <v>506</v>
      </c>
      <c r="E20" s="6" t="s">
        <v>337</v>
      </c>
      <c r="F20" s="70">
        <v>57750.26</v>
      </c>
      <c r="G20" s="70">
        <f>VLOOKUP($E20,'Fuel Heat Rate'!$C$3:$K$33,3,FALSE)*F20</f>
        <v>577502.6</v>
      </c>
    </row>
    <row r="21" spans="1:7">
      <c r="A21" s="6">
        <v>479932</v>
      </c>
      <c r="B21" s="6" t="s">
        <v>496</v>
      </c>
      <c r="C21" s="6">
        <v>2020</v>
      </c>
      <c r="D21" s="6" t="s">
        <v>506</v>
      </c>
      <c r="E21" s="6" t="s">
        <v>337</v>
      </c>
      <c r="F21" s="70">
        <v>57507.43</v>
      </c>
      <c r="G21" s="70">
        <f>VLOOKUP($E21,'Fuel Heat Rate'!$C$3:$K$33,3,FALSE)*F21</f>
        <v>575074.3</v>
      </c>
    </row>
    <row r="22" spans="1:7">
      <c r="A22" s="6">
        <v>512272</v>
      </c>
      <c r="B22" s="6" t="s">
        <v>498</v>
      </c>
      <c r="C22" s="6">
        <v>2020</v>
      </c>
      <c r="D22" s="6" t="s">
        <v>506</v>
      </c>
      <c r="E22" s="6" t="s">
        <v>337</v>
      </c>
      <c r="F22" s="70">
        <v>56658.85</v>
      </c>
      <c r="G22" s="70">
        <f>VLOOKUP($E22,'Fuel Heat Rate'!$C$3:$K$33,3,FALSE)*F22</f>
        <v>566588.5</v>
      </c>
    </row>
    <row r="23" spans="1:7">
      <c r="A23" s="6">
        <v>221212</v>
      </c>
      <c r="B23" s="6" t="s">
        <v>479</v>
      </c>
      <c r="C23" s="6">
        <v>2020</v>
      </c>
      <c r="D23" s="6" t="s">
        <v>506</v>
      </c>
      <c r="E23" s="6" t="s">
        <v>337</v>
      </c>
      <c r="F23" s="70">
        <v>55357.99</v>
      </c>
      <c r="G23" s="70">
        <f>VLOOKUP($E23,'Fuel Heat Rate'!$C$3:$K$33,3,FALSE)*F23</f>
        <v>553579.9</v>
      </c>
    </row>
    <row r="24" spans="1:7">
      <c r="A24" s="6">
        <v>188872</v>
      </c>
      <c r="B24" s="6" t="s">
        <v>477</v>
      </c>
      <c r="C24" s="6">
        <v>2020</v>
      </c>
      <c r="D24" s="6" t="s">
        <v>506</v>
      </c>
      <c r="E24" s="6" t="s">
        <v>337</v>
      </c>
      <c r="F24" s="70">
        <v>53110.78</v>
      </c>
      <c r="G24" s="70">
        <f>VLOOKUP($E24,'Fuel Heat Rate'!$C$3:$K$33,3,FALSE)*F24</f>
        <v>531107.8</v>
      </c>
    </row>
    <row r="25" spans="1:7">
      <c r="A25" s="6">
        <v>479967</v>
      </c>
      <c r="B25" s="6" t="s">
        <v>496</v>
      </c>
      <c r="C25" s="6">
        <v>2019</v>
      </c>
      <c r="D25" s="6" t="s">
        <v>506</v>
      </c>
      <c r="E25" s="6" t="s">
        <v>337</v>
      </c>
      <c r="F25" s="70">
        <v>52961.83</v>
      </c>
      <c r="G25" s="70">
        <f>VLOOKUP($E25,'Fuel Heat Rate'!$C$3:$K$33,3,FALSE)*F25</f>
        <v>529618.3</v>
      </c>
    </row>
    <row r="26" spans="1:7">
      <c r="A26" s="6">
        <v>334437</v>
      </c>
      <c r="B26" s="6" t="s">
        <v>486</v>
      </c>
      <c r="C26" s="6">
        <v>2019</v>
      </c>
      <c r="D26" s="6" t="s">
        <v>506</v>
      </c>
      <c r="E26" s="6" t="s">
        <v>337</v>
      </c>
      <c r="F26" s="70">
        <v>51000.08</v>
      </c>
      <c r="G26" s="70">
        <f>VLOOKUP($E26,'Fuel Heat Rate'!$C$3:$K$33,3,FALSE)*F26</f>
        <v>510000.8</v>
      </c>
    </row>
    <row r="27" spans="1:7">
      <c r="A27" s="6">
        <v>221247</v>
      </c>
      <c r="B27" s="6" t="s">
        <v>479</v>
      </c>
      <c r="C27" s="6">
        <v>2019</v>
      </c>
      <c r="D27" s="6" t="s">
        <v>506</v>
      </c>
      <c r="E27" s="6" t="s">
        <v>337</v>
      </c>
      <c r="F27" s="70">
        <v>49223.85</v>
      </c>
      <c r="G27" s="70">
        <f>VLOOKUP($E27,'Fuel Heat Rate'!$C$3:$K$33,3,FALSE)*F27</f>
        <v>492238.5</v>
      </c>
    </row>
    <row r="28" spans="1:7">
      <c r="A28" s="6">
        <v>188907</v>
      </c>
      <c r="B28" s="6" t="s">
        <v>477</v>
      </c>
      <c r="C28" s="6">
        <v>2019</v>
      </c>
      <c r="D28" s="6" t="s">
        <v>506</v>
      </c>
      <c r="E28" s="6" t="s">
        <v>337</v>
      </c>
      <c r="F28" s="70">
        <v>48758.28</v>
      </c>
      <c r="G28" s="70">
        <f>VLOOKUP($E28,'Fuel Heat Rate'!$C$3:$K$33,3,FALSE)*F28</f>
        <v>487582.8</v>
      </c>
    </row>
    <row r="29" spans="1:7">
      <c r="A29" s="6">
        <v>32107</v>
      </c>
      <c r="B29" s="6" t="s">
        <v>478</v>
      </c>
      <c r="C29" s="6">
        <v>2021</v>
      </c>
      <c r="D29" s="6" t="s">
        <v>506</v>
      </c>
      <c r="E29" s="6" t="s">
        <v>337</v>
      </c>
      <c r="F29" s="70">
        <v>40048.79</v>
      </c>
      <c r="G29" s="70">
        <f>VLOOKUP($E29,'Fuel Heat Rate'!$C$3:$K$33,3,FALSE)*F29</f>
        <v>400487.9</v>
      </c>
    </row>
    <row r="30" spans="1:7">
      <c r="A30" s="6">
        <v>31897</v>
      </c>
      <c r="B30" s="6" t="s">
        <v>473</v>
      </c>
      <c r="C30" s="6">
        <v>2021</v>
      </c>
      <c r="D30" s="6" t="s">
        <v>506</v>
      </c>
      <c r="E30" s="6" t="s">
        <v>337</v>
      </c>
      <c r="F30" s="70">
        <v>36045.11</v>
      </c>
      <c r="G30" s="70">
        <f>VLOOKUP($E30,'Fuel Heat Rate'!$C$3:$K$33,3,FALSE)*F30</f>
        <v>360451.1</v>
      </c>
    </row>
    <row r="31" spans="1:7">
      <c r="A31" s="6">
        <v>31652</v>
      </c>
      <c r="B31" s="6" t="s">
        <v>482</v>
      </c>
      <c r="C31" s="6">
        <v>2021</v>
      </c>
      <c r="D31" s="6" t="s">
        <v>506</v>
      </c>
      <c r="E31" s="6" t="s">
        <v>337</v>
      </c>
      <c r="F31" s="70">
        <v>35537.2</v>
      </c>
      <c r="G31" s="70">
        <f>VLOOKUP($E31,'Fuel Heat Rate'!$C$3:$K$33,3,FALSE)*F31</f>
        <v>355372</v>
      </c>
    </row>
    <row r="32" spans="1:7">
      <c r="A32" s="6">
        <v>205042</v>
      </c>
      <c r="B32" s="6" t="s">
        <v>478</v>
      </c>
      <c r="C32" s="6">
        <v>2020</v>
      </c>
      <c r="D32" s="6" t="s">
        <v>506</v>
      </c>
      <c r="E32" s="6" t="s">
        <v>337</v>
      </c>
      <c r="F32" s="70">
        <v>35388.59</v>
      </c>
      <c r="G32" s="70">
        <f>VLOOKUP($E32,'Fuel Heat Rate'!$C$3:$K$33,3,FALSE)*F32</f>
        <v>353885.9</v>
      </c>
    </row>
    <row r="33" spans="1:7">
      <c r="A33" s="6">
        <v>31862</v>
      </c>
      <c r="B33" s="6" t="s">
        <v>490</v>
      </c>
      <c r="C33" s="6">
        <v>2021</v>
      </c>
      <c r="D33" s="6" t="s">
        <v>506</v>
      </c>
      <c r="E33" s="6" t="s">
        <v>337</v>
      </c>
      <c r="F33" s="70">
        <v>32785.77</v>
      </c>
      <c r="G33" s="70">
        <f>VLOOKUP($E33,'Fuel Heat Rate'!$C$3:$K$33,3,FALSE)*F33</f>
        <v>327857.7</v>
      </c>
    </row>
    <row r="34" spans="1:7">
      <c r="A34" s="6">
        <v>269722</v>
      </c>
      <c r="B34" s="6" t="s">
        <v>482</v>
      </c>
      <c r="C34" s="6">
        <v>2020</v>
      </c>
      <c r="D34" s="6" t="s">
        <v>506</v>
      </c>
      <c r="E34" s="6" t="s">
        <v>337</v>
      </c>
      <c r="F34" s="70">
        <v>32502.44</v>
      </c>
      <c r="G34" s="70">
        <f>VLOOKUP($E34,'Fuel Heat Rate'!$C$3:$K$33,3,FALSE)*F34</f>
        <v>325024.4</v>
      </c>
    </row>
    <row r="35" spans="1:7">
      <c r="A35" s="6">
        <v>399082</v>
      </c>
      <c r="B35" s="6" t="s">
        <v>490</v>
      </c>
      <c r="C35" s="6">
        <v>2020</v>
      </c>
      <c r="D35" s="6" t="s">
        <v>506</v>
      </c>
      <c r="E35" s="6" t="s">
        <v>337</v>
      </c>
      <c r="F35" s="70">
        <v>31312.23</v>
      </c>
      <c r="G35" s="70">
        <f>VLOOKUP($E35,'Fuel Heat Rate'!$C$3:$K$33,3,FALSE)*F35</f>
        <v>313122.3</v>
      </c>
    </row>
    <row r="36" spans="1:7">
      <c r="A36" s="6">
        <v>205077</v>
      </c>
      <c r="B36" s="6" t="s">
        <v>478</v>
      </c>
      <c r="C36" s="6">
        <v>2019</v>
      </c>
      <c r="D36" s="6" t="s">
        <v>506</v>
      </c>
      <c r="E36" s="6" t="s">
        <v>337</v>
      </c>
      <c r="F36" s="70">
        <v>31088.44</v>
      </c>
      <c r="G36" s="70">
        <f>VLOOKUP($E36,'Fuel Heat Rate'!$C$3:$K$33,3,FALSE)*F36</f>
        <v>310884.4</v>
      </c>
    </row>
    <row r="37" spans="1:7">
      <c r="A37" s="6">
        <v>399117</v>
      </c>
      <c r="B37" s="6" t="s">
        <v>490</v>
      </c>
      <c r="C37" s="6">
        <v>2019</v>
      </c>
      <c r="D37" s="6" t="s">
        <v>506</v>
      </c>
      <c r="E37" s="6" t="s">
        <v>337</v>
      </c>
      <c r="F37" s="70">
        <v>30981.34</v>
      </c>
      <c r="G37" s="70">
        <f>VLOOKUP($E37,'Fuel Heat Rate'!$C$3:$K$33,3,FALSE)*F37</f>
        <v>309813.4</v>
      </c>
    </row>
    <row r="38" spans="1:7">
      <c r="A38" s="6">
        <v>124192</v>
      </c>
      <c r="B38" s="6" t="s">
        <v>473</v>
      </c>
      <c r="C38" s="6">
        <v>2020</v>
      </c>
      <c r="D38" s="6" t="s">
        <v>506</v>
      </c>
      <c r="E38" s="6" t="s">
        <v>337</v>
      </c>
      <c r="F38" s="70">
        <v>29880.26</v>
      </c>
      <c r="G38" s="70">
        <f>VLOOKUP($E38,'Fuel Heat Rate'!$C$3:$K$33,3,FALSE)*F38</f>
        <v>298802.6</v>
      </c>
    </row>
    <row r="39" spans="1:7">
      <c r="A39" s="6">
        <v>269757</v>
      </c>
      <c r="B39" s="6" t="s">
        <v>482</v>
      </c>
      <c r="C39" s="6">
        <v>2019</v>
      </c>
      <c r="D39" s="6" t="s">
        <v>506</v>
      </c>
      <c r="E39" s="6" t="s">
        <v>337</v>
      </c>
      <c r="F39" s="70">
        <v>29646.81</v>
      </c>
      <c r="G39" s="70">
        <f>VLOOKUP($E39,'Fuel Heat Rate'!$C$3:$K$33,3,FALSE)*F39</f>
        <v>296468.1</v>
      </c>
    </row>
    <row r="40" spans="1:7">
      <c r="A40" s="6">
        <v>124227</v>
      </c>
      <c r="B40" s="6" t="s">
        <v>473</v>
      </c>
      <c r="C40" s="6">
        <v>2019</v>
      </c>
      <c r="D40" s="6" t="s">
        <v>506</v>
      </c>
      <c r="E40" s="6" t="s">
        <v>337</v>
      </c>
      <c r="F40" s="70">
        <v>28080.73</v>
      </c>
      <c r="G40" s="70">
        <f>VLOOKUP($E40,'Fuel Heat Rate'!$C$3:$K$33,3,FALSE)*F40</f>
        <v>280807.3</v>
      </c>
    </row>
    <row r="41" spans="1:7">
      <c r="A41" s="6">
        <v>463797</v>
      </c>
      <c r="B41" s="6" t="s">
        <v>495</v>
      </c>
      <c r="C41" s="6">
        <v>2019</v>
      </c>
      <c r="D41" s="6" t="s">
        <v>506</v>
      </c>
      <c r="E41" s="6" t="s">
        <v>337</v>
      </c>
      <c r="F41" s="70">
        <v>22270.9</v>
      </c>
      <c r="G41" s="70">
        <f>VLOOKUP($E41,'Fuel Heat Rate'!$C$3:$K$33,3,FALSE)*F41</f>
        <v>222709</v>
      </c>
    </row>
    <row r="42" spans="1:7">
      <c r="A42" s="6">
        <v>463762</v>
      </c>
      <c r="B42" s="6" t="s">
        <v>495</v>
      </c>
      <c r="C42" s="6">
        <v>2020</v>
      </c>
      <c r="D42" s="6" t="s">
        <v>506</v>
      </c>
      <c r="E42" s="6" t="s">
        <v>337</v>
      </c>
      <c r="F42" s="70">
        <v>21711.67</v>
      </c>
      <c r="G42" s="70">
        <f>VLOOKUP($E42,'Fuel Heat Rate'!$C$3:$K$33,3,FALSE)*F42</f>
        <v>217116.7</v>
      </c>
    </row>
    <row r="43" spans="1:7">
      <c r="A43" s="6">
        <v>32457</v>
      </c>
      <c r="B43" s="6" t="s">
        <v>491</v>
      </c>
      <c r="C43" s="6">
        <v>2021</v>
      </c>
      <c r="D43" s="6" t="s">
        <v>506</v>
      </c>
      <c r="E43" s="6" t="s">
        <v>337</v>
      </c>
      <c r="F43" s="70">
        <v>21476.05</v>
      </c>
      <c r="G43" s="70">
        <f>VLOOKUP($E43,'Fuel Heat Rate'!$C$3:$K$33,3,FALSE)*F43</f>
        <v>214760.5</v>
      </c>
    </row>
    <row r="44" spans="1:7">
      <c r="A44" s="6">
        <v>31722</v>
      </c>
      <c r="B44" s="6" t="s">
        <v>495</v>
      </c>
      <c r="C44" s="6">
        <v>2021</v>
      </c>
      <c r="D44" s="6" t="s">
        <v>506</v>
      </c>
      <c r="E44" s="6" t="s">
        <v>337</v>
      </c>
      <c r="F44" s="70">
        <v>21158.49</v>
      </c>
      <c r="G44" s="70">
        <f>VLOOKUP($E44,'Fuel Heat Rate'!$C$3:$K$33,3,FALSE)*F44</f>
        <v>211584.9</v>
      </c>
    </row>
    <row r="45" spans="1:7">
      <c r="A45" s="6">
        <v>32317</v>
      </c>
      <c r="B45" s="6" t="s">
        <v>471</v>
      </c>
      <c r="C45" s="6">
        <v>2021</v>
      </c>
      <c r="D45" s="6" t="s">
        <v>506</v>
      </c>
      <c r="E45" s="6" t="s">
        <v>337</v>
      </c>
      <c r="F45" s="70">
        <v>20912.01</v>
      </c>
      <c r="G45" s="70">
        <f>VLOOKUP($E45,'Fuel Heat Rate'!$C$3:$K$33,3,FALSE)*F45</f>
        <v>209120.1</v>
      </c>
    </row>
    <row r="46" spans="1:7">
      <c r="A46" s="6">
        <v>75682</v>
      </c>
      <c r="B46" s="6" t="s">
        <v>470</v>
      </c>
      <c r="C46" s="6">
        <v>2020</v>
      </c>
      <c r="D46" s="6" t="s">
        <v>506</v>
      </c>
      <c r="E46" s="6" t="s">
        <v>337</v>
      </c>
      <c r="F46" s="70">
        <v>19774.02</v>
      </c>
      <c r="G46" s="70">
        <f>VLOOKUP($E46,'Fuel Heat Rate'!$C$3:$K$33,3,FALSE)*F46</f>
        <v>197740.2</v>
      </c>
    </row>
    <row r="47" spans="1:7">
      <c r="A47" s="6">
        <v>31617</v>
      </c>
      <c r="B47" s="6" t="s">
        <v>470</v>
      </c>
      <c r="C47" s="6">
        <v>2021</v>
      </c>
      <c r="D47" s="6" t="s">
        <v>506</v>
      </c>
      <c r="E47" s="6" t="s">
        <v>337</v>
      </c>
      <c r="F47" s="70">
        <v>19178.12</v>
      </c>
      <c r="G47" s="70">
        <f>VLOOKUP($E47,'Fuel Heat Rate'!$C$3:$K$33,3,FALSE)*F47</f>
        <v>191781.2</v>
      </c>
    </row>
    <row r="48" spans="1:7">
      <c r="A48" s="6">
        <v>75717</v>
      </c>
      <c r="B48" s="6" t="s">
        <v>470</v>
      </c>
      <c r="C48" s="6">
        <v>2019</v>
      </c>
      <c r="D48" s="6" t="s">
        <v>506</v>
      </c>
      <c r="E48" s="6" t="s">
        <v>337</v>
      </c>
      <c r="F48" s="70">
        <v>18195.17</v>
      </c>
      <c r="G48" s="70">
        <f>VLOOKUP($E48,'Fuel Heat Rate'!$C$3:$K$33,3,FALSE)*F48</f>
        <v>181951.7</v>
      </c>
    </row>
    <row r="49" spans="1:7">
      <c r="A49" s="6">
        <v>415252</v>
      </c>
      <c r="B49" s="6" t="s">
        <v>491</v>
      </c>
      <c r="C49" s="6">
        <v>2020</v>
      </c>
      <c r="D49" s="6" t="s">
        <v>506</v>
      </c>
      <c r="E49" s="6" t="s">
        <v>337</v>
      </c>
      <c r="F49" s="70">
        <v>17767.46</v>
      </c>
      <c r="G49" s="70">
        <f>VLOOKUP($E49,'Fuel Heat Rate'!$C$3:$K$33,3,FALSE)*F49</f>
        <v>177674.6</v>
      </c>
    </row>
    <row r="50" spans="1:7">
      <c r="A50" s="6">
        <v>32282</v>
      </c>
      <c r="B50" s="6" t="s">
        <v>472</v>
      </c>
      <c r="C50" s="6">
        <v>2021</v>
      </c>
      <c r="D50" s="6" t="s">
        <v>506</v>
      </c>
      <c r="E50" s="6" t="s">
        <v>337</v>
      </c>
      <c r="F50" s="70">
        <v>16506.84</v>
      </c>
      <c r="G50" s="70">
        <f>VLOOKUP($E50,'Fuel Heat Rate'!$C$3:$K$33,3,FALSE)*F50</f>
        <v>165068.4</v>
      </c>
    </row>
    <row r="51" spans="1:7">
      <c r="A51" s="6">
        <v>31757</v>
      </c>
      <c r="B51" s="6" t="s">
        <v>487</v>
      </c>
      <c r="C51" s="6">
        <v>2021</v>
      </c>
      <c r="D51" s="6" t="s">
        <v>506</v>
      </c>
      <c r="E51" s="6" t="s">
        <v>337</v>
      </c>
      <c r="F51" s="70">
        <v>16011.02</v>
      </c>
      <c r="G51" s="70">
        <f>VLOOKUP($E51,'Fuel Heat Rate'!$C$3:$K$33,3,FALSE)*F51</f>
        <v>160110.2</v>
      </c>
    </row>
    <row r="52" spans="1:7">
      <c r="A52" s="6">
        <v>415287</v>
      </c>
      <c r="B52" s="6" t="s">
        <v>491</v>
      </c>
      <c r="C52" s="6">
        <v>2019</v>
      </c>
      <c r="D52" s="6" t="s">
        <v>506</v>
      </c>
      <c r="E52" s="6" t="s">
        <v>337</v>
      </c>
      <c r="F52" s="70">
        <v>15869.36</v>
      </c>
      <c r="G52" s="70">
        <f>VLOOKUP($E52,'Fuel Heat Rate'!$C$3:$K$33,3,FALSE)*F52</f>
        <v>158693.6</v>
      </c>
    </row>
    <row r="53" spans="1:7">
      <c r="A53" s="6">
        <v>108022</v>
      </c>
      <c r="B53" s="6" t="s">
        <v>472</v>
      </c>
      <c r="C53" s="6">
        <v>2020</v>
      </c>
      <c r="D53" s="6" t="s">
        <v>506</v>
      </c>
      <c r="E53" s="6" t="s">
        <v>337</v>
      </c>
      <c r="F53" s="70">
        <v>15493.11</v>
      </c>
      <c r="G53" s="70">
        <f>VLOOKUP($E53,'Fuel Heat Rate'!$C$3:$K$33,3,FALSE)*F53</f>
        <v>154931.1</v>
      </c>
    </row>
    <row r="54" spans="1:7">
      <c r="A54" s="6">
        <v>350572</v>
      </c>
      <c r="B54" s="6" t="s">
        <v>487</v>
      </c>
      <c r="C54" s="6">
        <v>2020</v>
      </c>
      <c r="D54" s="6" t="s">
        <v>506</v>
      </c>
      <c r="E54" s="6" t="s">
        <v>337</v>
      </c>
      <c r="F54" s="70">
        <v>15401.75</v>
      </c>
      <c r="G54" s="70">
        <f>VLOOKUP($E54,'Fuel Heat Rate'!$C$3:$K$33,3,FALSE)*F54</f>
        <v>154017.5</v>
      </c>
    </row>
    <row r="55" spans="1:7">
      <c r="A55" s="6">
        <v>91852</v>
      </c>
      <c r="B55" s="6" t="s">
        <v>471</v>
      </c>
      <c r="C55" s="6">
        <v>2020</v>
      </c>
      <c r="D55" s="6" t="s">
        <v>506</v>
      </c>
      <c r="E55" s="6" t="s">
        <v>337</v>
      </c>
      <c r="F55" s="70">
        <v>15367.52</v>
      </c>
      <c r="G55" s="70">
        <f>VLOOKUP($E55,'Fuel Heat Rate'!$C$3:$K$33,3,FALSE)*F55</f>
        <v>153675.2</v>
      </c>
    </row>
    <row r="56" spans="1:7">
      <c r="A56" s="6">
        <v>108057</v>
      </c>
      <c r="B56" s="6" t="s">
        <v>472</v>
      </c>
      <c r="C56" s="6">
        <v>2019</v>
      </c>
      <c r="D56" s="6" t="s">
        <v>506</v>
      </c>
      <c r="E56" s="6" t="s">
        <v>337</v>
      </c>
      <c r="F56" s="70">
        <v>14534.57</v>
      </c>
      <c r="G56" s="70">
        <f>VLOOKUP($E56,'Fuel Heat Rate'!$C$3:$K$33,3,FALSE)*F56</f>
        <v>145345.7</v>
      </c>
    </row>
    <row r="57" spans="1:7">
      <c r="A57" s="6">
        <v>31792</v>
      </c>
      <c r="B57" s="6" t="s">
        <v>462</v>
      </c>
      <c r="C57" s="6">
        <v>2021</v>
      </c>
      <c r="D57" s="6" t="s">
        <v>506</v>
      </c>
      <c r="E57" s="6" t="s">
        <v>337</v>
      </c>
      <c r="F57" s="70">
        <v>14244.01</v>
      </c>
      <c r="G57" s="70">
        <f>VLOOKUP($E57,'Fuel Heat Rate'!$C$3:$K$33,3,FALSE)*F57</f>
        <v>142440.1</v>
      </c>
    </row>
    <row r="58" spans="1:7">
      <c r="A58" s="6">
        <v>91887</v>
      </c>
      <c r="B58" s="6" t="s">
        <v>471</v>
      </c>
      <c r="C58" s="6">
        <v>2019</v>
      </c>
      <c r="D58" s="6" t="s">
        <v>506</v>
      </c>
      <c r="E58" s="6" t="s">
        <v>337</v>
      </c>
      <c r="F58" s="70">
        <v>13090.78</v>
      </c>
      <c r="G58" s="70">
        <f>VLOOKUP($E58,'Fuel Heat Rate'!$C$3:$K$33,3,FALSE)*F58</f>
        <v>130907.8</v>
      </c>
    </row>
    <row r="59" spans="1:7">
      <c r="A59" s="6">
        <v>59512</v>
      </c>
      <c r="B59" s="6" t="s">
        <v>462</v>
      </c>
      <c r="C59" s="6">
        <v>2020</v>
      </c>
      <c r="D59" s="6" t="s">
        <v>506</v>
      </c>
      <c r="E59" s="6" t="s">
        <v>337</v>
      </c>
      <c r="F59" s="70">
        <v>13049.6</v>
      </c>
      <c r="G59" s="70">
        <f>VLOOKUP($E59,'Fuel Heat Rate'!$C$3:$K$33,3,FALSE)*F59</f>
        <v>130496</v>
      </c>
    </row>
    <row r="60" spans="1:7">
      <c r="A60" s="6">
        <v>237417</v>
      </c>
      <c r="B60" s="6" t="s">
        <v>480</v>
      </c>
      <c r="C60" s="6">
        <v>2019</v>
      </c>
      <c r="D60" s="6" t="s">
        <v>506</v>
      </c>
      <c r="E60" s="6" t="s">
        <v>337</v>
      </c>
      <c r="F60" s="70">
        <v>12406.48</v>
      </c>
      <c r="G60" s="70">
        <f>VLOOKUP($E60,'Fuel Heat Rate'!$C$3:$K$33,3,FALSE)*F60</f>
        <v>124064.8</v>
      </c>
    </row>
    <row r="61" spans="1:7">
      <c r="A61" s="6">
        <v>237382</v>
      </c>
      <c r="B61" s="6" t="s">
        <v>480</v>
      </c>
      <c r="C61" s="6">
        <v>2020</v>
      </c>
      <c r="D61" s="6" t="s">
        <v>506</v>
      </c>
      <c r="E61" s="6" t="s">
        <v>337</v>
      </c>
      <c r="F61" s="70">
        <v>11809.16</v>
      </c>
      <c r="G61" s="70">
        <f>VLOOKUP($E61,'Fuel Heat Rate'!$C$3:$K$33,3,FALSE)*F61</f>
        <v>118091.6</v>
      </c>
    </row>
    <row r="62" spans="1:7">
      <c r="A62" s="6">
        <v>32212</v>
      </c>
      <c r="B62" s="6" t="s">
        <v>480</v>
      </c>
      <c r="C62" s="6">
        <v>2021</v>
      </c>
      <c r="D62" s="6" t="s">
        <v>506</v>
      </c>
      <c r="E62" s="6" t="s">
        <v>337</v>
      </c>
      <c r="F62" s="70">
        <v>11809.16</v>
      </c>
      <c r="G62" s="70">
        <f>VLOOKUP($E62,'Fuel Heat Rate'!$C$3:$K$33,3,FALSE)*F62</f>
        <v>118091.6</v>
      </c>
    </row>
    <row r="63" spans="1:7">
      <c r="A63" s="6">
        <v>31932</v>
      </c>
      <c r="B63" s="6" t="s">
        <v>474</v>
      </c>
      <c r="C63" s="6">
        <v>2021</v>
      </c>
      <c r="D63" s="6" t="s">
        <v>506</v>
      </c>
      <c r="E63" s="6" t="s">
        <v>337</v>
      </c>
      <c r="F63" s="70">
        <v>10535.11</v>
      </c>
      <c r="G63" s="70">
        <f>VLOOKUP($E63,'Fuel Heat Rate'!$C$3:$K$33,3,FALSE)*F63</f>
        <v>105351.1</v>
      </c>
    </row>
    <row r="64" spans="1:7">
      <c r="A64" s="6">
        <v>350607</v>
      </c>
      <c r="B64" s="6" t="s">
        <v>487</v>
      </c>
      <c r="C64" s="6">
        <v>2019</v>
      </c>
      <c r="D64" s="6" t="s">
        <v>506</v>
      </c>
      <c r="E64" s="6" t="s">
        <v>337</v>
      </c>
      <c r="F64" s="70">
        <v>10008.43</v>
      </c>
      <c r="G64" s="70">
        <f>VLOOKUP($E64,'Fuel Heat Rate'!$C$3:$K$33,3,FALSE)*F64</f>
        <v>100084.3</v>
      </c>
    </row>
    <row r="65" spans="1:7">
      <c r="A65" s="6">
        <v>59547</v>
      </c>
      <c r="B65" s="6" t="s">
        <v>462</v>
      </c>
      <c r="C65" s="6">
        <v>2019</v>
      </c>
      <c r="D65" s="6" t="s">
        <v>506</v>
      </c>
      <c r="E65" s="6" t="s">
        <v>337</v>
      </c>
      <c r="F65" s="70">
        <v>9426.07</v>
      </c>
      <c r="G65" s="70">
        <f>VLOOKUP($E65,'Fuel Heat Rate'!$C$3:$K$33,3,FALSE)*F65</f>
        <v>94260.7</v>
      </c>
    </row>
    <row r="66" spans="1:7">
      <c r="A66" s="6">
        <v>140397</v>
      </c>
      <c r="B66" s="6" t="s">
        <v>474</v>
      </c>
      <c r="C66" s="6">
        <v>2019</v>
      </c>
      <c r="D66" s="6" t="s">
        <v>506</v>
      </c>
      <c r="E66" s="6" t="s">
        <v>337</v>
      </c>
      <c r="F66" s="70">
        <v>8809.47</v>
      </c>
      <c r="G66" s="70">
        <f>VLOOKUP($E66,'Fuel Heat Rate'!$C$3:$K$33,3,FALSE)*F66</f>
        <v>88094.7</v>
      </c>
    </row>
    <row r="67" spans="1:7">
      <c r="A67" s="6">
        <v>140362</v>
      </c>
      <c r="B67" s="6" t="s">
        <v>474</v>
      </c>
      <c r="C67" s="6">
        <v>2020</v>
      </c>
      <c r="D67" s="6" t="s">
        <v>506</v>
      </c>
      <c r="E67" s="6" t="s">
        <v>337</v>
      </c>
      <c r="F67" s="70">
        <v>8761.41</v>
      </c>
      <c r="G67" s="70">
        <f>VLOOKUP($E67,'Fuel Heat Rate'!$C$3:$K$33,3,FALSE)*F67</f>
        <v>87614.1</v>
      </c>
    </row>
    <row r="68" spans="1:7">
      <c r="A68" s="6">
        <v>447592</v>
      </c>
      <c r="B68" s="6" t="s">
        <v>493</v>
      </c>
      <c r="C68" s="6">
        <v>2020</v>
      </c>
      <c r="D68" s="6" t="s">
        <v>506</v>
      </c>
      <c r="E68" s="6" t="s">
        <v>337</v>
      </c>
      <c r="F68" s="70">
        <v>7652.13</v>
      </c>
      <c r="G68" s="70">
        <f>VLOOKUP($E68,'Fuel Heat Rate'!$C$3:$K$33,3,FALSE)*F68</f>
        <v>76521.3</v>
      </c>
    </row>
    <row r="69" spans="1:7">
      <c r="A69" s="6">
        <v>32422</v>
      </c>
      <c r="B69" s="6" t="s">
        <v>499</v>
      </c>
      <c r="C69" s="6">
        <v>2021</v>
      </c>
      <c r="D69" s="6" t="s">
        <v>506</v>
      </c>
      <c r="E69" s="6" t="s">
        <v>337</v>
      </c>
      <c r="F69" s="70">
        <v>7549.11</v>
      </c>
      <c r="G69" s="70">
        <f>VLOOKUP($E69,'Fuel Heat Rate'!$C$3:$K$33,3,FALSE)*F69</f>
        <v>75491.1</v>
      </c>
    </row>
    <row r="70" spans="1:7">
      <c r="A70" s="6">
        <v>31687</v>
      </c>
      <c r="B70" s="6" t="s">
        <v>493</v>
      </c>
      <c r="C70" s="6">
        <v>2021</v>
      </c>
      <c r="D70" s="6" t="s">
        <v>506</v>
      </c>
      <c r="E70" s="6" t="s">
        <v>337</v>
      </c>
      <c r="F70" s="70">
        <v>7546.37</v>
      </c>
      <c r="G70" s="70">
        <f>VLOOKUP($E70,'Fuel Heat Rate'!$C$3:$K$33,3,FALSE)*F70</f>
        <v>75463.7</v>
      </c>
    </row>
    <row r="71" spans="1:7">
      <c r="A71" s="6">
        <v>431457</v>
      </c>
      <c r="B71" s="6" t="s">
        <v>492</v>
      </c>
      <c r="C71" s="6">
        <v>2019</v>
      </c>
      <c r="D71" s="6" t="s">
        <v>506</v>
      </c>
      <c r="E71" s="6" t="s">
        <v>337</v>
      </c>
      <c r="F71" s="70">
        <v>6762.38</v>
      </c>
      <c r="G71" s="70">
        <f>VLOOKUP($E71,'Fuel Heat Rate'!$C$3:$K$33,3,FALSE)*F71</f>
        <v>67623.8</v>
      </c>
    </row>
    <row r="72" spans="1:7">
      <c r="A72" s="6">
        <v>32037</v>
      </c>
      <c r="B72" s="6" t="s">
        <v>484</v>
      </c>
      <c r="C72" s="6">
        <v>2021</v>
      </c>
      <c r="D72" s="6" t="s">
        <v>506</v>
      </c>
      <c r="E72" s="6" t="s">
        <v>337</v>
      </c>
      <c r="F72" s="70">
        <v>6730.54</v>
      </c>
      <c r="G72" s="70">
        <f>VLOOKUP($E72,'Fuel Heat Rate'!$C$3:$K$33,3,FALSE)*F72</f>
        <v>67305.4</v>
      </c>
    </row>
    <row r="73" spans="1:7">
      <c r="A73" s="6">
        <v>431422</v>
      </c>
      <c r="B73" s="6" t="s">
        <v>492</v>
      </c>
      <c r="C73" s="6">
        <v>2020</v>
      </c>
      <c r="D73" s="6" t="s">
        <v>506</v>
      </c>
      <c r="E73" s="6" t="s">
        <v>337</v>
      </c>
      <c r="F73" s="70">
        <v>6683.27</v>
      </c>
      <c r="G73" s="70">
        <f>VLOOKUP($E73,'Fuel Heat Rate'!$C$3:$K$33,3,FALSE)*F73</f>
        <v>66832.7</v>
      </c>
    </row>
    <row r="74" spans="1:7">
      <c r="A74" s="6">
        <v>31477</v>
      </c>
      <c r="B74" s="6" t="s">
        <v>492</v>
      </c>
      <c r="C74" s="6">
        <v>2021</v>
      </c>
      <c r="D74" s="6" t="s">
        <v>506</v>
      </c>
      <c r="E74" s="6" t="s">
        <v>337</v>
      </c>
      <c r="F74" s="70">
        <v>6535.28</v>
      </c>
      <c r="G74" s="70">
        <f>VLOOKUP($E74,'Fuel Heat Rate'!$C$3:$K$33,3,FALSE)*F74</f>
        <v>65352.8</v>
      </c>
    </row>
    <row r="75" spans="1:7">
      <c r="A75" s="6">
        <v>302062</v>
      </c>
      <c r="B75" s="6" t="s">
        <v>484</v>
      </c>
      <c r="C75" s="6">
        <v>2020</v>
      </c>
      <c r="D75" s="6" t="s">
        <v>506</v>
      </c>
      <c r="E75" s="6" t="s">
        <v>337</v>
      </c>
      <c r="F75" s="70">
        <v>5827.29</v>
      </c>
      <c r="G75" s="70">
        <f>VLOOKUP($E75,'Fuel Heat Rate'!$C$3:$K$33,3,FALSE)*F75</f>
        <v>58272.9</v>
      </c>
    </row>
    <row r="76" spans="1:7">
      <c r="A76" s="6">
        <v>447627</v>
      </c>
      <c r="B76" s="6" t="s">
        <v>493</v>
      </c>
      <c r="C76" s="6">
        <v>2019</v>
      </c>
      <c r="D76" s="6" t="s">
        <v>506</v>
      </c>
      <c r="E76" s="6" t="s">
        <v>337</v>
      </c>
      <c r="F76" s="70">
        <v>5744.29</v>
      </c>
      <c r="G76" s="70">
        <f>VLOOKUP($E76,'Fuel Heat Rate'!$C$3:$K$33,3,FALSE)*F76</f>
        <v>57442.9</v>
      </c>
    </row>
    <row r="77" spans="1:7">
      <c r="A77" s="6">
        <v>528442</v>
      </c>
      <c r="B77" s="6" t="s">
        <v>499</v>
      </c>
      <c r="C77" s="6">
        <v>2020</v>
      </c>
      <c r="D77" s="6" t="s">
        <v>506</v>
      </c>
      <c r="E77" s="6" t="s">
        <v>337</v>
      </c>
      <c r="F77" s="70">
        <v>5366.22</v>
      </c>
      <c r="G77" s="70">
        <f>VLOOKUP($E77,'Fuel Heat Rate'!$C$3:$K$33,3,FALSE)*F77</f>
        <v>53662.2</v>
      </c>
    </row>
    <row r="78" spans="1:7">
      <c r="A78" s="6">
        <v>32247</v>
      </c>
      <c r="B78" s="6" t="s">
        <v>481</v>
      </c>
      <c r="C78" s="6">
        <v>2021</v>
      </c>
      <c r="D78" s="6" t="s">
        <v>506</v>
      </c>
      <c r="E78" s="6" t="s">
        <v>337</v>
      </c>
      <c r="F78" s="70">
        <v>5347.18</v>
      </c>
      <c r="G78" s="70">
        <f>VLOOKUP($E78,'Fuel Heat Rate'!$C$3:$K$33,3,FALSE)*F78</f>
        <v>53471.8</v>
      </c>
    </row>
    <row r="79" spans="1:7">
      <c r="A79" s="6">
        <v>528477</v>
      </c>
      <c r="B79" s="6" t="s">
        <v>499</v>
      </c>
      <c r="C79" s="6">
        <v>2019</v>
      </c>
      <c r="D79" s="6" t="s">
        <v>506</v>
      </c>
      <c r="E79" s="6" t="s">
        <v>337</v>
      </c>
      <c r="F79" s="70">
        <v>5255.99</v>
      </c>
      <c r="G79" s="70">
        <f>VLOOKUP($E79,'Fuel Heat Rate'!$C$3:$K$33,3,FALSE)*F79</f>
        <v>52559.9</v>
      </c>
    </row>
    <row r="80" spans="1:7">
      <c r="A80" s="6">
        <v>253552</v>
      </c>
      <c r="B80" s="6" t="s">
        <v>481</v>
      </c>
      <c r="C80" s="6">
        <v>2020</v>
      </c>
      <c r="D80" s="6" t="s">
        <v>506</v>
      </c>
      <c r="E80" s="6" t="s">
        <v>337</v>
      </c>
      <c r="F80" s="70">
        <v>5029.42</v>
      </c>
      <c r="G80" s="70">
        <f>VLOOKUP($E80,'Fuel Heat Rate'!$C$3:$K$33,3,FALSE)*F80</f>
        <v>50294.2</v>
      </c>
    </row>
    <row r="81" spans="1:7">
      <c r="A81" s="6">
        <v>253587</v>
      </c>
      <c r="B81" s="6" t="s">
        <v>481</v>
      </c>
      <c r="C81" s="6">
        <v>2019</v>
      </c>
      <c r="D81" s="6" t="s">
        <v>506</v>
      </c>
      <c r="E81" s="6" t="s">
        <v>337</v>
      </c>
      <c r="F81" s="70">
        <v>5026.82</v>
      </c>
      <c r="G81" s="70">
        <f>VLOOKUP($E81,'Fuel Heat Rate'!$C$3:$K$33,3,FALSE)*F81</f>
        <v>50268.2</v>
      </c>
    </row>
    <row r="82" spans="1:7">
      <c r="A82" s="6">
        <v>366777</v>
      </c>
      <c r="B82" s="6" t="s">
        <v>488</v>
      </c>
      <c r="C82" s="6">
        <v>2019</v>
      </c>
      <c r="D82" s="6" t="s">
        <v>506</v>
      </c>
      <c r="E82" s="6" t="s">
        <v>337</v>
      </c>
      <c r="F82" s="70">
        <v>4291.23</v>
      </c>
      <c r="G82" s="70">
        <f>VLOOKUP($E82,'Fuel Heat Rate'!$C$3:$K$33,3,FALSE)*F82</f>
        <v>42912.3</v>
      </c>
    </row>
    <row r="83" spans="1:7">
      <c r="A83" s="6">
        <v>32492</v>
      </c>
      <c r="B83" s="6" t="s">
        <v>488</v>
      </c>
      <c r="C83" s="6">
        <v>2021</v>
      </c>
      <c r="D83" s="6" t="s">
        <v>506</v>
      </c>
      <c r="E83" s="6" t="s">
        <v>337</v>
      </c>
      <c r="F83" s="70">
        <v>4282.52</v>
      </c>
      <c r="G83" s="70">
        <f>VLOOKUP($E83,'Fuel Heat Rate'!$C$3:$K$33,3,FALSE)*F83</f>
        <v>42825.2</v>
      </c>
    </row>
    <row r="84" spans="1:7">
      <c r="A84" s="6">
        <v>366742</v>
      </c>
      <c r="B84" s="6" t="s">
        <v>488</v>
      </c>
      <c r="C84" s="6">
        <v>2020</v>
      </c>
      <c r="D84" s="6" t="s">
        <v>506</v>
      </c>
      <c r="E84" s="6" t="s">
        <v>337</v>
      </c>
      <c r="F84" s="70">
        <v>3521.84</v>
      </c>
      <c r="G84" s="70">
        <f>VLOOKUP($E84,'Fuel Heat Rate'!$C$3:$K$33,3,FALSE)*F84</f>
        <v>35218.4</v>
      </c>
    </row>
    <row r="85" spans="1:7">
      <c r="A85" s="6">
        <v>32177</v>
      </c>
      <c r="B85" s="6" t="s">
        <v>476</v>
      </c>
      <c r="C85" s="6">
        <v>2021</v>
      </c>
      <c r="D85" s="6" t="s">
        <v>506</v>
      </c>
      <c r="E85" s="6" t="s">
        <v>337</v>
      </c>
      <c r="F85" s="70">
        <v>2992.08</v>
      </c>
      <c r="G85" s="70">
        <f>VLOOKUP($E85,'Fuel Heat Rate'!$C$3:$K$33,3,FALSE)*F85</f>
        <v>29920.8</v>
      </c>
    </row>
    <row r="86" spans="1:7">
      <c r="A86" s="6">
        <v>302097</v>
      </c>
      <c r="B86" s="6" t="s">
        <v>484</v>
      </c>
      <c r="C86" s="6">
        <v>2019</v>
      </c>
      <c r="D86" s="6" t="s">
        <v>506</v>
      </c>
      <c r="E86" s="6" t="s">
        <v>337</v>
      </c>
      <c r="F86" s="70">
        <v>2902.07</v>
      </c>
      <c r="G86" s="70">
        <f>VLOOKUP($E86,'Fuel Heat Rate'!$C$3:$K$33,3,FALSE)*F86</f>
        <v>29020.7</v>
      </c>
    </row>
    <row r="87" spans="1:7">
      <c r="A87" s="6">
        <v>172702</v>
      </c>
      <c r="B87" s="6" t="s">
        <v>476</v>
      </c>
      <c r="C87" s="6">
        <v>2020</v>
      </c>
      <c r="D87" s="6" t="s">
        <v>506</v>
      </c>
      <c r="E87" s="6" t="s">
        <v>337</v>
      </c>
      <c r="F87" s="70">
        <v>2647.04</v>
      </c>
      <c r="G87" s="70">
        <f>VLOOKUP($E87,'Fuel Heat Rate'!$C$3:$K$33,3,FALSE)*F87</f>
        <v>26470.4</v>
      </c>
    </row>
    <row r="88" spans="1:7">
      <c r="A88" s="6">
        <v>31512</v>
      </c>
      <c r="B88" s="6" t="s">
        <v>497</v>
      </c>
      <c r="C88" s="6">
        <v>2021</v>
      </c>
      <c r="D88" s="6" t="s">
        <v>506</v>
      </c>
      <c r="E88" s="6" t="s">
        <v>337</v>
      </c>
      <c r="F88" s="70">
        <v>1599.32</v>
      </c>
      <c r="G88" s="70">
        <f>VLOOKUP($E88,'Fuel Heat Rate'!$C$3:$K$33,3,FALSE)*F88</f>
        <v>15993.2</v>
      </c>
    </row>
    <row r="89" spans="1:7">
      <c r="A89" s="6">
        <v>172737</v>
      </c>
      <c r="B89" s="6" t="s">
        <v>476</v>
      </c>
      <c r="C89" s="6">
        <v>2019</v>
      </c>
      <c r="D89" s="6" t="s">
        <v>506</v>
      </c>
      <c r="E89" s="6" t="s">
        <v>337</v>
      </c>
      <c r="F89" s="70">
        <v>1484.96</v>
      </c>
      <c r="G89" s="70">
        <f>VLOOKUP($E89,'Fuel Heat Rate'!$C$3:$K$33,3,FALSE)*F89</f>
        <v>14849.6</v>
      </c>
    </row>
    <row r="90" spans="1:7">
      <c r="A90" s="6">
        <v>496102</v>
      </c>
      <c r="B90" s="6" t="s">
        <v>497</v>
      </c>
      <c r="C90" s="6">
        <v>2020</v>
      </c>
      <c r="D90" s="6" t="s">
        <v>506</v>
      </c>
      <c r="E90" s="6" t="s">
        <v>337</v>
      </c>
      <c r="F90" s="70">
        <v>1393.61</v>
      </c>
      <c r="G90" s="70">
        <f>VLOOKUP($E90,'Fuel Heat Rate'!$C$3:$K$33,3,FALSE)*F90</f>
        <v>13936.1</v>
      </c>
    </row>
    <row r="91" spans="1:7">
      <c r="A91" s="6">
        <v>496137</v>
      </c>
      <c r="B91" s="6" t="s">
        <v>497</v>
      </c>
      <c r="C91" s="6">
        <v>2019</v>
      </c>
      <c r="D91" s="6" t="s">
        <v>506</v>
      </c>
      <c r="E91" s="6" t="s">
        <v>337</v>
      </c>
      <c r="F91" s="70">
        <v>1264.02</v>
      </c>
      <c r="G91" s="70">
        <f>VLOOKUP($E91,'Fuel Heat Rate'!$C$3:$K$33,3,FALSE)*F91</f>
        <v>12640.2</v>
      </c>
    </row>
    <row r="92" spans="1:7">
      <c r="A92" s="6">
        <v>32352</v>
      </c>
      <c r="B92" s="6" t="s">
        <v>475</v>
      </c>
      <c r="C92" s="6">
        <v>2021</v>
      </c>
      <c r="D92" s="6" t="s">
        <v>506</v>
      </c>
      <c r="E92" s="6" t="s">
        <v>337</v>
      </c>
      <c r="F92" s="70">
        <v>980.92</v>
      </c>
      <c r="G92" s="70">
        <f>VLOOKUP($E92,'Fuel Heat Rate'!$C$3:$K$33,3,FALSE)*F92</f>
        <v>9809.2</v>
      </c>
    </row>
    <row r="93" spans="1:7">
      <c r="A93" s="6">
        <v>156532</v>
      </c>
      <c r="B93" s="6" t="s">
        <v>475</v>
      </c>
      <c r="C93" s="6">
        <v>2020</v>
      </c>
      <c r="D93" s="6" t="s">
        <v>506</v>
      </c>
      <c r="E93" s="6" t="s">
        <v>337</v>
      </c>
      <c r="F93" s="70">
        <v>570.49</v>
      </c>
      <c r="G93" s="70">
        <f>VLOOKUP($E93,'Fuel Heat Rate'!$C$3:$K$33,3,FALSE)*F93</f>
        <v>5704.9</v>
      </c>
    </row>
    <row r="94" spans="1:7">
      <c r="A94" s="6">
        <v>156567</v>
      </c>
      <c r="B94" s="6" t="s">
        <v>475</v>
      </c>
      <c r="C94" s="6">
        <v>2019</v>
      </c>
      <c r="D94" s="6" t="s">
        <v>506</v>
      </c>
      <c r="E94" s="6" t="s">
        <v>337</v>
      </c>
      <c r="F94" s="70">
        <v>241.39</v>
      </c>
      <c r="G94" s="70">
        <f>VLOOKUP($E94,'Fuel Heat Rate'!$C$3:$K$33,3,FALSE)*F94</f>
        <v>2413.9</v>
      </c>
    </row>
    <row r="95" spans="1:7">
      <c r="A95" s="6">
        <v>131752</v>
      </c>
      <c r="B95" s="6" t="s">
        <v>474</v>
      </c>
      <c r="C95" s="6">
        <v>2020</v>
      </c>
      <c r="D95" s="6" t="s">
        <v>506</v>
      </c>
      <c r="E95" s="6" t="s">
        <v>259</v>
      </c>
      <c r="F95" s="70">
        <v>-0.01</v>
      </c>
      <c r="G95" s="70">
        <f>VLOOKUP($E95,'Fuel Heat Rate'!$C$3:$K$33,3,FALSE)*F95</f>
        <v>-4.2652</v>
      </c>
    </row>
    <row r="96" spans="1:7">
      <c r="A96" s="6">
        <v>228807</v>
      </c>
      <c r="B96" s="6" t="s">
        <v>480</v>
      </c>
      <c r="C96" s="6">
        <v>2019</v>
      </c>
      <c r="D96" s="6" t="s">
        <v>506</v>
      </c>
      <c r="E96" s="6" t="s">
        <v>259</v>
      </c>
      <c r="F96" s="70">
        <v>-0.01</v>
      </c>
      <c r="G96" s="70">
        <f>VLOOKUP($E96,'Fuel Heat Rate'!$C$3:$K$33,3,FALSE)*F96</f>
        <v>-4.2652</v>
      </c>
    </row>
    <row r="97" spans="1:7">
      <c r="A97" s="6">
        <v>244977</v>
      </c>
      <c r="B97" s="6" t="s">
        <v>481</v>
      </c>
      <c r="C97" s="6">
        <v>2019</v>
      </c>
      <c r="D97" s="6" t="s">
        <v>506</v>
      </c>
      <c r="E97" s="6" t="s">
        <v>259</v>
      </c>
      <c r="F97" s="70">
        <v>-0.01</v>
      </c>
      <c r="G97" s="70">
        <f>VLOOKUP($E97,'Fuel Heat Rate'!$C$3:$K$33,3,FALSE)*F97</f>
        <v>-4.2652</v>
      </c>
    </row>
    <row r="98" spans="1:7">
      <c r="A98" s="6">
        <v>17932</v>
      </c>
      <c r="B98" s="6" t="s">
        <v>484</v>
      </c>
      <c r="C98" s="6">
        <v>2021</v>
      </c>
      <c r="D98" s="6" t="s">
        <v>506</v>
      </c>
      <c r="E98" s="6" t="s">
        <v>259</v>
      </c>
      <c r="F98" s="70">
        <v>-0.01</v>
      </c>
      <c r="G98" s="70">
        <f>VLOOKUP($E98,'Fuel Heat Rate'!$C$3:$K$33,3,FALSE)*F98</f>
        <v>-4.2652</v>
      </c>
    </row>
    <row r="99" spans="1:7">
      <c r="A99" s="6">
        <v>487527</v>
      </c>
      <c r="B99" s="6" t="s">
        <v>497</v>
      </c>
      <c r="C99" s="6">
        <v>2019</v>
      </c>
      <c r="D99" s="6" t="s">
        <v>506</v>
      </c>
      <c r="E99" s="6" t="s">
        <v>259</v>
      </c>
      <c r="F99" s="70">
        <v>-0.01</v>
      </c>
      <c r="G99" s="70">
        <f>VLOOKUP($E99,'Fuel Heat Rate'!$C$3:$K$33,3,FALSE)*F99</f>
        <v>-4.2652</v>
      </c>
    </row>
    <row r="100" spans="1:7">
      <c r="A100" s="6">
        <v>33192</v>
      </c>
      <c r="B100" s="6" t="s">
        <v>478</v>
      </c>
      <c r="C100" s="6">
        <v>2021</v>
      </c>
      <c r="D100" s="6" t="s">
        <v>506</v>
      </c>
      <c r="E100" s="6" t="s">
        <v>339</v>
      </c>
      <c r="F100" s="70">
        <v>-0.01</v>
      </c>
      <c r="G100" s="70">
        <f>VLOOKUP($E100,'Fuel Heat Rate'!$C$3:$K$33,3,FALSE)*F100</f>
        <v>-3.6</v>
      </c>
    </row>
    <row r="101" spans="1:7">
      <c r="A101" s="6">
        <v>262267</v>
      </c>
      <c r="B101" s="6" t="s">
        <v>482</v>
      </c>
      <c r="C101" s="6">
        <v>2019</v>
      </c>
      <c r="D101" s="6" t="s">
        <v>506</v>
      </c>
      <c r="E101" s="6" t="s">
        <v>244</v>
      </c>
      <c r="F101" s="70">
        <v>-0.01</v>
      </c>
      <c r="G101" s="70">
        <f>VLOOKUP($E101,'Fuel Heat Rate'!$C$3:$K$33,3,FALSE)*F101</f>
        <v>-3.763</v>
      </c>
    </row>
    <row r="102" spans="1:7">
      <c r="A102" s="6">
        <v>262232</v>
      </c>
      <c r="B102" s="6" t="s">
        <v>482</v>
      </c>
      <c r="C102" s="6">
        <v>2020</v>
      </c>
      <c r="D102" s="6" t="s">
        <v>506</v>
      </c>
      <c r="E102" s="6" t="s">
        <v>244</v>
      </c>
      <c r="F102" s="70">
        <v>-0.01</v>
      </c>
      <c r="G102" s="70">
        <f>VLOOKUP($E102,'Fuel Heat Rate'!$C$3:$K$33,3,FALSE)*F102</f>
        <v>-3.763</v>
      </c>
    </row>
    <row r="103" spans="1:7">
      <c r="A103" s="6">
        <v>331602</v>
      </c>
      <c r="B103" s="6" t="s">
        <v>486</v>
      </c>
      <c r="C103" s="6">
        <v>2020</v>
      </c>
      <c r="D103" s="6" t="s">
        <v>506</v>
      </c>
      <c r="E103" s="6" t="s">
        <v>226</v>
      </c>
      <c r="F103" s="70">
        <v>-0.01</v>
      </c>
      <c r="G103" s="70">
        <f>VLOOKUP($E103,'Fuel Heat Rate'!$C$3:$K$33,3,FALSE)*F103</f>
        <v>-2.9271</v>
      </c>
    </row>
    <row r="104" spans="1:7">
      <c r="A104" s="6">
        <v>461557</v>
      </c>
      <c r="B104" s="6" t="s">
        <v>495</v>
      </c>
      <c r="C104" s="6">
        <v>2019</v>
      </c>
      <c r="D104" s="6" t="s">
        <v>506</v>
      </c>
      <c r="E104" s="6" t="s">
        <v>264</v>
      </c>
      <c r="F104" s="70">
        <v>-0.01</v>
      </c>
      <c r="G104" s="70">
        <f>VLOOKUP($E104,'Fuel Heat Rate'!$C$3:$K$33,3,FALSE)*F104</f>
        <v>-4.098</v>
      </c>
    </row>
    <row r="105" spans="1:7">
      <c r="A105" s="6">
        <v>28887</v>
      </c>
      <c r="B105" s="6" t="s">
        <v>498</v>
      </c>
      <c r="C105" s="6">
        <v>2021</v>
      </c>
      <c r="D105" s="6" t="s">
        <v>506</v>
      </c>
      <c r="E105" s="6" t="s">
        <v>264</v>
      </c>
      <c r="F105" s="70">
        <v>-0.01</v>
      </c>
      <c r="G105" s="70">
        <f>VLOOKUP($E105,'Fuel Heat Rate'!$C$3:$K$33,3,FALSE)*F105</f>
        <v>-4.098</v>
      </c>
    </row>
    <row r="106" spans="1:7">
      <c r="A106" s="6">
        <v>317147</v>
      </c>
      <c r="B106" s="6" t="s">
        <v>485</v>
      </c>
      <c r="C106" s="6">
        <v>2019</v>
      </c>
      <c r="D106" s="6" t="s">
        <v>506</v>
      </c>
      <c r="E106" s="6" t="s">
        <v>500</v>
      </c>
      <c r="F106" s="70">
        <v>-0.01</v>
      </c>
      <c r="G106" s="70">
        <f>VLOOKUP($E106,'Fuel Heat Rate'!$C$3:$K$33,3,FALSE)*F106</f>
        <v>-4.307</v>
      </c>
    </row>
    <row r="107" spans="1:7">
      <c r="A107" s="6">
        <v>478847</v>
      </c>
      <c r="B107" s="6" t="s">
        <v>496</v>
      </c>
      <c r="C107" s="6">
        <v>2019</v>
      </c>
      <c r="D107" s="6" t="s">
        <v>506</v>
      </c>
      <c r="E107" s="6" t="s">
        <v>500</v>
      </c>
      <c r="F107" s="70">
        <v>-0.01</v>
      </c>
      <c r="G107" s="70">
        <f>VLOOKUP($E107,'Fuel Heat Rate'!$C$3:$K$33,3,FALSE)*F107</f>
        <v>-4.307</v>
      </c>
    </row>
    <row r="108" spans="1:7">
      <c r="A108" s="6">
        <v>15692</v>
      </c>
      <c r="B108" s="6" t="s">
        <v>496</v>
      </c>
      <c r="C108" s="6">
        <v>2021</v>
      </c>
      <c r="D108" s="6" t="s">
        <v>506</v>
      </c>
      <c r="E108" s="6" t="s">
        <v>500</v>
      </c>
      <c r="F108" s="70">
        <v>-0.01</v>
      </c>
      <c r="G108" s="70">
        <f>VLOOKUP($E108,'Fuel Heat Rate'!$C$3:$K$33,3,FALSE)*F108</f>
        <v>-4.307</v>
      </c>
    </row>
    <row r="109" spans="1:7">
      <c r="A109" s="6">
        <v>236822</v>
      </c>
      <c r="B109" s="6" t="s">
        <v>480</v>
      </c>
      <c r="C109" s="6">
        <v>2020</v>
      </c>
      <c r="D109" s="6" t="s">
        <v>506</v>
      </c>
      <c r="E109" s="6" t="s">
        <v>262</v>
      </c>
      <c r="F109" s="70">
        <v>-0.01</v>
      </c>
      <c r="G109" s="70">
        <f>VLOOKUP($E109,'Fuel Heat Rate'!$C$3:$K$33,3,FALSE)*F109</f>
        <v>-4.1816</v>
      </c>
    </row>
    <row r="110" spans="1:7">
      <c r="A110" s="6">
        <v>285332</v>
      </c>
      <c r="B110" s="6" t="s">
        <v>483</v>
      </c>
      <c r="C110" s="6">
        <v>2020</v>
      </c>
      <c r="D110" s="6" t="s">
        <v>506</v>
      </c>
      <c r="E110" s="6" t="s">
        <v>262</v>
      </c>
      <c r="F110" s="70">
        <v>-0.01</v>
      </c>
      <c r="G110" s="70">
        <f>VLOOKUP($E110,'Fuel Heat Rate'!$C$3:$K$33,3,FALSE)*F110</f>
        <v>-4.1816</v>
      </c>
    </row>
    <row r="111" spans="1:7">
      <c r="A111" s="6">
        <v>18562</v>
      </c>
      <c r="B111" s="6" t="s">
        <v>486</v>
      </c>
      <c r="C111" s="6">
        <v>2021</v>
      </c>
      <c r="D111" s="6" t="s">
        <v>506</v>
      </c>
      <c r="E111" s="6" t="s">
        <v>262</v>
      </c>
      <c r="F111" s="70">
        <v>-0.01</v>
      </c>
      <c r="G111" s="70">
        <f>VLOOKUP($E111,'Fuel Heat Rate'!$C$3:$K$33,3,FALSE)*F111</f>
        <v>-4.1816</v>
      </c>
    </row>
    <row r="112" spans="1:7">
      <c r="A112" s="6">
        <v>350047</v>
      </c>
      <c r="B112" s="6" t="s">
        <v>487</v>
      </c>
      <c r="C112" s="6">
        <v>2019</v>
      </c>
      <c r="D112" s="6" t="s">
        <v>506</v>
      </c>
      <c r="E112" s="6" t="s">
        <v>262</v>
      </c>
      <c r="F112" s="70">
        <v>-0.01</v>
      </c>
      <c r="G112" s="70">
        <f>VLOOKUP($E112,'Fuel Heat Rate'!$C$3:$K$33,3,FALSE)*F112</f>
        <v>-4.1816</v>
      </c>
    </row>
    <row r="113" spans="1:7">
      <c r="A113" s="6">
        <v>398522</v>
      </c>
      <c r="B113" s="6" t="s">
        <v>490</v>
      </c>
      <c r="C113" s="6">
        <v>2020</v>
      </c>
      <c r="D113" s="6" t="s">
        <v>506</v>
      </c>
      <c r="E113" s="6" t="s">
        <v>262</v>
      </c>
      <c r="F113" s="70">
        <v>-0.01</v>
      </c>
      <c r="G113" s="70">
        <f>VLOOKUP($E113,'Fuel Heat Rate'!$C$3:$K$33,3,FALSE)*F113</f>
        <v>-4.1816</v>
      </c>
    </row>
    <row r="114" spans="1:7">
      <c r="A114" s="6">
        <v>18842</v>
      </c>
      <c r="B114" s="6" t="s">
        <v>490</v>
      </c>
      <c r="C114" s="6">
        <v>2021</v>
      </c>
      <c r="D114" s="6" t="s">
        <v>506</v>
      </c>
      <c r="E114" s="6" t="s">
        <v>262</v>
      </c>
      <c r="F114" s="70">
        <v>-0.01</v>
      </c>
      <c r="G114" s="70">
        <f>VLOOKUP($E114,'Fuel Heat Rate'!$C$3:$K$33,3,FALSE)*F114</f>
        <v>-4.1816</v>
      </c>
    </row>
    <row r="115" spans="1:7">
      <c r="A115" s="6">
        <v>193457</v>
      </c>
      <c r="B115" s="6" t="s">
        <v>477</v>
      </c>
      <c r="C115" s="6">
        <v>2019</v>
      </c>
      <c r="D115" s="6" t="s">
        <v>506</v>
      </c>
      <c r="E115" s="6" t="s">
        <v>277</v>
      </c>
      <c r="F115" s="70">
        <v>-0.01</v>
      </c>
      <c r="G115" s="70">
        <f>VLOOKUP($E115,'Fuel Heat Rate'!$C$3:$K$33,3,FALSE)*F115</f>
        <v>-5.0179</v>
      </c>
    </row>
    <row r="116" spans="1:7">
      <c r="A116" s="6">
        <v>228772</v>
      </c>
      <c r="B116" s="6" t="s">
        <v>480</v>
      </c>
      <c r="C116" s="6">
        <v>2020</v>
      </c>
      <c r="D116" s="6" t="s">
        <v>506</v>
      </c>
      <c r="E116" s="6" t="s">
        <v>259</v>
      </c>
      <c r="F116" s="70">
        <v>-0.02</v>
      </c>
      <c r="G116" s="70">
        <f>VLOOKUP($E116,'Fuel Heat Rate'!$C$3:$K$33,3,FALSE)*F116</f>
        <v>-8.5304</v>
      </c>
    </row>
    <row r="117" spans="1:7">
      <c r="A117" s="6">
        <v>390472</v>
      </c>
      <c r="B117" s="6" t="s">
        <v>490</v>
      </c>
      <c r="C117" s="6">
        <v>2020</v>
      </c>
      <c r="D117" s="6" t="s">
        <v>506</v>
      </c>
      <c r="E117" s="6" t="s">
        <v>259</v>
      </c>
      <c r="F117" s="70">
        <v>-0.02</v>
      </c>
      <c r="G117" s="70">
        <f>VLOOKUP($E117,'Fuel Heat Rate'!$C$3:$K$33,3,FALSE)*F117</f>
        <v>-8.5304</v>
      </c>
    </row>
    <row r="118" spans="1:7">
      <c r="A118" s="6">
        <v>471357</v>
      </c>
      <c r="B118" s="6" t="s">
        <v>496</v>
      </c>
      <c r="C118" s="6">
        <v>2019</v>
      </c>
      <c r="D118" s="6" t="s">
        <v>506</v>
      </c>
      <c r="E118" s="6" t="s">
        <v>259</v>
      </c>
      <c r="F118" s="70">
        <v>-0.02</v>
      </c>
      <c r="G118" s="70">
        <f>VLOOKUP($E118,'Fuel Heat Rate'!$C$3:$K$33,3,FALSE)*F118</f>
        <v>-8.5304</v>
      </c>
    </row>
    <row r="119" spans="1:7">
      <c r="A119" s="6">
        <v>471322</v>
      </c>
      <c r="B119" s="6" t="s">
        <v>496</v>
      </c>
      <c r="C119" s="6">
        <v>2020</v>
      </c>
      <c r="D119" s="6" t="s">
        <v>506</v>
      </c>
      <c r="E119" s="6" t="s">
        <v>259</v>
      </c>
      <c r="F119" s="70">
        <v>-0.02</v>
      </c>
      <c r="G119" s="70">
        <f>VLOOKUP($E119,'Fuel Heat Rate'!$C$3:$K$33,3,FALSE)*F119</f>
        <v>-8.5304</v>
      </c>
    </row>
    <row r="120" spans="1:7">
      <c r="A120" s="6">
        <v>487492</v>
      </c>
      <c r="B120" s="6" t="s">
        <v>497</v>
      </c>
      <c r="C120" s="6">
        <v>2020</v>
      </c>
      <c r="D120" s="6" t="s">
        <v>506</v>
      </c>
      <c r="E120" s="6" t="s">
        <v>259</v>
      </c>
      <c r="F120" s="70">
        <v>-0.02</v>
      </c>
      <c r="G120" s="70">
        <f>VLOOKUP($E120,'Fuel Heat Rate'!$C$3:$K$33,3,FALSE)*F120</f>
        <v>-8.5304</v>
      </c>
    </row>
    <row r="121" spans="1:7">
      <c r="A121" s="6">
        <v>196992</v>
      </c>
      <c r="B121" s="6" t="s">
        <v>478</v>
      </c>
      <c r="C121" s="6">
        <v>2020</v>
      </c>
      <c r="D121" s="6" t="s">
        <v>506</v>
      </c>
      <c r="E121" s="6" t="s">
        <v>339</v>
      </c>
      <c r="F121" s="70">
        <v>-0.02</v>
      </c>
      <c r="G121" s="70">
        <f>VLOOKUP($E121,'Fuel Heat Rate'!$C$3:$K$33,3,FALSE)*F121</f>
        <v>-7.2</v>
      </c>
    </row>
    <row r="122" spans="1:7">
      <c r="A122" s="6">
        <v>27382</v>
      </c>
      <c r="B122" s="6" t="s">
        <v>495</v>
      </c>
      <c r="C122" s="6">
        <v>2021</v>
      </c>
      <c r="D122" s="6" t="s">
        <v>506</v>
      </c>
      <c r="E122" s="6" t="s">
        <v>251</v>
      </c>
      <c r="F122" s="70">
        <v>-0.02</v>
      </c>
      <c r="G122" s="70">
        <f>VLOOKUP($E122,'Fuel Heat Rate'!$C$3:$K$33,3,FALSE)*F122</f>
        <v>-9.1996</v>
      </c>
    </row>
    <row r="123" spans="1:7">
      <c r="A123" s="6">
        <v>29062</v>
      </c>
      <c r="B123" s="6" t="s">
        <v>471</v>
      </c>
      <c r="C123" s="6">
        <v>2021</v>
      </c>
      <c r="D123" s="6" t="s">
        <v>506</v>
      </c>
      <c r="E123" s="6" t="s">
        <v>264</v>
      </c>
      <c r="F123" s="70">
        <v>-0.02</v>
      </c>
      <c r="G123" s="70">
        <f>VLOOKUP($E123,'Fuel Heat Rate'!$C$3:$K$33,3,FALSE)*F123</f>
        <v>-8.196</v>
      </c>
    </row>
    <row r="124" spans="1:7">
      <c r="A124" s="6">
        <v>268602</v>
      </c>
      <c r="B124" s="6" t="s">
        <v>482</v>
      </c>
      <c r="C124" s="6">
        <v>2020</v>
      </c>
      <c r="D124" s="6" t="s">
        <v>506</v>
      </c>
      <c r="E124" s="6" t="s">
        <v>500</v>
      </c>
      <c r="F124" s="70">
        <v>-0.02</v>
      </c>
      <c r="G124" s="70">
        <f>VLOOKUP($E124,'Fuel Heat Rate'!$C$3:$K$33,3,FALSE)*F124</f>
        <v>-8.614</v>
      </c>
    </row>
    <row r="125" spans="1:7">
      <c r="A125" s="6">
        <v>19192</v>
      </c>
      <c r="B125" s="6" t="s">
        <v>480</v>
      </c>
      <c r="C125" s="6">
        <v>2021</v>
      </c>
      <c r="D125" s="6" t="s">
        <v>506</v>
      </c>
      <c r="E125" s="6" t="s">
        <v>262</v>
      </c>
      <c r="F125" s="70">
        <v>-0.02</v>
      </c>
      <c r="G125" s="70">
        <f>VLOOKUP($E125,'Fuel Heat Rate'!$C$3:$K$33,3,FALSE)*F125</f>
        <v>-8.3632</v>
      </c>
    </row>
    <row r="126" spans="1:7">
      <c r="A126" s="6">
        <v>479372</v>
      </c>
      <c r="B126" s="6" t="s">
        <v>496</v>
      </c>
      <c r="C126" s="6">
        <v>2020</v>
      </c>
      <c r="D126" s="6" t="s">
        <v>506</v>
      </c>
      <c r="E126" s="6" t="s">
        <v>262</v>
      </c>
      <c r="F126" s="70">
        <v>-0.02</v>
      </c>
      <c r="G126" s="70">
        <f>VLOOKUP($E126,'Fuel Heat Rate'!$C$3:$K$33,3,FALSE)*F126</f>
        <v>-8.3632</v>
      </c>
    </row>
    <row r="127" spans="1:7">
      <c r="A127" s="6">
        <v>18947</v>
      </c>
      <c r="B127" s="6" t="s">
        <v>496</v>
      </c>
      <c r="C127" s="6">
        <v>2021</v>
      </c>
      <c r="D127" s="6" t="s">
        <v>506</v>
      </c>
      <c r="E127" s="6" t="s">
        <v>262</v>
      </c>
      <c r="F127" s="70">
        <v>-0.02</v>
      </c>
      <c r="G127" s="70">
        <f>VLOOKUP($E127,'Fuel Heat Rate'!$C$3:$K$33,3,FALSE)*F127</f>
        <v>-8.3632</v>
      </c>
    </row>
    <row r="128" spans="1:7">
      <c r="A128" s="6">
        <v>30077</v>
      </c>
      <c r="B128" s="6" t="s">
        <v>481</v>
      </c>
      <c r="C128" s="6">
        <v>2021</v>
      </c>
      <c r="D128" s="6" t="s">
        <v>506</v>
      </c>
      <c r="E128" s="6" t="s">
        <v>253</v>
      </c>
      <c r="F128" s="70">
        <v>-0.02</v>
      </c>
      <c r="G128" s="70">
        <f>VLOOKUP($E128,'Fuel Heat Rate'!$C$3:$K$33,3,FALSE)*F128</f>
        <v>-71.169</v>
      </c>
    </row>
    <row r="129" spans="1:7">
      <c r="A129" s="6">
        <v>30847</v>
      </c>
      <c r="B129" s="6" t="s">
        <v>474</v>
      </c>
      <c r="C129" s="6">
        <v>2021</v>
      </c>
      <c r="D129" s="6" t="s">
        <v>506</v>
      </c>
      <c r="E129" s="6" t="s">
        <v>255</v>
      </c>
      <c r="F129" s="70">
        <v>-0.02</v>
      </c>
      <c r="G129" s="70">
        <f>VLOOKUP($E129,'Fuel Heat Rate'!$C$3:$K$33,3,FALSE)*F129</f>
        <v>-10.2868</v>
      </c>
    </row>
    <row r="130" spans="1:7">
      <c r="A130" s="6">
        <v>341997</v>
      </c>
      <c r="B130" s="6" t="s">
        <v>487</v>
      </c>
      <c r="C130" s="6">
        <v>2019</v>
      </c>
      <c r="D130" s="6" t="s">
        <v>506</v>
      </c>
      <c r="E130" s="6" t="s">
        <v>259</v>
      </c>
      <c r="F130" s="70">
        <v>-0.03</v>
      </c>
      <c r="G130" s="70">
        <f>VLOOKUP($E130,'Fuel Heat Rate'!$C$3:$K$33,3,FALSE)*F130</f>
        <v>-12.7956</v>
      </c>
    </row>
    <row r="131" spans="1:7">
      <c r="A131" s="6">
        <v>100567</v>
      </c>
      <c r="B131" s="6" t="s">
        <v>472</v>
      </c>
      <c r="C131" s="6">
        <v>2019</v>
      </c>
      <c r="D131" s="6" t="s">
        <v>506</v>
      </c>
      <c r="E131" s="6" t="s">
        <v>244</v>
      </c>
      <c r="F131" s="70">
        <v>-0.03</v>
      </c>
      <c r="G131" s="70">
        <f>VLOOKUP($E131,'Fuel Heat Rate'!$C$3:$K$33,3,FALSE)*F131</f>
        <v>-11.289</v>
      </c>
    </row>
    <row r="132" spans="1:7">
      <c r="A132" s="6">
        <v>8972</v>
      </c>
      <c r="B132" s="6" t="s">
        <v>487</v>
      </c>
      <c r="C132" s="6">
        <v>2021</v>
      </c>
      <c r="D132" s="6" t="s">
        <v>506</v>
      </c>
      <c r="E132" s="6" t="s">
        <v>244</v>
      </c>
      <c r="F132" s="70">
        <v>-0.03</v>
      </c>
      <c r="G132" s="70">
        <f>VLOOKUP($E132,'Fuel Heat Rate'!$C$3:$K$33,3,FALSE)*F132</f>
        <v>-11.289</v>
      </c>
    </row>
    <row r="133" spans="1:7">
      <c r="A133" s="6">
        <v>268637</v>
      </c>
      <c r="B133" s="6" t="s">
        <v>482</v>
      </c>
      <c r="C133" s="6">
        <v>2019</v>
      </c>
      <c r="D133" s="6" t="s">
        <v>506</v>
      </c>
      <c r="E133" s="6" t="s">
        <v>500</v>
      </c>
      <c r="F133" s="70">
        <v>-0.03</v>
      </c>
      <c r="G133" s="70">
        <f>VLOOKUP($E133,'Fuel Heat Rate'!$C$3:$K$33,3,FALSE)*F133</f>
        <v>-12.921</v>
      </c>
    </row>
    <row r="134" spans="1:7">
      <c r="A134" s="6">
        <v>236857</v>
      </c>
      <c r="B134" s="6" t="s">
        <v>480</v>
      </c>
      <c r="C134" s="6">
        <v>2019</v>
      </c>
      <c r="D134" s="6" t="s">
        <v>506</v>
      </c>
      <c r="E134" s="6" t="s">
        <v>262</v>
      </c>
      <c r="F134" s="70">
        <v>-0.03</v>
      </c>
      <c r="G134" s="70">
        <f>VLOOKUP($E134,'Fuel Heat Rate'!$C$3:$K$33,3,FALSE)*F134</f>
        <v>-12.5448</v>
      </c>
    </row>
    <row r="135" spans="1:7">
      <c r="A135" s="6">
        <v>398557</v>
      </c>
      <c r="B135" s="6" t="s">
        <v>490</v>
      </c>
      <c r="C135" s="6">
        <v>2019</v>
      </c>
      <c r="D135" s="6" t="s">
        <v>506</v>
      </c>
      <c r="E135" s="6" t="s">
        <v>262</v>
      </c>
      <c r="F135" s="70">
        <v>-0.03</v>
      </c>
      <c r="G135" s="70">
        <f>VLOOKUP($E135,'Fuel Heat Rate'!$C$3:$K$33,3,FALSE)*F135</f>
        <v>-12.5448</v>
      </c>
    </row>
    <row r="136" spans="1:7">
      <c r="A136" s="6">
        <v>499007</v>
      </c>
      <c r="B136" s="6" t="s">
        <v>497</v>
      </c>
      <c r="C136" s="6">
        <v>2019</v>
      </c>
      <c r="D136" s="6" t="s">
        <v>506</v>
      </c>
      <c r="E136" s="6" t="s">
        <v>253</v>
      </c>
      <c r="F136" s="70">
        <v>-0.03</v>
      </c>
      <c r="G136" s="70">
        <f>VLOOKUP($E136,'Fuel Heat Rate'!$C$3:$K$33,3,FALSE)*F136</f>
        <v>-106.7535</v>
      </c>
    </row>
    <row r="137" spans="1:7">
      <c r="A137" s="6">
        <v>26472</v>
      </c>
      <c r="B137" s="6" t="s">
        <v>473</v>
      </c>
      <c r="C137" s="6">
        <v>2021</v>
      </c>
      <c r="D137" s="6" t="s">
        <v>506</v>
      </c>
      <c r="E137" s="6" t="s">
        <v>277</v>
      </c>
      <c r="F137" s="70">
        <v>-0.03</v>
      </c>
      <c r="G137" s="70">
        <f>VLOOKUP($E137,'Fuel Heat Rate'!$C$3:$K$33,3,FALSE)*F137</f>
        <v>-15.0537</v>
      </c>
    </row>
    <row r="138" spans="1:7">
      <c r="A138" s="6">
        <v>99447</v>
      </c>
      <c r="B138" s="6" t="s">
        <v>472</v>
      </c>
      <c r="C138" s="6">
        <v>2019</v>
      </c>
      <c r="D138" s="6" t="s">
        <v>506</v>
      </c>
      <c r="E138" s="6" t="s">
        <v>259</v>
      </c>
      <c r="F138" s="70">
        <v>-0.04</v>
      </c>
      <c r="G138" s="70">
        <f>VLOOKUP($E138,'Fuel Heat Rate'!$C$3:$K$33,3,FALSE)*F138</f>
        <v>-17.0608</v>
      </c>
    </row>
    <row r="139" spans="1:7">
      <c r="A139" s="6">
        <v>131787</v>
      </c>
      <c r="B139" s="6" t="s">
        <v>474</v>
      </c>
      <c r="C139" s="6">
        <v>2019</v>
      </c>
      <c r="D139" s="6" t="s">
        <v>506</v>
      </c>
      <c r="E139" s="6" t="s">
        <v>259</v>
      </c>
      <c r="F139" s="70">
        <v>-0.04</v>
      </c>
      <c r="G139" s="70">
        <f>VLOOKUP($E139,'Fuel Heat Rate'!$C$3:$K$33,3,FALSE)*F139</f>
        <v>-17.0608</v>
      </c>
    </row>
    <row r="140" spans="1:7">
      <c r="A140" s="6">
        <v>17652</v>
      </c>
      <c r="B140" s="6" t="s">
        <v>487</v>
      </c>
      <c r="C140" s="6">
        <v>2021</v>
      </c>
      <c r="D140" s="6" t="s">
        <v>506</v>
      </c>
      <c r="E140" s="6" t="s">
        <v>259</v>
      </c>
      <c r="F140" s="70">
        <v>-0.04</v>
      </c>
      <c r="G140" s="70">
        <f>VLOOKUP($E140,'Fuel Heat Rate'!$C$3:$K$33,3,FALSE)*F140</f>
        <v>-17.0608</v>
      </c>
    </row>
    <row r="141" spans="1:7">
      <c r="A141" s="6">
        <v>17757</v>
      </c>
      <c r="B141" s="6" t="s">
        <v>490</v>
      </c>
      <c r="C141" s="6">
        <v>2021</v>
      </c>
      <c r="D141" s="6" t="s">
        <v>506</v>
      </c>
      <c r="E141" s="6" t="s">
        <v>259</v>
      </c>
      <c r="F141" s="70">
        <v>-0.04</v>
      </c>
      <c r="G141" s="70">
        <f>VLOOKUP($E141,'Fuel Heat Rate'!$C$3:$K$33,3,FALSE)*F141</f>
        <v>-17.0608</v>
      </c>
    </row>
    <row r="142" spans="1:7">
      <c r="A142" s="6">
        <v>17862</v>
      </c>
      <c r="B142" s="6" t="s">
        <v>496</v>
      </c>
      <c r="C142" s="6">
        <v>2021</v>
      </c>
      <c r="D142" s="6" t="s">
        <v>506</v>
      </c>
      <c r="E142" s="6" t="s">
        <v>259</v>
      </c>
      <c r="F142" s="70">
        <v>-0.04</v>
      </c>
      <c r="G142" s="70">
        <f>VLOOKUP($E142,'Fuel Heat Rate'!$C$3:$K$33,3,FALSE)*F142</f>
        <v>-17.0608</v>
      </c>
    </row>
    <row r="143" spans="1:7">
      <c r="A143" s="6">
        <v>511747</v>
      </c>
      <c r="B143" s="6" t="s">
        <v>498</v>
      </c>
      <c r="C143" s="6">
        <v>2019</v>
      </c>
      <c r="D143" s="6" t="s">
        <v>506</v>
      </c>
      <c r="E143" s="6" t="s">
        <v>262</v>
      </c>
      <c r="F143" s="70">
        <v>-0.04</v>
      </c>
      <c r="G143" s="70">
        <f>VLOOKUP($E143,'Fuel Heat Rate'!$C$3:$K$33,3,FALSE)*F143</f>
        <v>-16.7264</v>
      </c>
    </row>
    <row r="144" spans="1:7">
      <c r="A144" s="6">
        <v>99412</v>
      </c>
      <c r="B144" s="6" t="s">
        <v>472</v>
      </c>
      <c r="C144" s="6">
        <v>2020</v>
      </c>
      <c r="D144" s="6" t="s">
        <v>506</v>
      </c>
      <c r="E144" s="6" t="s">
        <v>259</v>
      </c>
      <c r="F144" s="70">
        <v>-0.05</v>
      </c>
      <c r="G144" s="70">
        <f>VLOOKUP($E144,'Fuel Heat Rate'!$C$3:$K$33,3,FALSE)*F144</f>
        <v>-21.326</v>
      </c>
    </row>
    <row r="145" spans="1:7">
      <c r="A145" s="6">
        <v>17547</v>
      </c>
      <c r="B145" s="6" t="s">
        <v>482</v>
      </c>
      <c r="C145" s="6">
        <v>2021</v>
      </c>
      <c r="D145" s="6" t="s">
        <v>506</v>
      </c>
      <c r="E145" s="6" t="s">
        <v>259</v>
      </c>
      <c r="F145" s="70">
        <v>-0.05</v>
      </c>
      <c r="G145" s="70">
        <f>VLOOKUP($E145,'Fuel Heat Rate'!$C$3:$K$33,3,FALSE)*F145</f>
        <v>-21.326</v>
      </c>
    </row>
    <row r="146" spans="1:7">
      <c r="A146" s="6">
        <v>341962</v>
      </c>
      <c r="B146" s="6" t="s">
        <v>487</v>
      </c>
      <c r="C146" s="6">
        <v>2020</v>
      </c>
      <c r="D146" s="6" t="s">
        <v>506</v>
      </c>
      <c r="E146" s="6" t="s">
        <v>259</v>
      </c>
      <c r="F146" s="70">
        <v>-0.05</v>
      </c>
      <c r="G146" s="70">
        <f>VLOOKUP($E146,'Fuel Heat Rate'!$C$3:$K$33,3,FALSE)*F146</f>
        <v>-21.326</v>
      </c>
    </row>
    <row r="147" spans="1:7">
      <c r="A147" s="6">
        <v>390507</v>
      </c>
      <c r="B147" s="6" t="s">
        <v>490</v>
      </c>
      <c r="C147" s="6">
        <v>2019</v>
      </c>
      <c r="D147" s="6" t="s">
        <v>506</v>
      </c>
      <c r="E147" s="6" t="s">
        <v>259</v>
      </c>
      <c r="F147" s="70">
        <v>-0.05</v>
      </c>
      <c r="G147" s="70">
        <f>VLOOKUP($E147,'Fuel Heat Rate'!$C$3:$K$33,3,FALSE)*F147</f>
        <v>-21.326</v>
      </c>
    </row>
    <row r="148" spans="1:7">
      <c r="A148" s="6">
        <v>18352</v>
      </c>
      <c r="B148" s="6" t="s">
        <v>491</v>
      </c>
      <c r="C148" s="6">
        <v>2021</v>
      </c>
      <c r="D148" s="6" t="s">
        <v>506</v>
      </c>
      <c r="E148" s="6" t="s">
        <v>259</v>
      </c>
      <c r="F148" s="70">
        <v>-0.05</v>
      </c>
      <c r="G148" s="70">
        <f>VLOOKUP($E148,'Fuel Heat Rate'!$C$3:$K$33,3,FALSE)*F148</f>
        <v>-21.326</v>
      </c>
    </row>
    <row r="149" spans="1:7">
      <c r="A149" s="6">
        <v>17407</v>
      </c>
      <c r="B149" s="6" t="s">
        <v>497</v>
      </c>
      <c r="C149" s="6">
        <v>2021</v>
      </c>
      <c r="D149" s="6" t="s">
        <v>506</v>
      </c>
      <c r="E149" s="6" t="s">
        <v>259</v>
      </c>
      <c r="F149" s="70">
        <v>-0.05</v>
      </c>
      <c r="G149" s="70">
        <f>VLOOKUP($E149,'Fuel Heat Rate'!$C$3:$K$33,3,FALSE)*F149</f>
        <v>-21.326</v>
      </c>
    </row>
    <row r="150" spans="1:7">
      <c r="A150" s="6">
        <v>457812</v>
      </c>
      <c r="B150" s="6" t="s">
        <v>495</v>
      </c>
      <c r="C150" s="6">
        <v>2019</v>
      </c>
      <c r="D150" s="6" t="s">
        <v>506</v>
      </c>
      <c r="E150" s="6" t="s">
        <v>251</v>
      </c>
      <c r="F150" s="70">
        <v>-0.05</v>
      </c>
      <c r="G150" s="70">
        <f>VLOOKUP($E150,'Fuel Heat Rate'!$C$3:$K$33,3,FALSE)*F150</f>
        <v>-22.999</v>
      </c>
    </row>
    <row r="151" spans="1:7">
      <c r="A151" s="6">
        <v>44287</v>
      </c>
      <c r="B151" s="6" t="s">
        <v>224</v>
      </c>
      <c r="C151" s="6">
        <v>2019</v>
      </c>
      <c r="D151" s="6" t="s">
        <v>506</v>
      </c>
      <c r="E151" s="6" t="s">
        <v>500</v>
      </c>
      <c r="F151" s="70">
        <v>-0.05</v>
      </c>
      <c r="G151" s="70">
        <f>VLOOKUP($E151,'Fuel Heat Rate'!$C$3:$K$33,3,FALSE)*F151</f>
        <v>-21.535</v>
      </c>
    </row>
    <row r="152" spans="1:7">
      <c r="A152" s="6">
        <v>188347</v>
      </c>
      <c r="B152" s="6" t="s">
        <v>477</v>
      </c>
      <c r="C152" s="6">
        <v>2019</v>
      </c>
      <c r="D152" s="6" t="s">
        <v>506</v>
      </c>
      <c r="E152" s="6" t="s">
        <v>262</v>
      </c>
      <c r="F152" s="70">
        <v>-0.05</v>
      </c>
      <c r="G152" s="70">
        <f>VLOOKUP($E152,'Fuel Heat Rate'!$C$3:$K$33,3,FALSE)*F152</f>
        <v>-20.908</v>
      </c>
    </row>
    <row r="153" spans="1:7">
      <c r="A153" s="6">
        <v>479407</v>
      </c>
      <c r="B153" s="6" t="s">
        <v>496</v>
      </c>
      <c r="C153" s="6">
        <v>2019</v>
      </c>
      <c r="D153" s="6" t="s">
        <v>506</v>
      </c>
      <c r="E153" s="6" t="s">
        <v>262</v>
      </c>
      <c r="F153" s="70">
        <v>-0.05</v>
      </c>
      <c r="G153" s="70">
        <f>VLOOKUP($E153,'Fuel Heat Rate'!$C$3:$K$33,3,FALSE)*F153</f>
        <v>-20.908</v>
      </c>
    </row>
    <row r="154" spans="1:7">
      <c r="A154" s="6">
        <v>511712</v>
      </c>
      <c r="B154" s="6" t="s">
        <v>498</v>
      </c>
      <c r="C154" s="6">
        <v>2020</v>
      </c>
      <c r="D154" s="6" t="s">
        <v>506</v>
      </c>
      <c r="E154" s="6" t="s">
        <v>262</v>
      </c>
      <c r="F154" s="70">
        <v>-0.05</v>
      </c>
      <c r="G154" s="70">
        <f>VLOOKUP($E154,'Fuel Heat Rate'!$C$3:$K$33,3,FALSE)*F154</f>
        <v>-20.908</v>
      </c>
    </row>
    <row r="155" spans="1:7">
      <c r="A155" s="6">
        <v>322782</v>
      </c>
      <c r="B155" s="6" t="s">
        <v>485</v>
      </c>
      <c r="C155" s="6">
        <v>2020</v>
      </c>
      <c r="D155" s="6" t="s">
        <v>506</v>
      </c>
      <c r="E155" s="6" t="s">
        <v>277</v>
      </c>
      <c r="F155" s="70">
        <v>-0.05</v>
      </c>
      <c r="G155" s="70">
        <f>VLOOKUP($E155,'Fuel Heat Rate'!$C$3:$K$33,3,FALSE)*F155</f>
        <v>-25.0895</v>
      </c>
    </row>
    <row r="156" spans="1:7">
      <c r="A156" s="6">
        <v>17687</v>
      </c>
      <c r="B156" s="6" t="s">
        <v>462</v>
      </c>
      <c r="C156" s="6">
        <v>2021</v>
      </c>
      <c r="D156" s="6" t="s">
        <v>506</v>
      </c>
      <c r="E156" s="6" t="s">
        <v>259</v>
      </c>
      <c r="F156" s="70">
        <v>-0.06</v>
      </c>
      <c r="G156" s="70">
        <f>VLOOKUP($E156,'Fuel Heat Rate'!$C$3:$K$33,3,FALSE)*F156</f>
        <v>-25.5912</v>
      </c>
    </row>
    <row r="157" spans="1:7">
      <c r="A157" s="6">
        <v>406642</v>
      </c>
      <c r="B157" s="6" t="s">
        <v>491</v>
      </c>
      <c r="C157" s="6">
        <v>2020</v>
      </c>
      <c r="D157" s="6" t="s">
        <v>506</v>
      </c>
      <c r="E157" s="6" t="s">
        <v>259</v>
      </c>
      <c r="F157" s="70">
        <v>-0.06</v>
      </c>
      <c r="G157" s="70">
        <f>VLOOKUP($E157,'Fuel Heat Rate'!$C$3:$K$33,3,FALSE)*F157</f>
        <v>-25.5912</v>
      </c>
    </row>
    <row r="158" spans="1:7">
      <c r="A158" s="6">
        <v>343082</v>
      </c>
      <c r="B158" s="6" t="s">
        <v>487</v>
      </c>
      <c r="C158" s="6">
        <v>2020</v>
      </c>
      <c r="D158" s="6" t="s">
        <v>506</v>
      </c>
      <c r="E158" s="6" t="s">
        <v>244</v>
      </c>
      <c r="F158" s="70">
        <v>-0.06</v>
      </c>
      <c r="G158" s="70">
        <f>VLOOKUP($E158,'Fuel Heat Rate'!$C$3:$K$33,3,FALSE)*F158</f>
        <v>-22.578</v>
      </c>
    </row>
    <row r="159" spans="1:7">
      <c r="A159" s="6">
        <v>8587</v>
      </c>
      <c r="B159" s="6" t="s">
        <v>491</v>
      </c>
      <c r="C159" s="6">
        <v>2021</v>
      </c>
      <c r="D159" s="6" t="s">
        <v>506</v>
      </c>
      <c r="E159" s="6" t="s">
        <v>242</v>
      </c>
      <c r="F159" s="70">
        <v>-0.06</v>
      </c>
      <c r="G159" s="70">
        <f>VLOOKUP($E159,'Fuel Heat Rate'!$C$3:$K$33,3,FALSE)*F159</f>
        <v>-104.121</v>
      </c>
    </row>
    <row r="160" spans="1:7">
      <c r="A160" s="6">
        <v>457777</v>
      </c>
      <c r="B160" s="6" t="s">
        <v>495</v>
      </c>
      <c r="C160" s="6">
        <v>2020</v>
      </c>
      <c r="D160" s="6" t="s">
        <v>506</v>
      </c>
      <c r="E160" s="6" t="s">
        <v>251</v>
      </c>
      <c r="F160" s="70">
        <v>-0.06</v>
      </c>
      <c r="G160" s="70">
        <f>VLOOKUP($E160,'Fuel Heat Rate'!$C$3:$K$33,3,FALSE)*F160</f>
        <v>-27.5988</v>
      </c>
    </row>
    <row r="161" spans="1:7">
      <c r="A161" s="6">
        <v>29132</v>
      </c>
      <c r="B161" s="6" t="s">
        <v>485</v>
      </c>
      <c r="C161" s="6">
        <v>2021</v>
      </c>
      <c r="D161" s="6" t="s">
        <v>506</v>
      </c>
      <c r="E161" s="6" t="s">
        <v>264</v>
      </c>
      <c r="F161" s="70">
        <v>-0.06</v>
      </c>
      <c r="G161" s="70">
        <f>VLOOKUP($E161,'Fuel Heat Rate'!$C$3:$K$33,3,FALSE)*F161</f>
        <v>-24.588</v>
      </c>
    </row>
    <row r="162" spans="1:7">
      <c r="A162" s="6">
        <v>75157</v>
      </c>
      <c r="B162" s="6" t="s">
        <v>470</v>
      </c>
      <c r="C162" s="6">
        <v>2019</v>
      </c>
      <c r="D162" s="6" t="s">
        <v>506</v>
      </c>
      <c r="E162" s="6" t="s">
        <v>262</v>
      </c>
      <c r="F162" s="70">
        <v>-0.06</v>
      </c>
      <c r="G162" s="70">
        <f>VLOOKUP($E162,'Fuel Heat Rate'!$C$3:$K$33,3,FALSE)*F162</f>
        <v>-25.0896</v>
      </c>
    </row>
    <row r="163" spans="1:7">
      <c r="A163" s="6">
        <v>18702</v>
      </c>
      <c r="B163" s="6" t="s">
        <v>495</v>
      </c>
      <c r="C163" s="6">
        <v>2021</v>
      </c>
      <c r="D163" s="6" t="s">
        <v>506</v>
      </c>
      <c r="E163" s="6" t="s">
        <v>262</v>
      </c>
      <c r="F163" s="70">
        <v>-0.06</v>
      </c>
      <c r="G163" s="70">
        <f>VLOOKUP($E163,'Fuel Heat Rate'!$C$3:$K$33,3,FALSE)*F163</f>
        <v>-25.0896</v>
      </c>
    </row>
    <row r="164" spans="1:7">
      <c r="A164" s="6">
        <v>498972</v>
      </c>
      <c r="B164" s="6" t="s">
        <v>497</v>
      </c>
      <c r="C164" s="6">
        <v>2020</v>
      </c>
      <c r="D164" s="6" t="s">
        <v>506</v>
      </c>
      <c r="E164" s="6" t="s">
        <v>253</v>
      </c>
      <c r="F164" s="70">
        <v>-0.06</v>
      </c>
      <c r="G164" s="70">
        <f>VLOOKUP($E164,'Fuel Heat Rate'!$C$3:$K$33,3,FALSE)*F164</f>
        <v>-213.507</v>
      </c>
    </row>
    <row r="165" spans="1:7">
      <c r="A165" s="6">
        <v>455152</v>
      </c>
      <c r="B165" s="6" t="s">
        <v>495</v>
      </c>
      <c r="C165" s="6">
        <v>2020</v>
      </c>
      <c r="D165" s="6" t="s">
        <v>506</v>
      </c>
      <c r="E165" s="6" t="s">
        <v>259</v>
      </c>
      <c r="F165" s="70">
        <v>-0.07</v>
      </c>
      <c r="G165" s="70">
        <f>VLOOKUP($E165,'Fuel Heat Rate'!$C$3:$K$33,3,FALSE)*F165</f>
        <v>-29.8564</v>
      </c>
    </row>
    <row r="166" spans="1:7">
      <c r="A166" s="6">
        <v>503662</v>
      </c>
      <c r="B166" s="6" t="s">
        <v>498</v>
      </c>
      <c r="C166" s="6">
        <v>2020</v>
      </c>
      <c r="D166" s="6" t="s">
        <v>506</v>
      </c>
      <c r="E166" s="6" t="s">
        <v>259</v>
      </c>
      <c r="F166" s="70">
        <v>-0.07</v>
      </c>
      <c r="G166" s="70">
        <f>VLOOKUP($E166,'Fuel Heat Rate'!$C$3:$K$33,3,FALSE)*F166</f>
        <v>-29.8564</v>
      </c>
    </row>
    <row r="167" spans="1:7">
      <c r="A167" s="6">
        <v>197937</v>
      </c>
      <c r="B167" s="6" t="s">
        <v>478</v>
      </c>
      <c r="C167" s="6">
        <v>2020</v>
      </c>
      <c r="D167" s="6" t="s">
        <v>506</v>
      </c>
      <c r="E167" s="6" t="s">
        <v>242</v>
      </c>
      <c r="F167" s="70">
        <v>-0.07</v>
      </c>
      <c r="G167" s="70">
        <f>VLOOKUP($E167,'Fuel Heat Rate'!$C$3:$K$33,3,FALSE)*F167</f>
        <v>-121.4745</v>
      </c>
    </row>
    <row r="168" spans="1:7">
      <c r="A168" s="6">
        <v>75122</v>
      </c>
      <c r="B168" s="6" t="s">
        <v>470</v>
      </c>
      <c r="C168" s="6">
        <v>2020</v>
      </c>
      <c r="D168" s="6" t="s">
        <v>506</v>
      </c>
      <c r="E168" s="6" t="s">
        <v>262</v>
      </c>
      <c r="F168" s="70">
        <v>-0.07</v>
      </c>
      <c r="G168" s="70">
        <f>VLOOKUP($E168,'Fuel Heat Rate'!$C$3:$K$33,3,FALSE)*F168</f>
        <v>-29.2712</v>
      </c>
    </row>
    <row r="169" spans="1:7">
      <c r="A169" s="6">
        <v>463237</v>
      </c>
      <c r="B169" s="6" t="s">
        <v>495</v>
      </c>
      <c r="C169" s="6">
        <v>2019</v>
      </c>
      <c r="D169" s="6" t="s">
        <v>506</v>
      </c>
      <c r="E169" s="6" t="s">
        <v>262</v>
      </c>
      <c r="F169" s="70">
        <v>-0.07</v>
      </c>
      <c r="G169" s="70">
        <f>VLOOKUP($E169,'Fuel Heat Rate'!$C$3:$K$33,3,FALSE)*F169</f>
        <v>-29.2712</v>
      </c>
    </row>
    <row r="170" spans="1:7">
      <c r="A170" s="6">
        <v>463202</v>
      </c>
      <c r="B170" s="6" t="s">
        <v>495</v>
      </c>
      <c r="C170" s="6">
        <v>2020</v>
      </c>
      <c r="D170" s="6" t="s">
        <v>506</v>
      </c>
      <c r="E170" s="6" t="s">
        <v>262</v>
      </c>
      <c r="F170" s="70">
        <v>-0.07</v>
      </c>
      <c r="G170" s="70">
        <f>VLOOKUP($E170,'Fuel Heat Rate'!$C$3:$K$33,3,FALSE)*F170</f>
        <v>-29.2712</v>
      </c>
    </row>
    <row r="171" spans="1:7">
      <c r="A171" s="6">
        <v>404227</v>
      </c>
      <c r="B171" s="6" t="s">
        <v>490</v>
      </c>
      <c r="C171" s="6">
        <v>2019</v>
      </c>
      <c r="D171" s="6" t="s">
        <v>506</v>
      </c>
      <c r="E171" s="6" t="s">
        <v>255</v>
      </c>
      <c r="F171" s="70">
        <v>-0.07</v>
      </c>
      <c r="G171" s="70">
        <f>VLOOKUP($E171,'Fuel Heat Rate'!$C$3:$K$33,3,FALSE)*F171</f>
        <v>-36.0038</v>
      </c>
    </row>
    <row r="172" spans="1:7">
      <c r="A172" s="6">
        <v>50937</v>
      </c>
      <c r="B172" s="6" t="s">
        <v>462</v>
      </c>
      <c r="C172" s="6">
        <v>2019</v>
      </c>
      <c r="D172" s="6" t="s">
        <v>506</v>
      </c>
      <c r="E172" s="6" t="s">
        <v>259</v>
      </c>
      <c r="F172" s="70">
        <v>-0.08</v>
      </c>
      <c r="G172" s="70">
        <f>VLOOKUP($E172,'Fuel Heat Rate'!$C$3:$K$33,3,FALSE)*F172</f>
        <v>-34.1216</v>
      </c>
    </row>
    <row r="173" spans="1:7">
      <c r="A173" s="6">
        <v>115617</v>
      </c>
      <c r="B173" s="6" t="s">
        <v>473</v>
      </c>
      <c r="C173" s="6">
        <v>2019</v>
      </c>
      <c r="D173" s="6" t="s">
        <v>506</v>
      </c>
      <c r="E173" s="6" t="s">
        <v>259</v>
      </c>
      <c r="F173" s="70">
        <v>-0.08</v>
      </c>
      <c r="G173" s="70">
        <f>VLOOKUP($E173,'Fuel Heat Rate'!$C$3:$K$33,3,FALSE)*F173</f>
        <v>-34.1216</v>
      </c>
    </row>
    <row r="174" spans="1:7">
      <c r="A174" s="6">
        <v>100917</v>
      </c>
      <c r="B174" s="6" t="s">
        <v>472</v>
      </c>
      <c r="C174" s="6">
        <v>2020</v>
      </c>
      <c r="D174" s="6" t="s">
        <v>506</v>
      </c>
      <c r="E174" s="6" t="s">
        <v>242</v>
      </c>
      <c r="F174" s="70">
        <v>-0.08</v>
      </c>
      <c r="G174" s="70">
        <f>VLOOKUP($E174,'Fuel Heat Rate'!$C$3:$K$33,3,FALSE)*F174</f>
        <v>-138.828</v>
      </c>
    </row>
    <row r="175" spans="1:7">
      <c r="A175" s="6">
        <v>10967</v>
      </c>
      <c r="B175" s="6" t="s">
        <v>486</v>
      </c>
      <c r="C175" s="6">
        <v>2021</v>
      </c>
      <c r="D175" s="6" t="s">
        <v>506</v>
      </c>
      <c r="E175" s="6" t="s">
        <v>249</v>
      </c>
      <c r="F175" s="70">
        <v>-0.08</v>
      </c>
      <c r="G175" s="70">
        <f>VLOOKUP($E175,'Fuel Heat Rate'!$C$3:$K$33,3,FALSE)*F175</f>
        <v>-41.816</v>
      </c>
    </row>
    <row r="176" spans="1:7">
      <c r="A176" s="6">
        <v>256422</v>
      </c>
      <c r="B176" s="6" t="s">
        <v>481</v>
      </c>
      <c r="C176" s="6">
        <v>2020</v>
      </c>
      <c r="D176" s="6" t="s">
        <v>506</v>
      </c>
      <c r="E176" s="6" t="s">
        <v>253</v>
      </c>
      <c r="F176" s="70">
        <v>-0.08</v>
      </c>
      <c r="G176" s="70">
        <f>VLOOKUP($E176,'Fuel Heat Rate'!$C$3:$K$33,3,FALSE)*F176</f>
        <v>-284.676</v>
      </c>
    </row>
    <row r="177" spans="1:7">
      <c r="A177" s="6">
        <v>128742</v>
      </c>
      <c r="B177" s="6" t="s">
        <v>473</v>
      </c>
      <c r="C177" s="6">
        <v>2020</v>
      </c>
      <c r="D177" s="6" t="s">
        <v>506</v>
      </c>
      <c r="E177" s="6" t="s">
        <v>277</v>
      </c>
      <c r="F177" s="70">
        <v>-0.08</v>
      </c>
      <c r="G177" s="70">
        <f>VLOOKUP($E177,'Fuel Heat Rate'!$C$3:$K$33,3,FALSE)*F177</f>
        <v>-40.1432</v>
      </c>
    </row>
    <row r="178" spans="1:7">
      <c r="A178" s="6">
        <v>26962</v>
      </c>
      <c r="B178" s="6" t="s">
        <v>485</v>
      </c>
      <c r="C178" s="6">
        <v>2021</v>
      </c>
      <c r="D178" s="6" t="s">
        <v>506</v>
      </c>
      <c r="E178" s="6" t="s">
        <v>277</v>
      </c>
      <c r="F178" s="70">
        <v>-0.08</v>
      </c>
      <c r="G178" s="70">
        <f>VLOOKUP($E178,'Fuel Heat Rate'!$C$3:$K$33,3,FALSE)*F178</f>
        <v>-40.1432</v>
      </c>
    </row>
    <row r="179" spans="1:7">
      <c r="A179" s="6">
        <v>404192</v>
      </c>
      <c r="B179" s="6" t="s">
        <v>490</v>
      </c>
      <c r="C179" s="6">
        <v>2020</v>
      </c>
      <c r="D179" s="6" t="s">
        <v>506</v>
      </c>
      <c r="E179" s="6" t="s">
        <v>255</v>
      </c>
      <c r="F179" s="70">
        <v>-0.08</v>
      </c>
      <c r="G179" s="70">
        <f>VLOOKUP($E179,'Fuel Heat Rate'!$C$3:$K$33,3,FALSE)*F179</f>
        <v>-41.1472</v>
      </c>
    </row>
    <row r="180" spans="1:7">
      <c r="A180" s="6">
        <v>30777</v>
      </c>
      <c r="B180" s="6" t="s">
        <v>490</v>
      </c>
      <c r="C180" s="6">
        <v>2021</v>
      </c>
      <c r="D180" s="6" t="s">
        <v>506</v>
      </c>
      <c r="E180" s="6" t="s">
        <v>255</v>
      </c>
      <c r="F180" s="70">
        <v>-0.08</v>
      </c>
      <c r="G180" s="70">
        <f>VLOOKUP($E180,'Fuel Heat Rate'!$C$3:$K$33,3,FALSE)*F180</f>
        <v>-41.1472</v>
      </c>
    </row>
    <row r="181" spans="1:7">
      <c r="A181" s="6">
        <v>50902</v>
      </c>
      <c r="B181" s="6" t="s">
        <v>462</v>
      </c>
      <c r="C181" s="6">
        <v>2020</v>
      </c>
      <c r="D181" s="6" t="s">
        <v>506</v>
      </c>
      <c r="E181" s="6" t="s">
        <v>259</v>
      </c>
      <c r="F181" s="70">
        <v>-0.09</v>
      </c>
      <c r="G181" s="70">
        <f>VLOOKUP($E181,'Fuel Heat Rate'!$C$3:$K$33,3,FALSE)*F181</f>
        <v>-38.3868</v>
      </c>
    </row>
    <row r="182" spans="1:7">
      <c r="A182" s="6">
        <v>261147</v>
      </c>
      <c r="B182" s="6" t="s">
        <v>482</v>
      </c>
      <c r="C182" s="6">
        <v>2019</v>
      </c>
      <c r="D182" s="6" t="s">
        <v>506</v>
      </c>
      <c r="E182" s="6" t="s">
        <v>259</v>
      </c>
      <c r="F182" s="70">
        <v>-0.09</v>
      </c>
      <c r="G182" s="70">
        <f>VLOOKUP($E182,'Fuel Heat Rate'!$C$3:$K$33,3,FALSE)*F182</f>
        <v>-38.3868</v>
      </c>
    </row>
    <row r="183" spans="1:7">
      <c r="A183" s="6">
        <v>422812</v>
      </c>
      <c r="B183" s="6" t="s">
        <v>492</v>
      </c>
      <c r="C183" s="6">
        <v>2020</v>
      </c>
      <c r="D183" s="6" t="s">
        <v>506</v>
      </c>
      <c r="E183" s="6" t="s">
        <v>259</v>
      </c>
      <c r="F183" s="70">
        <v>-0.09</v>
      </c>
      <c r="G183" s="70">
        <f>VLOOKUP($E183,'Fuel Heat Rate'!$C$3:$K$33,3,FALSE)*F183</f>
        <v>-38.3868</v>
      </c>
    </row>
    <row r="184" spans="1:7">
      <c r="A184" s="6">
        <v>503697</v>
      </c>
      <c r="B184" s="6" t="s">
        <v>498</v>
      </c>
      <c r="C184" s="6">
        <v>2019</v>
      </c>
      <c r="D184" s="6" t="s">
        <v>506</v>
      </c>
      <c r="E184" s="6" t="s">
        <v>259</v>
      </c>
      <c r="F184" s="70">
        <v>-0.09</v>
      </c>
      <c r="G184" s="70">
        <f>VLOOKUP($E184,'Fuel Heat Rate'!$C$3:$K$33,3,FALSE)*F184</f>
        <v>-38.3868</v>
      </c>
    </row>
    <row r="185" spans="1:7">
      <c r="A185" s="6">
        <v>323342</v>
      </c>
      <c r="B185" s="6" t="s">
        <v>485</v>
      </c>
      <c r="C185" s="6">
        <v>2020</v>
      </c>
      <c r="D185" s="6" t="s">
        <v>506</v>
      </c>
      <c r="E185" s="6" t="s">
        <v>255</v>
      </c>
      <c r="F185" s="70">
        <v>-0.09</v>
      </c>
      <c r="G185" s="70">
        <f>VLOOKUP($E185,'Fuel Heat Rate'!$C$3:$K$33,3,FALSE)*F185</f>
        <v>-46.2906</v>
      </c>
    </row>
    <row r="186" spans="1:7">
      <c r="A186" s="6">
        <v>18177</v>
      </c>
      <c r="B186" s="6" t="s">
        <v>472</v>
      </c>
      <c r="C186" s="6">
        <v>2021</v>
      </c>
      <c r="D186" s="6" t="s">
        <v>506</v>
      </c>
      <c r="E186" s="6" t="s">
        <v>259</v>
      </c>
      <c r="F186" s="70">
        <v>-0.1</v>
      </c>
      <c r="G186" s="70">
        <f>VLOOKUP($E186,'Fuel Heat Rate'!$C$3:$K$33,3,FALSE)*F186</f>
        <v>-42.652</v>
      </c>
    </row>
    <row r="187" spans="1:7">
      <c r="A187" s="6">
        <v>261112</v>
      </c>
      <c r="B187" s="6" t="s">
        <v>482</v>
      </c>
      <c r="C187" s="6">
        <v>2020</v>
      </c>
      <c r="D187" s="6" t="s">
        <v>506</v>
      </c>
      <c r="E187" s="6" t="s">
        <v>259</v>
      </c>
      <c r="F187" s="70">
        <v>-0.1</v>
      </c>
      <c r="G187" s="70">
        <f>VLOOKUP($E187,'Fuel Heat Rate'!$C$3:$K$33,3,FALSE)*F187</f>
        <v>-42.652</v>
      </c>
    </row>
    <row r="188" spans="1:7">
      <c r="A188" s="6">
        <v>17477</v>
      </c>
      <c r="B188" s="6" t="s">
        <v>486</v>
      </c>
      <c r="C188" s="6">
        <v>2021</v>
      </c>
      <c r="D188" s="6" t="s">
        <v>506</v>
      </c>
      <c r="E188" s="6" t="s">
        <v>259</v>
      </c>
      <c r="F188" s="70">
        <v>-0.1</v>
      </c>
      <c r="G188" s="70">
        <f>VLOOKUP($E188,'Fuel Heat Rate'!$C$3:$K$33,3,FALSE)*F188</f>
        <v>-42.652</v>
      </c>
    </row>
    <row r="189" spans="1:7">
      <c r="A189" s="6">
        <v>406677</v>
      </c>
      <c r="B189" s="6" t="s">
        <v>491</v>
      </c>
      <c r="C189" s="6">
        <v>2019</v>
      </c>
      <c r="D189" s="6" t="s">
        <v>506</v>
      </c>
      <c r="E189" s="6" t="s">
        <v>259</v>
      </c>
      <c r="F189" s="70">
        <v>-0.1</v>
      </c>
      <c r="G189" s="70">
        <f>VLOOKUP($E189,'Fuel Heat Rate'!$C$3:$K$33,3,FALSE)*F189</f>
        <v>-42.652</v>
      </c>
    </row>
    <row r="190" spans="1:7">
      <c r="A190" s="6">
        <v>455187</v>
      </c>
      <c r="B190" s="6" t="s">
        <v>495</v>
      </c>
      <c r="C190" s="6">
        <v>2019</v>
      </c>
      <c r="D190" s="6" t="s">
        <v>506</v>
      </c>
      <c r="E190" s="6" t="s">
        <v>259</v>
      </c>
      <c r="F190" s="70">
        <v>-0.1</v>
      </c>
      <c r="G190" s="70">
        <f>VLOOKUP($E190,'Fuel Heat Rate'!$C$3:$K$33,3,FALSE)*F190</f>
        <v>-42.652</v>
      </c>
    </row>
    <row r="191" spans="1:7">
      <c r="A191" s="6">
        <v>115232</v>
      </c>
      <c r="B191" s="6" t="s">
        <v>472</v>
      </c>
      <c r="C191" s="6">
        <v>2019</v>
      </c>
      <c r="D191" s="6" t="s">
        <v>506</v>
      </c>
      <c r="E191" s="6" t="s">
        <v>247</v>
      </c>
      <c r="F191" s="70">
        <v>-0.1</v>
      </c>
      <c r="G191" s="70">
        <f>VLOOKUP($E191,'Fuel Heat Rate'!$C$3:$K$33,3,FALSE)*F191</f>
        <v>-79.45</v>
      </c>
    </row>
    <row r="192" spans="1:7">
      <c r="A192" s="6">
        <v>212602</v>
      </c>
      <c r="B192" s="6" t="s">
        <v>479</v>
      </c>
      <c r="C192" s="6">
        <v>2020</v>
      </c>
      <c r="D192" s="6" t="s">
        <v>506</v>
      </c>
      <c r="E192" s="6" t="s">
        <v>259</v>
      </c>
      <c r="F192" s="70">
        <v>-0.11</v>
      </c>
      <c r="G192" s="70">
        <f>VLOOKUP($E192,'Fuel Heat Rate'!$C$3:$K$33,3,FALSE)*F192</f>
        <v>-46.9172</v>
      </c>
    </row>
    <row r="193" spans="1:7">
      <c r="A193" s="6">
        <v>18107</v>
      </c>
      <c r="B193" s="6" t="s">
        <v>480</v>
      </c>
      <c r="C193" s="6">
        <v>2021</v>
      </c>
      <c r="D193" s="6" t="s">
        <v>506</v>
      </c>
      <c r="E193" s="6" t="s">
        <v>259</v>
      </c>
      <c r="F193" s="70">
        <v>-0.11</v>
      </c>
      <c r="G193" s="70">
        <f>VLOOKUP($E193,'Fuel Heat Rate'!$C$3:$K$33,3,FALSE)*F193</f>
        <v>-46.9172</v>
      </c>
    </row>
    <row r="194" spans="1:7">
      <c r="A194" s="6">
        <v>325792</v>
      </c>
      <c r="B194" s="6" t="s">
        <v>486</v>
      </c>
      <c r="C194" s="6">
        <v>2020</v>
      </c>
      <c r="D194" s="6" t="s">
        <v>506</v>
      </c>
      <c r="E194" s="6" t="s">
        <v>259</v>
      </c>
      <c r="F194" s="70">
        <v>-0.11</v>
      </c>
      <c r="G194" s="70">
        <f>VLOOKUP($E194,'Fuel Heat Rate'!$C$3:$K$33,3,FALSE)*F194</f>
        <v>-46.9172</v>
      </c>
    </row>
    <row r="195" spans="1:7">
      <c r="A195" s="6">
        <v>197972</v>
      </c>
      <c r="B195" s="6" t="s">
        <v>478</v>
      </c>
      <c r="C195" s="6">
        <v>2019</v>
      </c>
      <c r="D195" s="6" t="s">
        <v>506</v>
      </c>
      <c r="E195" s="6" t="s">
        <v>242</v>
      </c>
      <c r="F195" s="70">
        <v>-0.11</v>
      </c>
      <c r="G195" s="70">
        <f>VLOOKUP($E195,'Fuel Heat Rate'!$C$3:$K$33,3,FALSE)*F195</f>
        <v>-190.8885</v>
      </c>
    </row>
    <row r="196" spans="1:7">
      <c r="A196" s="6">
        <v>11352</v>
      </c>
      <c r="B196" s="6" t="s">
        <v>496</v>
      </c>
      <c r="C196" s="6">
        <v>2021</v>
      </c>
      <c r="D196" s="6" t="s">
        <v>506</v>
      </c>
      <c r="E196" s="6" t="s">
        <v>249</v>
      </c>
      <c r="F196" s="70">
        <v>-0.11</v>
      </c>
      <c r="G196" s="70">
        <f>VLOOKUP($E196,'Fuel Heat Rate'!$C$3:$K$33,3,FALSE)*F196</f>
        <v>-57.497</v>
      </c>
    </row>
    <row r="197" spans="1:7">
      <c r="A197" s="6">
        <v>204482</v>
      </c>
      <c r="B197" s="6" t="s">
        <v>478</v>
      </c>
      <c r="C197" s="6">
        <v>2020</v>
      </c>
      <c r="D197" s="6" t="s">
        <v>506</v>
      </c>
      <c r="E197" s="6" t="s">
        <v>262</v>
      </c>
      <c r="F197" s="70">
        <v>-0.11</v>
      </c>
      <c r="G197" s="70">
        <f>VLOOKUP($E197,'Fuel Heat Rate'!$C$3:$K$33,3,FALSE)*F197</f>
        <v>-45.9976</v>
      </c>
    </row>
    <row r="198" spans="1:7">
      <c r="A198" s="6">
        <v>19227</v>
      </c>
      <c r="B198" s="6" t="s">
        <v>481</v>
      </c>
      <c r="C198" s="6">
        <v>2021</v>
      </c>
      <c r="D198" s="6" t="s">
        <v>506</v>
      </c>
      <c r="E198" s="6" t="s">
        <v>262</v>
      </c>
      <c r="F198" s="70">
        <v>-0.11</v>
      </c>
      <c r="G198" s="70">
        <f>VLOOKUP($E198,'Fuel Heat Rate'!$C$3:$K$33,3,FALSE)*F198</f>
        <v>-45.9976</v>
      </c>
    </row>
    <row r="199" spans="1:7">
      <c r="A199" s="6">
        <v>180297</v>
      </c>
      <c r="B199" s="6" t="s">
        <v>477</v>
      </c>
      <c r="C199" s="6">
        <v>2019</v>
      </c>
      <c r="D199" s="6" t="s">
        <v>506</v>
      </c>
      <c r="E199" s="6" t="s">
        <v>259</v>
      </c>
      <c r="F199" s="70">
        <v>-0.12</v>
      </c>
      <c r="G199" s="70">
        <f>VLOOKUP($E199,'Fuel Heat Rate'!$C$3:$K$33,3,FALSE)*F199</f>
        <v>-51.1824</v>
      </c>
    </row>
    <row r="200" spans="1:7">
      <c r="A200" s="6">
        <v>212637</v>
      </c>
      <c r="B200" s="6" t="s">
        <v>479</v>
      </c>
      <c r="C200" s="6">
        <v>2019</v>
      </c>
      <c r="D200" s="6" t="s">
        <v>506</v>
      </c>
      <c r="E200" s="6" t="s">
        <v>259</v>
      </c>
      <c r="F200" s="70">
        <v>-0.12</v>
      </c>
      <c r="G200" s="70">
        <f>VLOOKUP($E200,'Fuel Heat Rate'!$C$3:$K$33,3,FALSE)*F200</f>
        <v>-51.1824</v>
      </c>
    </row>
    <row r="201" spans="1:7">
      <c r="A201" s="6">
        <v>17372</v>
      </c>
      <c r="B201" s="6" t="s">
        <v>492</v>
      </c>
      <c r="C201" s="6">
        <v>2021</v>
      </c>
      <c r="D201" s="6" t="s">
        <v>506</v>
      </c>
      <c r="E201" s="6" t="s">
        <v>259</v>
      </c>
      <c r="F201" s="70">
        <v>-0.12</v>
      </c>
      <c r="G201" s="70">
        <f>VLOOKUP($E201,'Fuel Heat Rate'!$C$3:$K$33,3,FALSE)*F201</f>
        <v>-51.1824</v>
      </c>
    </row>
    <row r="202" spans="1:7">
      <c r="A202" s="6">
        <v>452702</v>
      </c>
      <c r="B202" s="6" t="s">
        <v>493</v>
      </c>
      <c r="C202" s="6">
        <v>2020</v>
      </c>
      <c r="D202" s="6" t="s">
        <v>506</v>
      </c>
      <c r="E202" s="6" t="s">
        <v>255</v>
      </c>
      <c r="F202" s="70">
        <v>-0.12</v>
      </c>
      <c r="G202" s="70">
        <f>VLOOKUP($E202,'Fuel Heat Rate'!$C$3:$K$33,3,FALSE)*F202</f>
        <v>-61.7208</v>
      </c>
    </row>
    <row r="203" spans="1:7">
      <c r="A203" s="6">
        <v>18422</v>
      </c>
      <c r="B203" s="6" t="s">
        <v>479</v>
      </c>
      <c r="C203" s="6">
        <v>2021</v>
      </c>
      <c r="D203" s="6" t="s">
        <v>506</v>
      </c>
      <c r="E203" s="6" t="s">
        <v>259</v>
      </c>
      <c r="F203" s="70">
        <v>-0.13</v>
      </c>
      <c r="G203" s="70">
        <f>VLOOKUP($E203,'Fuel Heat Rate'!$C$3:$K$33,3,FALSE)*F203</f>
        <v>-55.4476</v>
      </c>
    </row>
    <row r="204" spans="1:7">
      <c r="A204" s="6">
        <v>422847</v>
      </c>
      <c r="B204" s="6" t="s">
        <v>492</v>
      </c>
      <c r="C204" s="6">
        <v>2019</v>
      </c>
      <c r="D204" s="6" t="s">
        <v>506</v>
      </c>
      <c r="E204" s="6" t="s">
        <v>259</v>
      </c>
      <c r="F204" s="70">
        <v>-0.13</v>
      </c>
      <c r="G204" s="70">
        <f>VLOOKUP($E204,'Fuel Heat Rate'!$C$3:$K$33,3,FALSE)*F204</f>
        <v>-55.4476</v>
      </c>
    </row>
    <row r="205" spans="1:7">
      <c r="A205" s="6">
        <v>18037</v>
      </c>
      <c r="B205" s="6" t="s">
        <v>498</v>
      </c>
      <c r="C205" s="6">
        <v>2021</v>
      </c>
      <c r="D205" s="6" t="s">
        <v>506</v>
      </c>
      <c r="E205" s="6" t="s">
        <v>259</v>
      </c>
      <c r="F205" s="70">
        <v>-0.13</v>
      </c>
      <c r="G205" s="70">
        <f>VLOOKUP($E205,'Fuel Heat Rate'!$C$3:$K$33,3,FALSE)*F205</f>
        <v>-55.4476</v>
      </c>
    </row>
    <row r="206" spans="1:7">
      <c r="A206" s="6">
        <v>8447</v>
      </c>
      <c r="B206" s="6" t="s">
        <v>471</v>
      </c>
      <c r="C206" s="6">
        <v>2021</v>
      </c>
      <c r="D206" s="6" t="s">
        <v>506</v>
      </c>
      <c r="E206" s="6" t="s">
        <v>242</v>
      </c>
      <c r="F206" s="70">
        <v>-0.13</v>
      </c>
      <c r="G206" s="70">
        <f>VLOOKUP($E206,'Fuel Heat Rate'!$C$3:$K$33,3,FALSE)*F206</f>
        <v>-225.5955</v>
      </c>
    </row>
    <row r="207" spans="1:7">
      <c r="A207" s="6">
        <v>461522</v>
      </c>
      <c r="B207" s="6" t="s">
        <v>495</v>
      </c>
      <c r="C207" s="6">
        <v>2020</v>
      </c>
      <c r="D207" s="6" t="s">
        <v>506</v>
      </c>
      <c r="E207" s="6" t="s">
        <v>264</v>
      </c>
      <c r="F207" s="70">
        <v>-0.13</v>
      </c>
      <c r="G207" s="70">
        <f>VLOOKUP($E207,'Fuel Heat Rate'!$C$3:$K$33,3,FALSE)*F207</f>
        <v>-53.274</v>
      </c>
    </row>
    <row r="208" spans="1:7">
      <c r="A208" s="6">
        <v>252992</v>
      </c>
      <c r="B208" s="6" t="s">
        <v>481</v>
      </c>
      <c r="C208" s="6">
        <v>2020</v>
      </c>
      <c r="D208" s="6" t="s">
        <v>506</v>
      </c>
      <c r="E208" s="6" t="s">
        <v>262</v>
      </c>
      <c r="F208" s="70">
        <v>-0.13</v>
      </c>
      <c r="G208" s="70">
        <f>VLOOKUP($E208,'Fuel Heat Rate'!$C$3:$K$33,3,FALSE)*F208</f>
        <v>-54.3608</v>
      </c>
    </row>
    <row r="209" spans="1:7">
      <c r="A209" s="6">
        <v>63537</v>
      </c>
      <c r="B209" s="6" t="s">
        <v>462</v>
      </c>
      <c r="C209" s="6">
        <v>2019</v>
      </c>
      <c r="D209" s="6" t="s">
        <v>506</v>
      </c>
      <c r="E209" s="6" t="s">
        <v>494</v>
      </c>
      <c r="F209" s="70">
        <v>-0.13</v>
      </c>
      <c r="G209" s="70">
        <f>VLOOKUP($E209,'Fuel Heat Rate'!$C$3:$K$33,3,FALSE)*F209</f>
        <v>-20.1149</v>
      </c>
    </row>
    <row r="210" spans="1:7">
      <c r="A210" s="6">
        <v>30392</v>
      </c>
      <c r="B210" s="6" t="s">
        <v>492</v>
      </c>
      <c r="C210" s="6">
        <v>2021</v>
      </c>
      <c r="D210" s="6" t="s">
        <v>506</v>
      </c>
      <c r="E210" s="6" t="s">
        <v>255</v>
      </c>
      <c r="F210" s="70">
        <v>-0.13</v>
      </c>
      <c r="G210" s="70">
        <f>VLOOKUP($E210,'Fuel Heat Rate'!$C$3:$K$33,3,FALSE)*F210</f>
        <v>-66.8642</v>
      </c>
    </row>
    <row r="211" spans="1:7">
      <c r="A211" s="6">
        <v>196432</v>
      </c>
      <c r="B211" s="6" t="s">
        <v>478</v>
      </c>
      <c r="C211" s="6">
        <v>2020</v>
      </c>
      <c r="D211" s="6" t="s">
        <v>506</v>
      </c>
      <c r="E211" s="6" t="s">
        <v>259</v>
      </c>
      <c r="F211" s="70">
        <v>-0.14</v>
      </c>
      <c r="G211" s="70">
        <f>VLOOKUP($E211,'Fuel Heat Rate'!$C$3:$K$33,3,FALSE)*F211</f>
        <v>-59.7128</v>
      </c>
    </row>
    <row r="212" spans="1:7">
      <c r="A212" s="6">
        <v>378992</v>
      </c>
      <c r="B212" s="6" t="s">
        <v>489</v>
      </c>
      <c r="C212" s="6">
        <v>2020</v>
      </c>
      <c r="D212" s="6" t="s">
        <v>506</v>
      </c>
      <c r="E212" s="6" t="s">
        <v>504</v>
      </c>
      <c r="F212" s="70">
        <v>-0.14</v>
      </c>
      <c r="G212" s="70">
        <f>VLOOKUP($E212,'Fuel Heat Rate'!$C$3:$K$33,3,FALSE)*F212</f>
        <v>-46.8342</v>
      </c>
    </row>
    <row r="213" spans="1:7">
      <c r="A213" s="6">
        <v>29867</v>
      </c>
      <c r="B213" s="6" t="s">
        <v>484</v>
      </c>
      <c r="C213" s="6">
        <v>2021</v>
      </c>
      <c r="D213" s="6" t="s">
        <v>506</v>
      </c>
      <c r="E213" s="6" t="s">
        <v>253</v>
      </c>
      <c r="F213" s="70">
        <v>-0.14</v>
      </c>
      <c r="G213" s="70">
        <f>VLOOKUP($E213,'Fuel Heat Rate'!$C$3:$K$33,3,FALSE)*F213</f>
        <v>-498.183</v>
      </c>
    </row>
    <row r="214" spans="1:7">
      <c r="A214" s="6">
        <v>277282</v>
      </c>
      <c r="B214" s="6" t="s">
        <v>483</v>
      </c>
      <c r="C214" s="6">
        <v>2020</v>
      </c>
      <c r="D214" s="6" t="s">
        <v>506</v>
      </c>
      <c r="E214" s="6" t="s">
        <v>259</v>
      </c>
      <c r="F214" s="70">
        <v>-0.15</v>
      </c>
      <c r="G214" s="70">
        <f>VLOOKUP($E214,'Fuel Heat Rate'!$C$3:$K$33,3,FALSE)*F214</f>
        <v>-63.978</v>
      </c>
    </row>
    <row r="215" spans="1:7">
      <c r="A215" s="6">
        <v>309622</v>
      </c>
      <c r="B215" s="6" t="s">
        <v>485</v>
      </c>
      <c r="C215" s="6">
        <v>2020</v>
      </c>
      <c r="D215" s="6" t="s">
        <v>506</v>
      </c>
      <c r="E215" s="6" t="s">
        <v>259</v>
      </c>
      <c r="F215" s="70">
        <v>-0.15</v>
      </c>
      <c r="G215" s="70">
        <f>VLOOKUP($E215,'Fuel Heat Rate'!$C$3:$K$33,3,FALSE)*F215</f>
        <v>-63.978</v>
      </c>
    </row>
    <row r="216" spans="1:7">
      <c r="A216" s="6">
        <v>214142</v>
      </c>
      <c r="B216" s="6" t="s">
        <v>479</v>
      </c>
      <c r="C216" s="6">
        <v>2019</v>
      </c>
      <c r="D216" s="6" t="s">
        <v>506</v>
      </c>
      <c r="E216" s="6" t="s">
        <v>242</v>
      </c>
      <c r="F216" s="70">
        <v>-0.16</v>
      </c>
      <c r="G216" s="70">
        <f>VLOOKUP($E216,'Fuel Heat Rate'!$C$3:$K$33,3,FALSE)*F216</f>
        <v>-277.656</v>
      </c>
    </row>
    <row r="217" spans="1:7">
      <c r="A217" s="6">
        <v>214107</v>
      </c>
      <c r="B217" s="6" t="s">
        <v>479</v>
      </c>
      <c r="C217" s="6">
        <v>2020</v>
      </c>
      <c r="D217" s="6" t="s">
        <v>506</v>
      </c>
      <c r="E217" s="6" t="s">
        <v>242</v>
      </c>
      <c r="F217" s="70">
        <v>-0.16</v>
      </c>
      <c r="G217" s="70">
        <f>VLOOKUP($E217,'Fuel Heat Rate'!$C$3:$K$33,3,FALSE)*F217</f>
        <v>-277.656</v>
      </c>
    </row>
    <row r="218" spans="1:7">
      <c r="A218" s="6">
        <v>18597</v>
      </c>
      <c r="B218" s="6" t="s">
        <v>470</v>
      </c>
      <c r="C218" s="6">
        <v>2021</v>
      </c>
      <c r="D218" s="6" t="s">
        <v>506</v>
      </c>
      <c r="E218" s="6" t="s">
        <v>262</v>
      </c>
      <c r="F218" s="70">
        <v>-0.16</v>
      </c>
      <c r="G218" s="70">
        <f>VLOOKUP($E218,'Fuel Heat Rate'!$C$3:$K$33,3,FALSE)*F218</f>
        <v>-66.9056</v>
      </c>
    </row>
    <row r="219" spans="1:7">
      <c r="A219" s="6">
        <v>323377</v>
      </c>
      <c r="B219" s="6" t="s">
        <v>485</v>
      </c>
      <c r="C219" s="6">
        <v>2019</v>
      </c>
      <c r="D219" s="6" t="s">
        <v>506</v>
      </c>
      <c r="E219" s="6" t="s">
        <v>255</v>
      </c>
      <c r="F219" s="70">
        <v>-0.16</v>
      </c>
      <c r="G219" s="70">
        <f>VLOOKUP($E219,'Fuel Heat Rate'!$C$3:$K$33,3,FALSE)*F219</f>
        <v>-82.2944</v>
      </c>
    </row>
    <row r="220" spans="1:7">
      <c r="A220" s="6">
        <v>115197</v>
      </c>
      <c r="B220" s="6" t="s">
        <v>472</v>
      </c>
      <c r="C220" s="6">
        <v>2020</v>
      </c>
      <c r="D220" s="6" t="s">
        <v>506</v>
      </c>
      <c r="E220" s="6" t="s">
        <v>247</v>
      </c>
      <c r="F220" s="70">
        <v>-0.16</v>
      </c>
      <c r="G220" s="70">
        <f>VLOOKUP($E220,'Fuel Heat Rate'!$C$3:$K$33,3,FALSE)*F220</f>
        <v>-127.12</v>
      </c>
    </row>
    <row r="221" spans="1:7">
      <c r="A221" s="6">
        <v>10582</v>
      </c>
      <c r="B221" s="6" t="s">
        <v>472</v>
      </c>
      <c r="C221" s="6">
        <v>2021</v>
      </c>
      <c r="D221" s="6" t="s">
        <v>506</v>
      </c>
      <c r="E221" s="6" t="s">
        <v>247</v>
      </c>
      <c r="F221" s="70">
        <v>-0.16</v>
      </c>
      <c r="G221" s="70">
        <f>VLOOKUP($E221,'Fuel Heat Rate'!$C$3:$K$33,3,FALSE)*F221</f>
        <v>-127.12</v>
      </c>
    </row>
    <row r="222" spans="1:7">
      <c r="A222" s="6">
        <v>62417</v>
      </c>
      <c r="B222" s="6" t="s">
        <v>462</v>
      </c>
      <c r="C222" s="6">
        <v>2019</v>
      </c>
      <c r="D222" s="6" t="s">
        <v>506</v>
      </c>
      <c r="E222" s="6" t="s">
        <v>253</v>
      </c>
      <c r="F222" s="70">
        <v>-0.17</v>
      </c>
      <c r="G222" s="70">
        <f>VLOOKUP($E222,'Fuel Heat Rate'!$C$3:$K$33,3,FALSE)*F222</f>
        <v>-604.9365</v>
      </c>
    </row>
    <row r="223" spans="1:7">
      <c r="A223" s="6">
        <v>194017</v>
      </c>
      <c r="B223" s="6" t="s">
        <v>477</v>
      </c>
      <c r="C223" s="6">
        <v>2019</v>
      </c>
      <c r="D223" s="6" t="s">
        <v>506</v>
      </c>
      <c r="E223" s="6" t="s">
        <v>255</v>
      </c>
      <c r="F223" s="70">
        <v>-0.17</v>
      </c>
      <c r="G223" s="70">
        <f>VLOOKUP($E223,'Fuel Heat Rate'!$C$3:$K$33,3,FALSE)*F223</f>
        <v>-87.4378</v>
      </c>
    </row>
    <row r="224" spans="1:7">
      <c r="A224" s="6">
        <v>31302</v>
      </c>
      <c r="B224" s="6" t="s">
        <v>485</v>
      </c>
      <c r="C224" s="6">
        <v>2021</v>
      </c>
      <c r="D224" s="6" t="s">
        <v>506</v>
      </c>
      <c r="E224" s="6" t="s">
        <v>255</v>
      </c>
      <c r="F224" s="70">
        <v>-0.17</v>
      </c>
      <c r="G224" s="70">
        <f>VLOOKUP($E224,'Fuel Heat Rate'!$C$3:$K$33,3,FALSE)*F224</f>
        <v>-87.4378</v>
      </c>
    </row>
    <row r="225" spans="1:7">
      <c r="A225" s="6">
        <v>180262</v>
      </c>
      <c r="B225" s="6" t="s">
        <v>477</v>
      </c>
      <c r="C225" s="6">
        <v>2020</v>
      </c>
      <c r="D225" s="6" t="s">
        <v>506</v>
      </c>
      <c r="E225" s="6" t="s">
        <v>259</v>
      </c>
      <c r="F225" s="70">
        <v>-0.18</v>
      </c>
      <c r="G225" s="70">
        <f>VLOOKUP($E225,'Fuel Heat Rate'!$C$3:$K$33,3,FALSE)*F225</f>
        <v>-76.7736</v>
      </c>
    </row>
    <row r="226" spans="1:7">
      <c r="A226" s="6">
        <v>19122</v>
      </c>
      <c r="B226" s="6" t="s">
        <v>498</v>
      </c>
      <c r="C226" s="6">
        <v>2021</v>
      </c>
      <c r="D226" s="6" t="s">
        <v>506</v>
      </c>
      <c r="E226" s="6" t="s">
        <v>262</v>
      </c>
      <c r="F226" s="70">
        <v>-0.18</v>
      </c>
      <c r="G226" s="70">
        <f>VLOOKUP($E226,'Fuel Heat Rate'!$C$3:$K$33,3,FALSE)*F226</f>
        <v>-75.2688</v>
      </c>
    </row>
    <row r="227" spans="1:7">
      <c r="A227" s="6">
        <v>304932</v>
      </c>
      <c r="B227" s="6" t="s">
        <v>484</v>
      </c>
      <c r="C227" s="6">
        <v>2020</v>
      </c>
      <c r="D227" s="6" t="s">
        <v>506</v>
      </c>
      <c r="E227" s="6" t="s">
        <v>253</v>
      </c>
      <c r="F227" s="70">
        <v>-0.18</v>
      </c>
      <c r="G227" s="70">
        <f>VLOOKUP($E227,'Fuel Heat Rate'!$C$3:$K$33,3,FALSE)*F227</f>
        <v>-640.521</v>
      </c>
    </row>
    <row r="228" spans="1:7">
      <c r="A228" s="6">
        <v>196467</v>
      </c>
      <c r="B228" s="6" t="s">
        <v>478</v>
      </c>
      <c r="C228" s="6">
        <v>2019</v>
      </c>
      <c r="D228" s="6" t="s">
        <v>506</v>
      </c>
      <c r="E228" s="6" t="s">
        <v>259</v>
      </c>
      <c r="F228" s="70">
        <v>-0.19</v>
      </c>
      <c r="G228" s="70">
        <f>VLOOKUP($E228,'Fuel Heat Rate'!$C$3:$K$33,3,FALSE)*F228</f>
        <v>-81.0388</v>
      </c>
    </row>
    <row r="229" spans="1:7">
      <c r="A229" s="6">
        <v>32702</v>
      </c>
      <c r="B229" s="6" t="s">
        <v>470</v>
      </c>
      <c r="C229" s="6">
        <v>2021</v>
      </c>
      <c r="D229" s="6" t="s">
        <v>506</v>
      </c>
      <c r="E229" s="6" t="s">
        <v>339</v>
      </c>
      <c r="F229" s="70">
        <v>-0.19</v>
      </c>
      <c r="G229" s="70">
        <f>VLOOKUP($E229,'Fuel Heat Rate'!$C$3:$K$33,3,FALSE)*F229</f>
        <v>-68.4</v>
      </c>
    </row>
    <row r="230" spans="1:7">
      <c r="A230" s="6">
        <v>8412</v>
      </c>
      <c r="B230" s="6" t="s">
        <v>472</v>
      </c>
      <c r="C230" s="6">
        <v>2021</v>
      </c>
      <c r="D230" s="6" t="s">
        <v>506</v>
      </c>
      <c r="E230" s="6" t="s">
        <v>242</v>
      </c>
      <c r="F230" s="70">
        <v>-0.19</v>
      </c>
      <c r="G230" s="70">
        <f>VLOOKUP($E230,'Fuel Heat Rate'!$C$3:$K$33,3,FALSE)*F230</f>
        <v>-329.7165</v>
      </c>
    </row>
    <row r="231" spans="1:7">
      <c r="A231" s="6">
        <v>525642</v>
      </c>
      <c r="B231" s="6" t="s">
        <v>499</v>
      </c>
      <c r="C231" s="6">
        <v>2020</v>
      </c>
      <c r="D231" s="6" t="s">
        <v>506</v>
      </c>
      <c r="E231" s="6" t="s">
        <v>226</v>
      </c>
      <c r="F231" s="70">
        <v>-0.19</v>
      </c>
      <c r="G231" s="70">
        <f>VLOOKUP($E231,'Fuel Heat Rate'!$C$3:$K$33,3,FALSE)*F231</f>
        <v>-55.6149</v>
      </c>
    </row>
    <row r="232" spans="1:7">
      <c r="A232" s="6">
        <v>8657</v>
      </c>
      <c r="B232" s="6" t="s">
        <v>479</v>
      </c>
      <c r="C232" s="6">
        <v>2021</v>
      </c>
      <c r="D232" s="6" t="s">
        <v>506</v>
      </c>
      <c r="E232" s="6" t="s">
        <v>242</v>
      </c>
      <c r="F232" s="70">
        <v>-0.2</v>
      </c>
      <c r="G232" s="70">
        <f>VLOOKUP($E232,'Fuel Heat Rate'!$C$3:$K$33,3,FALSE)*F232</f>
        <v>-347.07</v>
      </c>
    </row>
    <row r="233" spans="1:7">
      <c r="A233" s="6">
        <v>53562</v>
      </c>
      <c r="B233" s="6" t="s">
        <v>462</v>
      </c>
      <c r="C233" s="6">
        <v>2019</v>
      </c>
      <c r="D233" s="6" t="s">
        <v>506</v>
      </c>
      <c r="E233" s="6" t="s">
        <v>251</v>
      </c>
      <c r="F233" s="70">
        <v>-0.2</v>
      </c>
      <c r="G233" s="70">
        <f>VLOOKUP($E233,'Fuel Heat Rate'!$C$3:$K$33,3,FALSE)*F233</f>
        <v>-91.996</v>
      </c>
    </row>
    <row r="234" spans="1:7">
      <c r="A234" s="6">
        <v>30987</v>
      </c>
      <c r="B234" s="6" t="s">
        <v>477</v>
      </c>
      <c r="C234" s="6">
        <v>2021</v>
      </c>
      <c r="D234" s="6" t="s">
        <v>506</v>
      </c>
      <c r="E234" s="6" t="s">
        <v>255</v>
      </c>
      <c r="F234" s="70">
        <v>-0.2</v>
      </c>
      <c r="G234" s="70">
        <f>VLOOKUP($E234,'Fuel Heat Rate'!$C$3:$K$33,3,FALSE)*F234</f>
        <v>-102.868</v>
      </c>
    </row>
    <row r="235" spans="1:7">
      <c r="A235" s="6">
        <v>115582</v>
      </c>
      <c r="B235" s="6" t="s">
        <v>473</v>
      </c>
      <c r="C235" s="6">
        <v>2020</v>
      </c>
      <c r="D235" s="6" t="s">
        <v>506</v>
      </c>
      <c r="E235" s="6" t="s">
        <v>259</v>
      </c>
      <c r="F235" s="70">
        <v>-0.21</v>
      </c>
      <c r="G235" s="70">
        <f>VLOOKUP($E235,'Fuel Heat Rate'!$C$3:$K$33,3,FALSE)*F235</f>
        <v>-89.5692</v>
      </c>
    </row>
    <row r="236" spans="1:7">
      <c r="A236" s="6">
        <v>17967</v>
      </c>
      <c r="B236" s="6" t="s">
        <v>477</v>
      </c>
      <c r="C236" s="6">
        <v>2021</v>
      </c>
      <c r="D236" s="6" t="s">
        <v>506</v>
      </c>
      <c r="E236" s="6" t="s">
        <v>259</v>
      </c>
      <c r="F236" s="70">
        <v>-0.21</v>
      </c>
      <c r="G236" s="70">
        <f>VLOOKUP($E236,'Fuel Heat Rate'!$C$3:$K$33,3,FALSE)*F236</f>
        <v>-89.5692</v>
      </c>
    </row>
    <row r="237" spans="1:7">
      <c r="A237" s="6">
        <v>425472</v>
      </c>
      <c r="B237" s="6" t="s">
        <v>492</v>
      </c>
      <c r="C237" s="6">
        <v>2019</v>
      </c>
      <c r="D237" s="6" t="s">
        <v>506</v>
      </c>
      <c r="E237" s="6" t="s">
        <v>251</v>
      </c>
      <c r="F237" s="70">
        <v>-0.21</v>
      </c>
      <c r="G237" s="70">
        <f>VLOOKUP($E237,'Fuel Heat Rate'!$C$3:$K$33,3,FALSE)*F237</f>
        <v>-96.5958</v>
      </c>
    </row>
    <row r="238" spans="1:7">
      <c r="A238" s="6">
        <v>452177</v>
      </c>
      <c r="B238" s="6" t="s">
        <v>493</v>
      </c>
      <c r="C238" s="6">
        <v>2019</v>
      </c>
      <c r="D238" s="6" t="s">
        <v>506</v>
      </c>
      <c r="E238" s="6" t="s">
        <v>277</v>
      </c>
      <c r="F238" s="70">
        <v>-0.21</v>
      </c>
      <c r="G238" s="70">
        <f>VLOOKUP($E238,'Fuel Heat Rate'!$C$3:$K$33,3,FALSE)*F238</f>
        <v>-105.3759</v>
      </c>
    </row>
    <row r="239" spans="1:7">
      <c r="A239" s="6">
        <v>17512</v>
      </c>
      <c r="B239" s="6" t="s">
        <v>470</v>
      </c>
      <c r="C239" s="6">
        <v>2021</v>
      </c>
      <c r="D239" s="6" t="s">
        <v>506</v>
      </c>
      <c r="E239" s="6" t="s">
        <v>259</v>
      </c>
      <c r="F239" s="70">
        <v>-0.22</v>
      </c>
      <c r="G239" s="70">
        <f>VLOOKUP($E239,'Fuel Heat Rate'!$C$3:$K$33,3,FALSE)*F239</f>
        <v>-93.8344</v>
      </c>
    </row>
    <row r="240" spans="1:7">
      <c r="A240" s="6">
        <v>382387</v>
      </c>
      <c r="B240" s="6" t="s">
        <v>489</v>
      </c>
      <c r="C240" s="6">
        <v>2019</v>
      </c>
      <c r="D240" s="6" t="s">
        <v>506</v>
      </c>
      <c r="E240" s="6" t="s">
        <v>262</v>
      </c>
      <c r="F240" s="70">
        <v>-0.22</v>
      </c>
      <c r="G240" s="70">
        <f>VLOOKUP($E240,'Fuel Heat Rate'!$C$3:$K$33,3,FALSE)*F240</f>
        <v>-91.9952</v>
      </c>
    </row>
    <row r="241" spans="1:7">
      <c r="A241" s="6">
        <v>369612</v>
      </c>
      <c r="B241" s="6" t="s">
        <v>488</v>
      </c>
      <c r="C241" s="6">
        <v>2020</v>
      </c>
      <c r="D241" s="6" t="s">
        <v>506</v>
      </c>
      <c r="E241" s="6" t="s">
        <v>253</v>
      </c>
      <c r="F241" s="70">
        <v>-0.22</v>
      </c>
      <c r="G241" s="70">
        <f>VLOOKUP($E241,'Fuel Heat Rate'!$C$3:$K$33,3,FALSE)*F241</f>
        <v>-782.859</v>
      </c>
    </row>
    <row r="242" spans="1:7">
      <c r="A242" s="6">
        <v>531347</v>
      </c>
      <c r="B242" s="6" t="s">
        <v>499</v>
      </c>
      <c r="C242" s="6">
        <v>2019</v>
      </c>
      <c r="D242" s="6" t="s">
        <v>506</v>
      </c>
      <c r="E242" s="6" t="s">
        <v>253</v>
      </c>
      <c r="F242" s="70">
        <v>-0.22</v>
      </c>
      <c r="G242" s="70">
        <f>VLOOKUP($E242,'Fuel Heat Rate'!$C$3:$K$33,3,FALSE)*F242</f>
        <v>-782.859</v>
      </c>
    </row>
    <row r="243" spans="1:7">
      <c r="A243" s="6">
        <v>30602</v>
      </c>
      <c r="B243" s="6" t="s">
        <v>493</v>
      </c>
      <c r="C243" s="6">
        <v>2021</v>
      </c>
      <c r="D243" s="6" t="s">
        <v>506</v>
      </c>
      <c r="E243" s="6" t="s">
        <v>255</v>
      </c>
      <c r="F243" s="70">
        <v>-0.22</v>
      </c>
      <c r="G243" s="70">
        <f>VLOOKUP($E243,'Fuel Heat Rate'!$C$3:$K$33,3,FALSE)*F243</f>
        <v>-113.1548</v>
      </c>
    </row>
    <row r="244" spans="1:7">
      <c r="A244" s="6">
        <v>18002</v>
      </c>
      <c r="B244" s="6" t="s">
        <v>478</v>
      </c>
      <c r="C244" s="6">
        <v>2021</v>
      </c>
      <c r="D244" s="6" t="s">
        <v>506</v>
      </c>
      <c r="E244" s="6" t="s">
        <v>259</v>
      </c>
      <c r="F244" s="70">
        <v>-0.23</v>
      </c>
      <c r="G244" s="70">
        <f>VLOOKUP($E244,'Fuel Heat Rate'!$C$3:$K$33,3,FALSE)*F244</f>
        <v>-98.0996</v>
      </c>
    </row>
    <row r="245" spans="1:7">
      <c r="A245" s="6">
        <v>277317</v>
      </c>
      <c r="B245" s="6" t="s">
        <v>483</v>
      </c>
      <c r="C245" s="6">
        <v>2019</v>
      </c>
      <c r="D245" s="6" t="s">
        <v>506</v>
      </c>
      <c r="E245" s="6" t="s">
        <v>259</v>
      </c>
      <c r="F245" s="70">
        <v>-0.23</v>
      </c>
      <c r="G245" s="70">
        <f>VLOOKUP($E245,'Fuel Heat Rate'!$C$3:$K$33,3,FALSE)*F245</f>
        <v>-98.0996</v>
      </c>
    </row>
    <row r="246" spans="1:7">
      <c r="A246" s="6">
        <v>456657</v>
      </c>
      <c r="B246" s="6" t="s">
        <v>495</v>
      </c>
      <c r="C246" s="6">
        <v>2020</v>
      </c>
      <c r="D246" s="6" t="s">
        <v>506</v>
      </c>
      <c r="E246" s="6" t="s">
        <v>242</v>
      </c>
      <c r="F246" s="70">
        <v>-0.23</v>
      </c>
      <c r="G246" s="70">
        <f>VLOOKUP($E246,'Fuel Heat Rate'!$C$3:$K$33,3,FALSE)*F246</f>
        <v>-399.1305</v>
      </c>
    </row>
    <row r="247" spans="1:7">
      <c r="A247" s="6">
        <v>309657</v>
      </c>
      <c r="B247" s="6" t="s">
        <v>485</v>
      </c>
      <c r="C247" s="6">
        <v>2019</v>
      </c>
      <c r="D247" s="6" t="s">
        <v>506</v>
      </c>
      <c r="E247" s="6" t="s">
        <v>259</v>
      </c>
      <c r="F247" s="70">
        <v>-0.24</v>
      </c>
      <c r="G247" s="70">
        <f>VLOOKUP($E247,'Fuel Heat Rate'!$C$3:$K$33,3,FALSE)*F247</f>
        <v>-102.3648</v>
      </c>
    </row>
    <row r="248" spans="1:7">
      <c r="A248" s="6">
        <v>343117</v>
      </c>
      <c r="B248" s="6" t="s">
        <v>487</v>
      </c>
      <c r="C248" s="6">
        <v>2019</v>
      </c>
      <c r="D248" s="6" t="s">
        <v>506</v>
      </c>
      <c r="E248" s="6" t="s">
        <v>244</v>
      </c>
      <c r="F248" s="70">
        <v>-0.24</v>
      </c>
      <c r="G248" s="70">
        <f>VLOOKUP($E248,'Fuel Heat Rate'!$C$3:$K$33,3,FALSE)*F248</f>
        <v>-90.312</v>
      </c>
    </row>
    <row r="249" spans="1:7">
      <c r="A249" s="6">
        <v>8552</v>
      </c>
      <c r="B249" s="6" t="s">
        <v>499</v>
      </c>
      <c r="C249" s="6">
        <v>2021</v>
      </c>
      <c r="D249" s="6" t="s">
        <v>506</v>
      </c>
      <c r="E249" s="6" t="s">
        <v>242</v>
      </c>
      <c r="F249" s="70">
        <v>-0.24</v>
      </c>
      <c r="G249" s="70">
        <f>VLOOKUP($E249,'Fuel Heat Rate'!$C$3:$K$33,3,FALSE)*F249</f>
        <v>-416.484</v>
      </c>
    </row>
    <row r="250" spans="1:7">
      <c r="A250" s="6">
        <v>30322</v>
      </c>
      <c r="B250" s="6" t="s">
        <v>488</v>
      </c>
      <c r="C250" s="6">
        <v>2021</v>
      </c>
      <c r="D250" s="6" t="s">
        <v>506</v>
      </c>
      <c r="E250" s="6" t="s">
        <v>253</v>
      </c>
      <c r="F250" s="70">
        <v>-0.24</v>
      </c>
      <c r="G250" s="70">
        <f>VLOOKUP($E250,'Fuel Heat Rate'!$C$3:$K$33,3,FALSE)*F250</f>
        <v>-854.028</v>
      </c>
    </row>
    <row r="251" spans="1:7">
      <c r="A251" s="6">
        <v>67072</v>
      </c>
      <c r="B251" s="6" t="s">
        <v>470</v>
      </c>
      <c r="C251" s="6">
        <v>2020</v>
      </c>
      <c r="D251" s="6" t="s">
        <v>506</v>
      </c>
      <c r="E251" s="6" t="s">
        <v>259</v>
      </c>
      <c r="F251" s="70">
        <v>-0.25</v>
      </c>
      <c r="G251" s="70">
        <f>VLOOKUP($E251,'Fuel Heat Rate'!$C$3:$K$33,3,FALSE)*F251</f>
        <v>-106.63</v>
      </c>
    </row>
    <row r="252" spans="1:7">
      <c r="A252" s="6">
        <v>67632</v>
      </c>
      <c r="B252" s="6" t="s">
        <v>470</v>
      </c>
      <c r="C252" s="6">
        <v>2020</v>
      </c>
      <c r="D252" s="6" t="s">
        <v>506</v>
      </c>
      <c r="E252" s="6" t="s">
        <v>339</v>
      </c>
      <c r="F252" s="70">
        <v>-0.25</v>
      </c>
      <c r="G252" s="70">
        <f>VLOOKUP($E252,'Fuel Heat Rate'!$C$3:$K$33,3,FALSE)*F252</f>
        <v>-90</v>
      </c>
    </row>
    <row r="253" spans="1:7">
      <c r="A253" s="6">
        <v>456692</v>
      </c>
      <c r="B253" s="6" t="s">
        <v>495</v>
      </c>
      <c r="C253" s="6">
        <v>2019</v>
      </c>
      <c r="D253" s="6" t="s">
        <v>506</v>
      </c>
      <c r="E253" s="6" t="s">
        <v>242</v>
      </c>
      <c r="F253" s="70">
        <v>-0.26</v>
      </c>
      <c r="G253" s="70">
        <f>VLOOKUP($E253,'Fuel Heat Rate'!$C$3:$K$33,3,FALSE)*F253</f>
        <v>-451.191</v>
      </c>
    </row>
    <row r="254" spans="1:7">
      <c r="A254" s="6">
        <v>425437</v>
      </c>
      <c r="B254" s="6" t="s">
        <v>492</v>
      </c>
      <c r="C254" s="6">
        <v>2020</v>
      </c>
      <c r="D254" s="6" t="s">
        <v>506</v>
      </c>
      <c r="E254" s="6" t="s">
        <v>251</v>
      </c>
      <c r="F254" s="70">
        <v>-0.26</v>
      </c>
      <c r="G254" s="70">
        <f>VLOOKUP($E254,'Fuel Heat Rate'!$C$3:$K$33,3,FALSE)*F254</f>
        <v>-119.5948</v>
      </c>
    </row>
    <row r="255" spans="1:7">
      <c r="A255" s="6">
        <v>253027</v>
      </c>
      <c r="B255" s="6" t="s">
        <v>481</v>
      </c>
      <c r="C255" s="6">
        <v>2019</v>
      </c>
      <c r="D255" s="6" t="s">
        <v>506</v>
      </c>
      <c r="E255" s="6" t="s">
        <v>262</v>
      </c>
      <c r="F255" s="70">
        <v>-0.26</v>
      </c>
      <c r="G255" s="70">
        <f>VLOOKUP($E255,'Fuel Heat Rate'!$C$3:$K$33,3,FALSE)*F255</f>
        <v>-108.7216</v>
      </c>
    </row>
    <row r="256" spans="1:7">
      <c r="A256" s="6">
        <v>67107</v>
      </c>
      <c r="B256" s="6" t="s">
        <v>470</v>
      </c>
      <c r="C256" s="6">
        <v>2019</v>
      </c>
      <c r="D256" s="6" t="s">
        <v>506</v>
      </c>
      <c r="E256" s="6" t="s">
        <v>259</v>
      </c>
      <c r="F256" s="70">
        <v>-0.27</v>
      </c>
      <c r="G256" s="70">
        <f>VLOOKUP($E256,'Fuel Heat Rate'!$C$3:$K$33,3,FALSE)*F256</f>
        <v>-115.1604</v>
      </c>
    </row>
    <row r="257" spans="1:7">
      <c r="A257" s="6">
        <v>17897</v>
      </c>
      <c r="B257" s="6" t="s">
        <v>483</v>
      </c>
      <c r="C257" s="6">
        <v>2021</v>
      </c>
      <c r="D257" s="6" t="s">
        <v>506</v>
      </c>
      <c r="E257" s="6" t="s">
        <v>259</v>
      </c>
      <c r="F257" s="70">
        <v>-0.28</v>
      </c>
      <c r="G257" s="70">
        <f>VLOOKUP($E257,'Fuel Heat Rate'!$C$3:$K$33,3,FALSE)*F257</f>
        <v>-119.4256</v>
      </c>
    </row>
    <row r="258" spans="1:7">
      <c r="A258" s="6">
        <v>374337</v>
      </c>
      <c r="B258" s="6" t="s">
        <v>489</v>
      </c>
      <c r="C258" s="6">
        <v>2019</v>
      </c>
      <c r="D258" s="6" t="s">
        <v>506</v>
      </c>
      <c r="E258" s="6" t="s">
        <v>259</v>
      </c>
      <c r="F258" s="70">
        <v>-0.28</v>
      </c>
      <c r="G258" s="70">
        <f>VLOOKUP($E258,'Fuel Heat Rate'!$C$3:$K$33,3,FALSE)*F258</f>
        <v>-119.4256</v>
      </c>
    </row>
    <row r="259" spans="1:7">
      <c r="A259" s="6">
        <v>11142</v>
      </c>
      <c r="B259" s="6" t="s">
        <v>487</v>
      </c>
      <c r="C259" s="6">
        <v>2021</v>
      </c>
      <c r="D259" s="6" t="s">
        <v>506</v>
      </c>
      <c r="E259" s="6" t="s">
        <v>249</v>
      </c>
      <c r="F259" s="70">
        <v>-0.28</v>
      </c>
      <c r="G259" s="70">
        <f>VLOOKUP($E259,'Fuel Heat Rate'!$C$3:$K$33,3,FALSE)*F259</f>
        <v>-146.356</v>
      </c>
    </row>
    <row r="260" spans="1:7">
      <c r="A260" s="6">
        <v>18282</v>
      </c>
      <c r="B260" s="6" t="s">
        <v>485</v>
      </c>
      <c r="C260" s="6">
        <v>2021</v>
      </c>
      <c r="D260" s="6" t="s">
        <v>506</v>
      </c>
      <c r="E260" s="6" t="s">
        <v>259</v>
      </c>
      <c r="F260" s="70">
        <v>-0.29</v>
      </c>
      <c r="G260" s="70">
        <f>VLOOKUP($E260,'Fuel Heat Rate'!$C$3:$K$33,3,FALSE)*F260</f>
        <v>-123.6908</v>
      </c>
    </row>
    <row r="261" spans="1:7">
      <c r="A261" s="6">
        <v>11317</v>
      </c>
      <c r="B261" s="6" t="s">
        <v>474</v>
      </c>
      <c r="C261" s="6">
        <v>2021</v>
      </c>
      <c r="D261" s="6" t="s">
        <v>506</v>
      </c>
      <c r="E261" s="6" t="s">
        <v>249</v>
      </c>
      <c r="F261" s="70">
        <v>-0.29</v>
      </c>
      <c r="G261" s="70">
        <f>VLOOKUP($E261,'Fuel Heat Rate'!$C$3:$K$33,3,FALSE)*F261</f>
        <v>-151.583</v>
      </c>
    </row>
    <row r="262" spans="1:7">
      <c r="A262" s="6">
        <v>380707</v>
      </c>
      <c r="B262" s="6" t="s">
        <v>489</v>
      </c>
      <c r="C262" s="6">
        <v>2019</v>
      </c>
      <c r="D262" s="6" t="s">
        <v>506</v>
      </c>
      <c r="E262" s="6" t="s">
        <v>264</v>
      </c>
      <c r="F262" s="70">
        <v>-0.29</v>
      </c>
      <c r="G262" s="70">
        <f>VLOOKUP($E262,'Fuel Heat Rate'!$C$3:$K$33,3,FALSE)*F262</f>
        <v>-118.842</v>
      </c>
    </row>
    <row r="263" spans="1:7">
      <c r="A263" s="6">
        <v>382352</v>
      </c>
      <c r="B263" s="6" t="s">
        <v>489</v>
      </c>
      <c r="C263" s="6">
        <v>2020</v>
      </c>
      <c r="D263" s="6" t="s">
        <v>506</v>
      </c>
      <c r="E263" s="6" t="s">
        <v>262</v>
      </c>
      <c r="F263" s="70">
        <v>-0.29</v>
      </c>
      <c r="G263" s="70">
        <f>VLOOKUP($E263,'Fuel Heat Rate'!$C$3:$K$33,3,FALSE)*F263</f>
        <v>-121.2664</v>
      </c>
    </row>
    <row r="264" spans="1:7">
      <c r="A264" s="6">
        <v>34452</v>
      </c>
      <c r="B264" s="6" t="s">
        <v>472</v>
      </c>
      <c r="C264" s="6">
        <v>2021</v>
      </c>
      <c r="D264" s="6" t="s">
        <v>506</v>
      </c>
      <c r="E264" s="6" t="s">
        <v>226</v>
      </c>
      <c r="F264" s="70">
        <v>-0.3</v>
      </c>
      <c r="G264" s="70">
        <f>VLOOKUP($E264,'Fuel Heat Rate'!$C$3:$K$33,3,FALSE)*F264</f>
        <v>-87.813</v>
      </c>
    </row>
    <row r="265" spans="1:7">
      <c r="A265" s="6">
        <v>321137</v>
      </c>
      <c r="B265" s="6" t="s">
        <v>485</v>
      </c>
      <c r="C265" s="6">
        <v>2019</v>
      </c>
      <c r="D265" s="6" t="s">
        <v>506</v>
      </c>
      <c r="E265" s="6" t="s">
        <v>253</v>
      </c>
      <c r="F265" s="70">
        <v>-0.3</v>
      </c>
      <c r="G265" s="70">
        <f>VLOOKUP($E265,'Fuel Heat Rate'!$C$3:$K$33,3,FALSE)*F265</f>
        <v>-1067.535</v>
      </c>
    </row>
    <row r="266" spans="1:7">
      <c r="A266" s="6">
        <v>322222</v>
      </c>
      <c r="B266" s="6" t="s">
        <v>485</v>
      </c>
      <c r="C266" s="6">
        <v>2020</v>
      </c>
      <c r="D266" s="6" t="s">
        <v>506</v>
      </c>
      <c r="E266" s="6" t="s">
        <v>494</v>
      </c>
      <c r="F266" s="70">
        <v>-0.3</v>
      </c>
      <c r="G266" s="70">
        <f>VLOOKUP($E266,'Fuel Heat Rate'!$C$3:$K$33,3,FALSE)*F266</f>
        <v>-46.419</v>
      </c>
    </row>
    <row r="267" spans="1:7">
      <c r="A267" s="6">
        <v>27137</v>
      </c>
      <c r="B267" s="6" t="s">
        <v>492</v>
      </c>
      <c r="C267" s="6">
        <v>2021</v>
      </c>
      <c r="D267" s="6" t="s">
        <v>506</v>
      </c>
      <c r="E267" s="6" t="s">
        <v>251</v>
      </c>
      <c r="F267" s="70">
        <v>-0.33</v>
      </c>
      <c r="G267" s="70">
        <f>VLOOKUP($E267,'Fuel Heat Rate'!$C$3:$K$33,3,FALSE)*F267</f>
        <v>-151.7934</v>
      </c>
    </row>
    <row r="268" spans="1:7">
      <c r="A268" s="6">
        <v>25492</v>
      </c>
      <c r="B268" s="6" t="s">
        <v>483</v>
      </c>
      <c r="C268" s="6">
        <v>2021</v>
      </c>
      <c r="D268" s="6" t="s">
        <v>506</v>
      </c>
      <c r="E268" s="6" t="s">
        <v>239</v>
      </c>
      <c r="F268" s="70">
        <v>-0.33</v>
      </c>
      <c r="G268" s="70">
        <f>VLOOKUP($E268,'Fuel Heat Rate'!$C$3:$K$33,3,FALSE)*F268</f>
        <v>-105.4251</v>
      </c>
    </row>
    <row r="269" spans="1:7">
      <c r="A269" s="6">
        <v>94757</v>
      </c>
      <c r="B269" s="6" t="s">
        <v>471</v>
      </c>
      <c r="C269" s="6">
        <v>2019</v>
      </c>
      <c r="D269" s="6" t="s">
        <v>506</v>
      </c>
      <c r="E269" s="6" t="s">
        <v>253</v>
      </c>
      <c r="F269" s="70">
        <v>-0.33</v>
      </c>
      <c r="G269" s="70">
        <f>VLOOKUP($E269,'Fuel Heat Rate'!$C$3:$K$33,3,FALSE)*F269</f>
        <v>-1174.2885</v>
      </c>
    </row>
    <row r="270" spans="1:7">
      <c r="A270" s="6">
        <v>29342</v>
      </c>
      <c r="B270" s="6" t="s">
        <v>497</v>
      </c>
      <c r="C270" s="6">
        <v>2021</v>
      </c>
      <c r="D270" s="6" t="s">
        <v>506</v>
      </c>
      <c r="E270" s="6" t="s">
        <v>253</v>
      </c>
      <c r="F270" s="70">
        <v>-0.34</v>
      </c>
      <c r="G270" s="70">
        <f>VLOOKUP($E270,'Fuel Heat Rate'!$C$3:$K$33,3,FALSE)*F270</f>
        <v>-1209.873</v>
      </c>
    </row>
    <row r="271" spans="1:7">
      <c r="A271" s="6">
        <v>374302</v>
      </c>
      <c r="B271" s="6" t="s">
        <v>489</v>
      </c>
      <c r="C271" s="6">
        <v>2020</v>
      </c>
      <c r="D271" s="6" t="s">
        <v>506</v>
      </c>
      <c r="E271" s="6" t="s">
        <v>259</v>
      </c>
      <c r="F271" s="70">
        <v>-0.35</v>
      </c>
      <c r="G271" s="70">
        <f>VLOOKUP($E271,'Fuel Heat Rate'!$C$3:$K$33,3,FALSE)*F271</f>
        <v>-149.282</v>
      </c>
    </row>
    <row r="272" spans="1:7">
      <c r="A272" s="6">
        <v>17792</v>
      </c>
      <c r="B272" s="6" t="s">
        <v>473</v>
      </c>
      <c r="C272" s="6">
        <v>2021</v>
      </c>
      <c r="D272" s="6" t="s">
        <v>506</v>
      </c>
      <c r="E272" s="6" t="s">
        <v>259</v>
      </c>
      <c r="F272" s="70">
        <v>-0.36</v>
      </c>
      <c r="G272" s="70">
        <f>VLOOKUP($E272,'Fuel Heat Rate'!$C$3:$K$33,3,FALSE)*F272</f>
        <v>-153.5472</v>
      </c>
    </row>
    <row r="273" spans="1:7">
      <c r="A273" s="6">
        <v>436532</v>
      </c>
      <c r="B273" s="6" t="s">
        <v>492</v>
      </c>
      <c r="C273" s="6">
        <v>2020</v>
      </c>
      <c r="D273" s="6" t="s">
        <v>506</v>
      </c>
      <c r="E273" s="6" t="s">
        <v>255</v>
      </c>
      <c r="F273" s="70">
        <v>-0.36</v>
      </c>
      <c r="G273" s="70">
        <f>VLOOKUP($E273,'Fuel Heat Rate'!$C$3:$K$33,3,FALSE)*F273</f>
        <v>-185.1624</v>
      </c>
    </row>
    <row r="274" spans="1:7">
      <c r="A274" s="6">
        <v>30707</v>
      </c>
      <c r="B274" s="6" t="s">
        <v>462</v>
      </c>
      <c r="C274" s="6">
        <v>2021</v>
      </c>
      <c r="D274" s="6" t="s">
        <v>506</v>
      </c>
      <c r="E274" s="6" t="s">
        <v>255</v>
      </c>
      <c r="F274" s="70">
        <v>-0.37</v>
      </c>
      <c r="G274" s="70">
        <f>VLOOKUP($E274,'Fuel Heat Rate'!$C$3:$K$33,3,FALSE)*F274</f>
        <v>-190.3058</v>
      </c>
    </row>
    <row r="275" spans="1:7">
      <c r="A275" s="6">
        <v>17722</v>
      </c>
      <c r="B275" s="6" t="s">
        <v>489</v>
      </c>
      <c r="C275" s="6">
        <v>2021</v>
      </c>
      <c r="D275" s="6" t="s">
        <v>506</v>
      </c>
      <c r="E275" s="6" t="s">
        <v>259</v>
      </c>
      <c r="F275" s="70">
        <v>-0.38</v>
      </c>
      <c r="G275" s="70">
        <f>VLOOKUP($E275,'Fuel Heat Rate'!$C$3:$K$33,3,FALSE)*F275</f>
        <v>-162.0776</v>
      </c>
    </row>
    <row r="276" spans="1:7">
      <c r="A276" s="6">
        <v>84782</v>
      </c>
      <c r="B276" s="6" t="s">
        <v>471</v>
      </c>
      <c r="C276" s="6">
        <v>2019</v>
      </c>
      <c r="D276" s="6" t="s">
        <v>506</v>
      </c>
      <c r="E276" s="6" t="s">
        <v>242</v>
      </c>
      <c r="F276" s="70">
        <v>-0.39</v>
      </c>
      <c r="G276" s="70">
        <f>VLOOKUP($E276,'Fuel Heat Rate'!$C$3:$K$33,3,FALSE)*F276</f>
        <v>-676.7865</v>
      </c>
    </row>
    <row r="277" spans="1:7">
      <c r="A277" s="6">
        <v>304967</v>
      </c>
      <c r="B277" s="6" t="s">
        <v>484</v>
      </c>
      <c r="C277" s="6">
        <v>2019</v>
      </c>
      <c r="D277" s="6" t="s">
        <v>506</v>
      </c>
      <c r="E277" s="6" t="s">
        <v>253</v>
      </c>
      <c r="F277" s="70">
        <v>-0.39</v>
      </c>
      <c r="G277" s="70">
        <f>VLOOKUP($E277,'Fuel Heat Rate'!$C$3:$K$33,3,FALSE)*F277</f>
        <v>-1387.7955</v>
      </c>
    </row>
    <row r="278" spans="1:7">
      <c r="A278" s="6">
        <v>84747</v>
      </c>
      <c r="B278" s="6" t="s">
        <v>471</v>
      </c>
      <c r="C278" s="6">
        <v>2020</v>
      </c>
      <c r="D278" s="6" t="s">
        <v>506</v>
      </c>
      <c r="E278" s="6" t="s">
        <v>242</v>
      </c>
      <c r="F278" s="70">
        <v>-0.4</v>
      </c>
      <c r="G278" s="70">
        <f>VLOOKUP($E278,'Fuel Heat Rate'!$C$3:$K$33,3,FALSE)*F278</f>
        <v>-694.14</v>
      </c>
    </row>
    <row r="279" spans="1:7">
      <c r="A279" s="6">
        <v>105257</v>
      </c>
      <c r="B279" s="6" t="s">
        <v>472</v>
      </c>
      <c r="C279" s="6">
        <v>2019</v>
      </c>
      <c r="D279" s="6" t="s">
        <v>506</v>
      </c>
      <c r="E279" s="6" t="s">
        <v>226</v>
      </c>
      <c r="F279" s="70">
        <v>-0.42</v>
      </c>
      <c r="G279" s="70">
        <f>VLOOKUP($E279,'Fuel Heat Rate'!$C$3:$K$33,3,FALSE)*F279</f>
        <v>-122.9382</v>
      </c>
    </row>
    <row r="280" spans="1:7">
      <c r="A280" s="6">
        <v>369647</v>
      </c>
      <c r="B280" s="6" t="s">
        <v>488</v>
      </c>
      <c r="C280" s="6">
        <v>2019</v>
      </c>
      <c r="D280" s="6" t="s">
        <v>506</v>
      </c>
      <c r="E280" s="6" t="s">
        <v>253</v>
      </c>
      <c r="F280" s="70">
        <v>-0.42</v>
      </c>
      <c r="G280" s="70">
        <f>VLOOKUP($E280,'Fuel Heat Rate'!$C$3:$K$33,3,FALSE)*F280</f>
        <v>-1494.549</v>
      </c>
    </row>
    <row r="281" spans="1:7">
      <c r="A281" s="6">
        <v>5262</v>
      </c>
      <c r="B281" s="6" t="s">
        <v>485</v>
      </c>
      <c r="C281" s="6">
        <v>2021</v>
      </c>
      <c r="D281" s="6" t="s">
        <v>506</v>
      </c>
      <c r="E281" s="6" t="s">
        <v>494</v>
      </c>
      <c r="F281" s="70">
        <v>-0.42</v>
      </c>
      <c r="G281" s="70">
        <f>VLOOKUP($E281,'Fuel Heat Rate'!$C$3:$K$33,3,FALSE)*F281</f>
        <v>-64.9866</v>
      </c>
    </row>
    <row r="282" spans="1:7">
      <c r="A282" s="6">
        <v>80232</v>
      </c>
      <c r="B282" s="6" t="s">
        <v>470</v>
      </c>
      <c r="C282" s="6">
        <v>2020</v>
      </c>
      <c r="D282" s="6" t="s">
        <v>506</v>
      </c>
      <c r="E282" s="6" t="s">
        <v>277</v>
      </c>
      <c r="F282" s="70">
        <v>-0.43</v>
      </c>
      <c r="G282" s="70">
        <f>VLOOKUP($E282,'Fuel Heat Rate'!$C$3:$K$33,3,FALSE)*F282</f>
        <v>-215.7697</v>
      </c>
    </row>
    <row r="283" spans="1:7">
      <c r="A283" s="6">
        <v>9147</v>
      </c>
      <c r="B283" s="6" t="s">
        <v>474</v>
      </c>
      <c r="C283" s="6">
        <v>2021</v>
      </c>
      <c r="D283" s="6" t="s">
        <v>506</v>
      </c>
      <c r="E283" s="6" t="s">
        <v>244</v>
      </c>
      <c r="F283" s="70">
        <v>-0.44</v>
      </c>
      <c r="G283" s="70">
        <f>VLOOKUP($E283,'Fuel Heat Rate'!$C$3:$K$33,3,FALSE)*F283</f>
        <v>-165.572</v>
      </c>
    </row>
    <row r="284" spans="1:7">
      <c r="A284" s="6">
        <v>380672</v>
      </c>
      <c r="B284" s="6" t="s">
        <v>489</v>
      </c>
      <c r="C284" s="6">
        <v>2020</v>
      </c>
      <c r="D284" s="6" t="s">
        <v>506</v>
      </c>
      <c r="E284" s="6" t="s">
        <v>264</v>
      </c>
      <c r="F284" s="70">
        <v>-0.44</v>
      </c>
      <c r="G284" s="70">
        <f>VLOOKUP($E284,'Fuel Heat Rate'!$C$3:$K$33,3,FALSE)*F284</f>
        <v>-180.312</v>
      </c>
    </row>
    <row r="285" spans="1:7">
      <c r="A285" s="6">
        <v>493302</v>
      </c>
      <c r="B285" s="6" t="s">
        <v>497</v>
      </c>
      <c r="C285" s="6">
        <v>2020</v>
      </c>
      <c r="D285" s="6" t="s">
        <v>506</v>
      </c>
      <c r="E285" s="6" t="s">
        <v>226</v>
      </c>
      <c r="F285" s="70">
        <v>-0.45</v>
      </c>
      <c r="G285" s="70">
        <f>VLOOKUP($E285,'Fuel Heat Rate'!$C$3:$K$33,3,FALSE)*F285</f>
        <v>-131.7195</v>
      </c>
    </row>
    <row r="286" spans="1:7">
      <c r="A286" s="6">
        <v>62382</v>
      </c>
      <c r="B286" s="6" t="s">
        <v>462</v>
      </c>
      <c r="C286" s="6">
        <v>2020</v>
      </c>
      <c r="D286" s="6" t="s">
        <v>506</v>
      </c>
      <c r="E286" s="6" t="s">
        <v>253</v>
      </c>
      <c r="F286" s="70">
        <v>-0.45</v>
      </c>
      <c r="G286" s="70">
        <f>VLOOKUP($E286,'Fuel Heat Rate'!$C$3:$K$33,3,FALSE)*F286</f>
        <v>-1601.3025</v>
      </c>
    </row>
    <row r="287" spans="1:7">
      <c r="A287" s="6">
        <v>28817</v>
      </c>
      <c r="B287" s="6" t="s">
        <v>477</v>
      </c>
      <c r="C287" s="6">
        <v>2021</v>
      </c>
      <c r="D287" s="6" t="s">
        <v>506</v>
      </c>
      <c r="E287" s="6" t="s">
        <v>264</v>
      </c>
      <c r="F287" s="70">
        <v>-0.46</v>
      </c>
      <c r="G287" s="70">
        <f>VLOOKUP($E287,'Fuel Heat Rate'!$C$3:$K$33,3,FALSE)*F287</f>
        <v>-188.508</v>
      </c>
    </row>
    <row r="288" spans="1:7">
      <c r="A288" s="6">
        <v>25877</v>
      </c>
      <c r="B288" s="6" t="s">
        <v>485</v>
      </c>
      <c r="C288" s="6">
        <v>2021</v>
      </c>
      <c r="D288" s="6" t="s">
        <v>506</v>
      </c>
      <c r="E288" s="6" t="s">
        <v>239</v>
      </c>
      <c r="F288" s="70">
        <v>-0.47</v>
      </c>
      <c r="G288" s="70">
        <f>VLOOKUP($E288,'Fuel Heat Rate'!$C$3:$K$33,3,FALSE)*F288</f>
        <v>-150.1509</v>
      </c>
    </row>
    <row r="289" spans="1:7">
      <c r="A289" s="6">
        <v>18212</v>
      </c>
      <c r="B289" s="6" t="s">
        <v>471</v>
      </c>
      <c r="C289" s="6">
        <v>2021</v>
      </c>
      <c r="D289" s="6" t="s">
        <v>506</v>
      </c>
      <c r="E289" s="6" t="s">
        <v>259</v>
      </c>
      <c r="F289" s="70">
        <v>-0.48</v>
      </c>
      <c r="G289" s="70">
        <f>VLOOKUP($E289,'Fuel Heat Rate'!$C$3:$K$33,3,FALSE)*F289</f>
        <v>-204.7296</v>
      </c>
    </row>
    <row r="290" spans="1:7">
      <c r="A290" s="6">
        <v>28572</v>
      </c>
      <c r="B290" s="6" t="s">
        <v>489</v>
      </c>
      <c r="C290" s="6">
        <v>2021</v>
      </c>
      <c r="D290" s="6" t="s">
        <v>506</v>
      </c>
      <c r="E290" s="6" t="s">
        <v>264</v>
      </c>
      <c r="F290" s="70">
        <v>-0.48</v>
      </c>
      <c r="G290" s="70">
        <f>VLOOKUP($E290,'Fuel Heat Rate'!$C$3:$K$33,3,FALSE)*F290</f>
        <v>-196.704</v>
      </c>
    </row>
    <row r="291" spans="1:7">
      <c r="A291" s="6">
        <v>30742</v>
      </c>
      <c r="B291" s="6" t="s">
        <v>489</v>
      </c>
      <c r="C291" s="6">
        <v>2021</v>
      </c>
      <c r="D291" s="6" t="s">
        <v>506</v>
      </c>
      <c r="E291" s="6" t="s">
        <v>255</v>
      </c>
      <c r="F291" s="70">
        <v>-0.49</v>
      </c>
      <c r="G291" s="70">
        <f>VLOOKUP($E291,'Fuel Heat Rate'!$C$3:$K$33,3,FALSE)*F291</f>
        <v>-252.0266</v>
      </c>
    </row>
    <row r="292" spans="1:7">
      <c r="A292" s="6">
        <v>117087</v>
      </c>
      <c r="B292" s="6" t="s">
        <v>473</v>
      </c>
      <c r="C292" s="6">
        <v>2020</v>
      </c>
      <c r="D292" s="6" t="s">
        <v>506</v>
      </c>
      <c r="E292" s="6" t="s">
        <v>242</v>
      </c>
      <c r="F292" s="70">
        <v>-0.51</v>
      </c>
      <c r="G292" s="70">
        <f>VLOOKUP($E292,'Fuel Heat Rate'!$C$3:$K$33,3,FALSE)*F292</f>
        <v>-885.0285</v>
      </c>
    </row>
    <row r="293" spans="1:7">
      <c r="A293" s="6">
        <v>94722</v>
      </c>
      <c r="B293" s="6" t="s">
        <v>471</v>
      </c>
      <c r="C293" s="6">
        <v>2020</v>
      </c>
      <c r="D293" s="6" t="s">
        <v>506</v>
      </c>
      <c r="E293" s="6" t="s">
        <v>253</v>
      </c>
      <c r="F293" s="70">
        <v>-0.52</v>
      </c>
      <c r="G293" s="70">
        <f>VLOOKUP($E293,'Fuel Heat Rate'!$C$3:$K$33,3,FALSE)*F293</f>
        <v>-1850.394</v>
      </c>
    </row>
    <row r="294" spans="1:7">
      <c r="A294" s="6">
        <v>521372</v>
      </c>
      <c r="B294" s="6" t="s">
        <v>499</v>
      </c>
      <c r="C294" s="6">
        <v>2019</v>
      </c>
      <c r="D294" s="6" t="s">
        <v>506</v>
      </c>
      <c r="E294" s="6" t="s">
        <v>242</v>
      </c>
      <c r="F294" s="70">
        <v>-0.53</v>
      </c>
      <c r="G294" s="70">
        <f>VLOOKUP($E294,'Fuel Heat Rate'!$C$3:$K$33,3,FALSE)*F294</f>
        <v>-919.7355</v>
      </c>
    </row>
    <row r="295" spans="1:7">
      <c r="A295" s="6">
        <v>272592</v>
      </c>
      <c r="B295" s="6" t="s">
        <v>482</v>
      </c>
      <c r="C295" s="6">
        <v>2020</v>
      </c>
      <c r="D295" s="6" t="s">
        <v>506</v>
      </c>
      <c r="E295" s="6" t="s">
        <v>253</v>
      </c>
      <c r="F295" s="70">
        <v>-0.53</v>
      </c>
      <c r="G295" s="70">
        <f>VLOOKUP($E295,'Fuel Heat Rate'!$C$3:$K$33,3,FALSE)*F295</f>
        <v>-1885.9785</v>
      </c>
    </row>
    <row r="296" spans="1:7">
      <c r="A296" s="6">
        <v>27452</v>
      </c>
      <c r="B296" s="6" t="s">
        <v>462</v>
      </c>
      <c r="C296" s="6">
        <v>2021</v>
      </c>
      <c r="D296" s="6" t="s">
        <v>506</v>
      </c>
      <c r="E296" s="6" t="s">
        <v>251</v>
      </c>
      <c r="F296" s="70">
        <v>-0.54</v>
      </c>
      <c r="G296" s="70">
        <f>VLOOKUP($E296,'Fuel Heat Rate'!$C$3:$K$33,3,FALSE)*F296</f>
        <v>-248.3892</v>
      </c>
    </row>
    <row r="297" spans="1:7">
      <c r="A297" s="6">
        <v>110892</v>
      </c>
      <c r="B297" s="6" t="s">
        <v>472</v>
      </c>
      <c r="C297" s="6">
        <v>2020</v>
      </c>
      <c r="D297" s="6" t="s">
        <v>506</v>
      </c>
      <c r="E297" s="6" t="s">
        <v>253</v>
      </c>
      <c r="F297" s="70">
        <v>-0.54</v>
      </c>
      <c r="G297" s="70">
        <f>VLOOKUP($E297,'Fuel Heat Rate'!$C$3:$K$33,3,FALSE)*F297</f>
        <v>-1921.563</v>
      </c>
    </row>
    <row r="298" spans="1:7">
      <c r="A298" s="6">
        <v>521337</v>
      </c>
      <c r="B298" s="6" t="s">
        <v>499</v>
      </c>
      <c r="C298" s="6">
        <v>2020</v>
      </c>
      <c r="D298" s="6" t="s">
        <v>506</v>
      </c>
      <c r="E298" s="6" t="s">
        <v>242</v>
      </c>
      <c r="F298" s="70">
        <v>-0.55</v>
      </c>
      <c r="G298" s="70">
        <f>VLOOKUP($E298,'Fuel Heat Rate'!$C$3:$K$33,3,FALSE)*F298</f>
        <v>-954.4425</v>
      </c>
    </row>
    <row r="299" spans="1:7">
      <c r="A299" s="6">
        <v>531312</v>
      </c>
      <c r="B299" s="6" t="s">
        <v>499</v>
      </c>
      <c r="C299" s="6">
        <v>2020</v>
      </c>
      <c r="D299" s="6" t="s">
        <v>506</v>
      </c>
      <c r="E299" s="6" t="s">
        <v>253</v>
      </c>
      <c r="F299" s="70">
        <v>-0.55</v>
      </c>
      <c r="G299" s="70">
        <f>VLOOKUP($E299,'Fuel Heat Rate'!$C$3:$K$33,3,FALSE)*F299</f>
        <v>-1957.1475</v>
      </c>
    </row>
    <row r="300" spans="1:7">
      <c r="A300" s="6">
        <v>294957</v>
      </c>
      <c r="B300" s="6" t="s">
        <v>484</v>
      </c>
      <c r="C300" s="6">
        <v>2020</v>
      </c>
      <c r="D300" s="6" t="s">
        <v>506</v>
      </c>
      <c r="E300" s="6" t="s">
        <v>242</v>
      </c>
      <c r="F300" s="70">
        <v>-0.59</v>
      </c>
      <c r="G300" s="70">
        <f>VLOOKUP($E300,'Fuel Heat Rate'!$C$3:$K$33,3,FALSE)*F300</f>
        <v>-1023.8565</v>
      </c>
    </row>
    <row r="301" spans="1:7">
      <c r="A301" s="6">
        <v>18807</v>
      </c>
      <c r="B301" s="6" t="s">
        <v>489</v>
      </c>
      <c r="C301" s="6">
        <v>2021</v>
      </c>
      <c r="D301" s="6" t="s">
        <v>506</v>
      </c>
      <c r="E301" s="6" t="s">
        <v>262</v>
      </c>
      <c r="F301" s="70">
        <v>-0.59</v>
      </c>
      <c r="G301" s="70">
        <f>VLOOKUP($E301,'Fuel Heat Rate'!$C$3:$K$33,3,FALSE)*F301</f>
        <v>-246.7144</v>
      </c>
    </row>
    <row r="302" spans="1:7">
      <c r="A302" s="6">
        <v>83242</v>
      </c>
      <c r="B302" s="6" t="s">
        <v>471</v>
      </c>
      <c r="C302" s="6">
        <v>2020</v>
      </c>
      <c r="D302" s="6" t="s">
        <v>506</v>
      </c>
      <c r="E302" s="6" t="s">
        <v>259</v>
      </c>
      <c r="F302" s="70">
        <v>-0.6</v>
      </c>
      <c r="G302" s="70">
        <f>VLOOKUP($E302,'Fuel Heat Rate'!$C$3:$K$33,3,FALSE)*F302</f>
        <v>-255.912</v>
      </c>
    </row>
    <row r="303" spans="1:7">
      <c r="A303" s="6">
        <v>320332</v>
      </c>
      <c r="B303" s="6" t="s">
        <v>485</v>
      </c>
      <c r="C303" s="6">
        <v>2020</v>
      </c>
      <c r="D303" s="6" t="s">
        <v>506</v>
      </c>
      <c r="E303" s="6" t="s">
        <v>239</v>
      </c>
      <c r="F303" s="70">
        <v>-0.6</v>
      </c>
      <c r="G303" s="70">
        <f>VLOOKUP($E303,'Fuel Heat Rate'!$C$3:$K$33,3,FALSE)*F303</f>
        <v>-191.682</v>
      </c>
    </row>
    <row r="304" spans="1:7">
      <c r="A304" s="6">
        <v>30112</v>
      </c>
      <c r="B304" s="6" t="s">
        <v>472</v>
      </c>
      <c r="C304" s="6">
        <v>2021</v>
      </c>
      <c r="D304" s="6" t="s">
        <v>506</v>
      </c>
      <c r="E304" s="6" t="s">
        <v>253</v>
      </c>
      <c r="F304" s="70">
        <v>-0.6</v>
      </c>
      <c r="G304" s="70">
        <f>VLOOKUP($E304,'Fuel Heat Rate'!$C$3:$K$33,3,FALSE)*F304</f>
        <v>-2135.07</v>
      </c>
    </row>
    <row r="305" spans="1:7">
      <c r="A305" s="6">
        <v>406257</v>
      </c>
      <c r="B305" s="6" t="s">
        <v>490</v>
      </c>
      <c r="C305" s="6">
        <v>2020</v>
      </c>
      <c r="D305" s="6" t="s">
        <v>506</v>
      </c>
      <c r="E305" s="6" t="s">
        <v>247</v>
      </c>
      <c r="F305" s="70">
        <v>-0.61</v>
      </c>
      <c r="G305" s="70">
        <f>VLOOKUP($E305,'Fuel Heat Rate'!$C$3:$K$33,3,FALSE)*F305</f>
        <v>-484.645</v>
      </c>
    </row>
    <row r="306" spans="1:7">
      <c r="A306" s="6">
        <v>186667</v>
      </c>
      <c r="B306" s="6" t="s">
        <v>477</v>
      </c>
      <c r="C306" s="6">
        <v>2019</v>
      </c>
      <c r="D306" s="6" t="s">
        <v>506</v>
      </c>
      <c r="E306" s="6" t="s">
        <v>264</v>
      </c>
      <c r="F306" s="70">
        <v>-0.62</v>
      </c>
      <c r="G306" s="70">
        <f>VLOOKUP($E306,'Fuel Heat Rate'!$C$3:$K$33,3,FALSE)*F306</f>
        <v>-254.076</v>
      </c>
    </row>
    <row r="307" spans="1:7">
      <c r="A307" s="6">
        <v>30917</v>
      </c>
      <c r="B307" s="6" t="s">
        <v>483</v>
      </c>
      <c r="C307" s="6">
        <v>2021</v>
      </c>
      <c r="D307" s="6" t="s">
        <v>506</v>
      </c>
      <c r="E307" s="6" t="s">
        <v>255</v>
      </c>
      <c r="F307" s="70">
        <v>-0.62</v>
      </c>
      <c r="G307" s="70">
        <f>VLOOKUP($E307,'Fuel Heat Rate'!$C$3:$K$33,3,FALSE)*F307</f>
        <v>-318.8908</v>
      </c>
    </row>
    <row r="308" spans="1:7">
      <c r="A308" s="6">
        <v>29482</v>
      </c>
      <c r="B308" s="6" t="s">
        <v>482</v>
      </c>
      <c r="C308" s="6">
        <v>2021</v>
      </c>
      <c r="D308" s="6" t="s">
        <v>506</v>
      </c>
      <c r="E308" s="6" t="s">
        <v>253</v>
      </c>
      <c r="F308" s="70">
        <v>-0.63</v>
      </c>
      <c r="G308" s="70">
        <f>VLOOKUP($E308,'Fuel Heat Rate'!$C$3:$K$33,3,FALSE)*F308</f>
        <v>-2241.8235</v>
      </c>
    </row>
    <row r="309" spans="1:7">
      <c r="A309" s="6">
        <v>30532</v>
      </c>
      <c r="B309" s="6" t="s">
        <v>470</v>
      </c>
      <c r="C309" s="6">
        <v>2021</v>
      </c>
      <c r="D309" s="6" t="s">
        <v>506</v>
      </c>
      <c r="E309" s="6" t="s">
        <v>255</v>
      </c>
      <c r="F309" s="70">
        <v>-0.63</v>
      </c>
      <c r="G309" s="70">
        <f>VLOOKUP($E309,'Fuel Heat Rate'!$C$3:$K$33,3,FALSE)*F309</f>
        <v>-324.0342</v>
      </c>
    </row>
    <row r="310" spans="1:7">
      <c r="A310" s="6">
        <v>388022</v>
      </c>
      <c r="B310" s="6" t="s">
        <v>489</v>
      </c>
      <c r="C310" s="6">
        <v>2020</v>
      </c>
      <c r="D310" s="6" t="s">
        <v>506</v>
      </c>
      <c r="E310" s="6" t="s">
        <v>255</v>
      </c>
      <c r="F310" s="70">
        <v>-0.63</v>
      </c>
      <c r="G310" s="70">
        <f>VLOOKUP($E310,'Fuel Heat Rate'!$C$3:$K$33,3,FALSE)*F310</f>
        <v>-324.0342</v>
      </c>
    </row>
    <row r="311" spans="1:7">
      <c r="A311" s="6">
        <v>186632</v>
      </c>
      <c r="B311" s="6" t="s">
        <v>477</v>
      </c>
      <c r="C311" s="6">
        <v>2020</v>
      </c>
      <c r="D311" s="6" t="s">
        <v>506</v>
      </c>
      <c r="E311" s="6" t="s">
        <v>264</v>
      </c>
      <c r="F311" s="70">
        <v>-0.64</v>
      </c>
      <c r="G311" s="70">
        <f>VLOOKUP($E311,'Fuel Heat Rate'!$C$3:$K$33,3,FALSE)*F311</f>
        <v>-262.272</v>
      </c>
    </row>
    <row r="312" spans="1:7">
      <c r="A312" s="6">
        <v>29622</v>
      </c>
      <c r="B312" s="6" t="s">
        <v>462</v>
      </c>
      <c r="C312" s="6">
        <v>2021</v>
      </c>
      <c r="D312" s="6" t="s">
        <v>506</v>
      </c>
      <c r="E312" s="6" t="s">
        <v>253</v>
      </c>
      <c r="F312" s="70">
        <v>-0.64</v>
      </c>
      <c r="G312" s="70">
        <f>VLOOKUP($E312,'Fuel Heat Rate'!$C$3:$K$33,3,FALSE)*F312</f>
        <v>-2277.408</v>
      </c>
    </row>
    <row r="313" spans="1:7">
      <c r="A313" s="6">
        <v>32667</v>
      </c>
      <c r="B313" s="6" t="s">
        <v>486</v>
      </c>
      <c r="C313" s="6">
        <v>2021</v>
      </c>
      <c r="D313" s="6" t="s">
        <v>506</v>
      </c>
      <c r="E313" s="6" t="s">
        <v>339</v>
      </c>
      <c r="F313" s="70">
        <v>-0.65</v>
      </c>
      <c r="G313" s="70">
        <f>VLOOKUP($E313,'Fuel Heat Rate'!$C$3:$K$33,3,FALSE)*F313</f>
        <v>-234</v>
      </c>
    </row>
    <row r="314" spans="1:7">
      <c r="A314" s="6">
        <v>100532</v>
      </c>
      <c r="B314" s="6" t="s">
        <v>472</v>
      </c>
      <c r="C314" s="6">
        <v>2020</v>
      </c>
      <c r="D314" s="6" t="s">
        <v>506</v>
      </c>
      <c r="E314" s="6" t="s">
        <v>244</v>
      </c>
      <c r="F314" s="70">
        <v>-0.65</v>
      </c>
      <c r="G314" s="70">
        <f>VLOOKUP($E314,'Fuel Heat Rate'!$C$3:$K$33,3,FALSE)*F314</f>
        <v>-244.595</v>
      </c>
    </row>
    <row r="315" spans="1:7">
      <c r="A315" s="6">
        <v>272627</v>
      </c>
      <c r="B315" s="6" t="s">
        <v>482</v>
      </c>
      <c r="C315" s="6">
        <v>2019</v>
      </c>
      <c r="D315" s="6" t="s">
        <v>506</v>
      </c>
      <c r="E315" s="6" t="s">
        <v>253</v>
      </c>
      <c r="F315" s="70">
        <v>-0.66</v>
      </c>
      <c r="G315" s="70">
        <f>VLOOKUP($E315,'Fuel Heat Rate'!$C$3:$K$33,3,FALSE)*F315</f>
        <v>-2348.577</v>
      </c>
    </row>
    <row r="316" spans="1:7">
      <c r="A316" s="6">
        <v>30252</v>
      </c>
      <c r="B316" s="6" t="s">
        <v>499</v>
      </c>
      <c r="C316" s="6">
        <v>2021</v>
      </c>
      <c r="D316" s="6" t="s">
        <v>506</v>
      </c>
      <c r="E316" s="6" t="s">
        <v>253</v>
      </c>
      <c r="F316" s="70">
        <v>-0.67</v>
      </c>
      <c r="G316" s="70">
        <f>VLOOKUP($E316,'Fuel Heat Rate'!$C$3:$K$33,3,FALSE)*F316</f>
        <v>-2384.1615</v>
      </c>
    </row>
    <row r="317" spans="1:7">
      <c r="A317" s="6">
        <v>80792</v>
      </c>
      <c r="B317" s="6" t="s">
        <v>470</v>
      </c>
      <c r="C317" s="6">
        <v>2020</v>
      </c>
      <c r="D317" s="6" t="s">
        <v>506</v>
      </c>
      <c r="E317" s="6" t="s">
        <v>255</v>
      </c>
      <c r="F317" s="70">
        <v>-0.67</v>
      </c>
      <c r="G317" s="70">
        <f>VLOOKUP($E317,'Fuel Heat Rate'!$C$3:$K$33,3,FALSE)*F317</f>
        <v>-344.6078</v>
      </c>
    </row>
    <row r="318" spans="1:7">
      <c r="A318" s="6">
        <v>406292</v>
      </c>
      <c r="B318" s="6" t="s">
        <v>490</v>
      </c>
      <c r="C318" s="6">
        <v>2019</v>
      </c>
      <c r="D318" s="6" t="s">
        <v>506</v>
      </c>
      <c r="E318" s="6" t="s">
        <v>247</v>
      </c>
      <c r="F318" s="70">
        <v>-0.67</v>
      </c>
      <c r="G318" s="70">
        <f>VLOOKUP($E318,'Fuel Heat Rate'!$C$3:$K$33,3,FALSE)*F318</f>
        <v>-532.315</v>
      </c>
    </row>
    <row r="319" spans="1:7">
      <c r="A319" s="6">
        <v>193982</v>
      </c>
      <c r="B319" s="6" t="s">
        <v>477</v>
      </c>
      <c r="C319" s="6">
        <v>2020</v>
      </c>
      <c r="D319" s="6" t="s">
        <v>506</v>
      </c>
      <c r="E319" s="6" t="s">
        <v>255</v>
      </c>
      <c r="F319" s="70">
        <v>-0.68</v>
      </c>
      <c r="G319" s="70">
        <f>VLOOKUP($E319,'Fuel Heat Rate'!$C$3:$K$33,3,FALSE)*F319</f>
        <v>-349.7512</v>
      </c>
    </row>
    <row r="320" spans="1:7">
      <c r="A320" s="6">
        <v>10162</v>
      </c>
      <c r="B320" s="6" t="s">
        <v>490</v>
      </c>
      <c r="C320" s="6">
        <v>2021</v>
      </c>
      <c r="D320" s="6" t="s">
        <v>506</v>
      </c>
      <c r="E320" s="6" t="s">
        <v>247</v>
      </c>
      <c r="F320" s="70">
        <v>-0.69</v>
      </c>
      <c r="G320" s="70">
        <f>VLOOKUP($E320,'Fuel Heat Rate'!$C$3:$K$33,3,FALSE)*F320</f>
        <v>-548.205</v>
      </c>
    </row>
    <row r="321" spans="1:7">
      <c r="A321" s="6">
        <v>250752</v>
      </c>
      <c r="B321" s="6" t="s">
        <v>481</v>
      </c>
      <c r="C321" s="6">
        <v>2020</v>
      </c>
      <c r="D321" s="6" t="s">
        <v>506</v>
      </c>
      <c r="E321" s="6" t="s">
        <v>226</v>
      </c>
      <c r="F321" s="70">
        <v>-0.71</v>
      </c>
      <c r="G321" s="70">
        <f>VLOOKUP($E321,'Fuel Heat Rate'!$C$3:$K$33,3,FALSE)*F321</f>
        <v>-207.8241</v>
      </c>
    </row>
    <row r="322" spans="1:7">
      <c r="A322" s="6">
        <v>291002</v>
      </c>
      <c r="B322" s="6" t="s">
        <v>483</v>
      </c>
      <c r="C322" s="6">
        <v>2020</v>
      </c>
      <c r="D322" s="6" t="s">
        <v>506</v>
      </c>
      <c r="E322" s="6" t="s">
        <v>255</v>
      </c>
      <c r="F322" s="70">
        <v>-0.71</v>
      </c>
      <c r="G322" s="70">
        <f>VLOOKUP($E322,'Fuel Heat Rate'!$C$3:$K$33,3,FALSE)*F322</f>
        <v>-365.1814</v>
      </c>
    </row>
    <row r="323" spans="1:7">
      <c r="A323" s="6">
        <v>10092</v>
      </c>
      <c r="B323" s="6" t="s">
        <v>462</v>
      </c>
      <c r="C323" s="6">
        <v>2021</v>
      </c>
      <c r="D323" s="6" t="s">
        <v>506</v>
      </c>
      <c r="E323" s="6" t="s">
        <v>247</v>
      </c>
      <c r="F323" s="70">
        <v>-0.71</v>
      </c>
      <c r="G323" s="70">
        <f>VLOOKUP($E323,'Fuel Heat Rate'!$C$3:$K$33,3,FALSE)*F323</f>
        <v>-564.095</v>
      </c>
    </row>
    <row r="324" spans="1:7">
      <c r="A324" s="6">
        <v>291037</v>
      </c>
      <c r="B324" s="6" t="s">
        <v>483</v>
      </c>
      <c r="C324" s="6">
        <v>2019</v>
      </c>
      <c r="D324" s="6" t="s">
        <v>506</v>
      </c>
      <c r="E324" s="6" t="s">
        <v>255</v>
      </c>
      <c r="F324" s="70">
        <v>-0.73</v>
      </c>
      <c r="G324" s="70">
        <f>VLOOKUP($E324,'Fuel Heat Rate'!$C$3:$K$33,3,FALSE)*F324</f>
        <v>-375.4682</v>
      </c>
    </row>
    <row r="325" spans="1:7">
      <c r="A325" s="6">
        <v>10897</v>
      </c>
      <c r="B325" s="6" t="s">
        <v>497</v>
      </c>
      <c r="C325" s="6">
        <v>2021</v>
      </c>
      <c r="D325" s="6" t="s">
        <v>506</v>
      </c>
      <c r="E325" s="6" t="s">
        <v>249</v>
      </c>
      <c r="F325" s="70">
        <v>-0.74</v>
      </c>
      <c r="G325" s="70">
        <f>VLOOKUP($E325,'Fuel Heat Rate'!$C$3:$K$33,3,FALSE)*F325</f>
        <v>-386.798</v>
      </c>
    </row>
    <row r="326" spans="1:7">
      <c r="A326" s="6">
        <v>10617</v>
      </c>
      <c r="B326" s="6" t="s">
        <v>471</v>
      </c>
      <c r="C326" s="6">
        <v>2021</v>
      </c>
      <c r="D326" s="6" t="s">
        <v>506</v>
      </c>
      <c r="E326" s="6" t="s">
        <v>247</v>
      </c>
      <c r="F326" s="70">
        <v>-0.76</v>
      </c>
      <c r="G326" s="70">
        <f>VLOOKUP($E326,'Fuel Heat Rate'!$C$3:$K$33,3,FALSE)*F326</f>
        <v>-603.82</v>
      </c>
    </row>
    <row r="327" spans="1:7">
      <c r="A327" s="6">
        <v>8167</v>
      </c>
      <c r="B327" s="6" t="s">
        <v>484</v>
      </c>
      <c r="C327" s="6">
        <v>2021</v>
      </c>
      <c r="D327" s="6" t="s">
        <v>506</v>
      </c>
      <c r="E327" s="6" t="s">
        <v>242</v>
      </c>
      <c r="F327" s="70">
        <v>-0.79</v>
      </c>
      <c r="G327" s="70">
        <f>VLOOKUP($E327,'Fuel Heat Rate'!$C$3:$K$33,3,FALSE)*F327</f>
        <v>-1370.9265</v>
      </c>
    </row>
    <row r="328" spans="1:7">
      <c r="A328" s="6">
        <v>105222</v>
      </c>
      <c r="B328" s="6" t="s">
        <v>472</v>
      </c>
      <c r="C328" s="6">
        <v>2020</v>
      </c>
      <c r="D328" s="6" t="s">
        <v>506</v>
      </c>
      <c r="E328" s="6" t="s">
        <v>226</v>
      </c>
      <c r="F328" s="70">
        <v>-0.8</v>
      </c>
      <c r="G328" s="70">
        <f>VLOOKUP($E328,'Fuel Heat Rate'!$C$3:$K$33,3,FALSE)*F328</f>
        <v>-234.168</v>
      </c>
    </row>
    <row r="329" spans="1:7">
      <c r="A329" s="6">
        <v>5017</v>
      </c>
      <c r="B329" s="6" t="s">
        <v>498</v>
      </c>
      <c r="C329" s="6">
        <v>2021</v>
      </c>
      <c r="D329" s="6" t="s">
        <v>506</v>
      </c>
      <c r="E329" s="6" t="s">
        <v>494</v>
      </c>
      <c r="F329" s="70">
        <v>-0.8</v>
      </c>
      <c r="G329" s="70">
        <f>VLOOKUP($E329,'Fuel Heat Rate'!$C$3:$K$33,3,FALSE)*F329</f>
        <v>-123.784</v>
      </c>
    </row>
    <row r="330" spans="1:7">
      <c r="A330" s="6">
        <v>525677</v>
      </c>
      <c r="B330" s="6" t="s">
        <v>499</v>
      </c>
      <c r="C330" s="6">
        <v>2019</v>
      </c>
      <c r="D330" s="6" t="s">
        <v>506</v>
      </c>
      <c r="E330" s="6" t="s">
        <v>226</v>
      </c>
      <c r="F330" s="70">
        <v>-0.82</v>
      </c>
      <c r="G330" s="70">
        <f>VLOOKUP($E330,'Fuel Heat Rate'!$C$3:$K$33,3,FALSE)*F330</f>
        <v>-240.0222</v>
      </c>
    </row>
    <row r="331" spans="1:7">
      <c r="A331" s="6">
        <v>199057</v>
      </c>
      <c r="B331" s="6" t="s">
        <v>478</v>
      </c>
      <c r="C331" s="6">
        <v>2020</v>
      </c>
      <c r="D331" s="6" t="s">
        <v>506</v>
      </c>
      <c r="E331" s="6" t="s">
        <v>251</v>
      </c>
      <c r="F331" s="70">
        <v>-0.84</v>
      </c>
      <c r="G331" s="70">
        <f>VLOOKUP($E331,'Fuel Heat Rate'!$C$3:$K$33,3,FALSE)*F331</f>
        <v>-386.3832</v>
      </c>
    </row>
    <row r="332" spans="1:7">
      <c r="A332" s="6">
        <v>27907</v>
      </c>
      <c r="B332" s="6" t="s">
        <v>481</v>
      </c>
      <c r="C332" s="6">
        <v>2021</v>
      </c>
      <c r="D332" s="6" t="s">
        <v>506</v>
      </c>
      <c r="E332" s="6" t="s">
        <v>251</v>
      </c>
      <c r="F332" s="70">
        <v>-0.85</v>
      </c>
      <c r="G332" s="70">
        <f>VLOOKUP($E332,'Fuel Heat Rate'!$C$3:$K$33,3,FALSE)*F332</f>
        <v>-390.983</v>
      </c>
    </row>
    <row r="333" spans="1:7">
      <c r="A333" s="6">
        <v>379027</v>
      </c>
      <c r="B333" s="6" t="s">
        <v>489</v>
      </c>
      <c r="C333" s="6">
        <v>2019</v>
      </c>
      <c r="D333" s="6" t="s">
        <v>506</v>
      </c>
      <c r="E333" s="6" t="s">
        <v>504</v>
      </c>
      <c r="F333" s="70">
        <v>-0.86</v>
      </c>
      <c r="G333" s="70">
        <f>VLOOKUP($E333,'Fuel Heat Rate'!$C$3:$K$33,3,FALSE)*F333</f>
        <v>-287.6958</v>
      </c>
    </row>
    <row r="334" spans="1:7">
      <c r="A334" s="6">
        <v>11212</v>
      </c>
      <c r="B334" s="6" t="s">
        <v>489</v>
      </c>
      <c r="C334" s="6">
        <v>2021</v>
      </c>
      <c r="D334" s="6" t="s">
        <v>506</v>
      </c>
      <c r="E334" s="6" t="s">
        <v>249</v>
      </c>
      <c r="F334" s="70">
        <v>-0.86</v>
      </c>
      <c r="G334" s="70">
        <f>VLOOKUP($E334,'Fuel Heat Rate'!$C$3:$K$33,3,FALSE)*F334</f>
        <v>-449.522</v>
      </c>
    </row>
    <row r="335" spans="1:7">
      <c r="A335" s="6">
        <v>287992</v>
      </c>
      <c r="B335" s="6" t="s">
        <v>483</v>
      </c>
      <c r="C335" s="6">
        <v>2020</v>
      </c>
      <c r="D335" s="6" t="s">
        <v>506</v>
      </c>
      <c r="E335" s="6" t="s">
        <v>239</v>
      </c>
      <c r="F335" s="70">
        <v>-0.87</v>
      </c>
      <c r="G335" s="70">
        <f>VLOOKUP($E335,'Fuel Heat Rate'!$C$3:$K$33,3,FALSE)*F335</f>
        <v>-277.9389</v>
      </c>
    </row>
    <row r="336" spans="1:7">
      <c r="A336" s="6">
        <v>143232</v>
      </c>
      <c r="B336" s="6" t="s">
        <v>474</v>
      </c>
      <c r="C336" s="6">
        <v>2020</v>
      </c>
      <c r="D336" s="6" t="s">
        <v>506</v>
      </c>
      <c r="E336" s="6" t="s">
        <v>253</v>
      </c>
      <c r="F336" s="70">
        <v>-0.88</v>
      </c>
      <c r="G336" s="70">
        <f>VLOOKUP($E336,'Fuel Heat Rate'!$C$3:$K$33,3,FALSE)*F336</f>
        <v>-3131.436</v>
      </c>
    </row>
    <row r="337" spans="1:7">
      <c r="A337" s="6">
        <v>325827</v>
      </c>
      <c r="B337" s="6" t="s">
        <v>486</v>
      </c>
      <c r="C337" s="6">
        <v>2019</v>
      </c>
      <c r="D337" s="6" t="s">
        <v>506</v>
      </c>
      <c r="E337" s="6" t="s">
        <v>259</v>
      </c>
      <c r="F337" s="70">
        <v>-0.9</v>
      </c>
      <c r="G337" s="70">
        <f>VLOOKUP($E337,'Fuel Heat Rate'!$C$3:$K$33,3,FALSE)*F337</f>
        <v>-383.868</v>
      </c>
    </row>
    <row r="338" spans="1:7">
      <c r="A338" s="6">
        <v>80827</v>
      </c>
      <c r="B338" s="6" t="s">
        <v>470</v>
      </c>
      <c r="C338" s="6">
        <v>2019</v>
      </c>
      <c r="D338" s="6" t="s">
        <v>506</v>
      </c>
      <c r="E338" s="6" t="s">
        <v>255</v>
      </c>
      <c r="F338" s="70">
        <v>-0.9</v>
      </c>
      <c r="G338" s="70">
        <f>VLOOKUP($E338,'Fuel Heat Rate'!$C$3:$K$33,3,FALSE)*F338</f>
        <v>-462.906</v>
      </c>
    </row>
    <row r="339" spans="1:7">
      <c r="A339" s="6">
        <v>409862</v>
      </c>
      <c r="B339" s="6" t="s">
        <v>491</v>
      </c>
      <c r="C339" s="6">
        <v>2019</v>
      </c>
      <c r="D339" s="6" t="s">
        <v>506</v>
      </c>
      <c r="E339" s="6" t="s">
        <v>234</v>
      </c>
      <c r="F339" s="70">
        <v>-0.91</v>
      </c>
      <c r="G339" s="70">
        <f>VLOOKUP($E339,'Fuel Heat Rate'!$C$3:$K$33,3,FALSE)*F339</f>
        <v>-76.2034</v>
      </c>
    </row>
    <row r="340" spans="1:7">
      <c r="A340" s="6">
        <v>10197</v>
      </c>
      <c r="B340" s="6" t="s">
        <v>473</v>
      </c>
      <c r="C340" s="6">
        <v>2021</v>
      </c>
      <c r="D340" s="6" t="s">
        <v>506</v>
      </c>
      <c r="E340" s="6" t="s">
        <v>247</v>
      </c>
      <c r="F340" s="70">
        <v>-0.91</v>
      </c>
      <c r="G340" s="70">
        <f>VLOOKUP($E340,'Fuel Heat Rate'!$C$3:$K$33,3,FALSE)*F340</f>
        <v>-722.995</v>
      </c>
    </row>
    <row r="341" spans="1:7">
      <c r="A341" s="6">
        <v>392012</v>
      </c>
      <c r="B341" s="6" t="s">
        <v>490</v>
      </c>
      <c r="C341" s="6">
        <v>2019</v>
      </c>
      <c r="D341" s="6" t="s">
        <v>506</v>
      </c>
      <c r="E341" s="6" t="s">
        <v>242</v>
      </c>
      <c r="F341" s="70">
        <v>-0.92</v>
      </c>
      <c r="G341" s="70">
        <f>VLOOKUP($E341,'Fuel Heat Rate'!$C$3:$K$33,3,FALSE)*F341</f>
        <v>-1596.522</v>
      </c>
    </row>
    <row r="342" spans="1:7">
      <c r="A342" s="6">
        <v>343502</v>
      </c>
      <c r="B342" s="6" t="s">
        <v>487</v>
      </c>
      <c r="C342" s="6">
        <v>2019</v>
      </c>
      <c r="D342" s="6" t="s">
        <v>506</v>
      </c>
      <c r="E342" s="6" t="s">
        <v>242</v>
      </c>
      <c r="F342" s="70">
        <v>-0.93</v>
      </c>
      <c r="G342" s="70">
        <f>VLOOKUP($E342,'Fuel Heat Rate'!$C$3:$K$33,3,FALSE)*F342</f>
        <v>-1613.8755</v>
      </c>
    </row>
    <row r="343" spans="1:7">
      <c r="A343" s="6">
        <v>250787</v>
      </c>
      <c r="B343" s="6" t="s">
        <v>481</v>
      </c>
      <c r="C343" s="6">
        <v>2019</v>
      </c>
      <c r="D343" s="6" t="s">
        <v>506</v>
      </c>
      <c r="E343" s="6" t="s">
        <v>226</v>
      </c>
      <c r="F343" s="70">
        <v>-0.93</v>
      </c>
      <c r="G343" s="70">
        <f>VLOOKUP($E343,'Fuel Heat Rate'!$C$3:$K$33,3,FALSE)*F343</f>
        <v>-272.2203</v>
      </c>
    </row>
    <row r="344" spans="1:7">
      <c r="A344" s="6">
        <v>66687</v>
      </c>
      <c r="B344" s="6" t="s">
        <v>462</v>
      </c>
      <c r="C344" s="6">
        <v>2020</v>
      </c>
      <c r="D344" s="6" t="s">
        <v>506</v>
      </c>
      <c r="E344" s="6" t="s">
        <v>247</v>
      </c>
      <c r="F344" s="70">
        <v>-0.93</v>
      </c>
      <c r="G344" s="70">
        <f>VLOOKUP($E344,'Fuel Heat Rate'!$C$3:$K$33,3,FALSE)*F344</f>
        <v>-738.885</v>
      </c>
    </row>
    <row r="345" spans="1:7">
      <c r="A345" s="6">
        <v>391977</v>
      </c>
      <c r="B345" s="6" t="s">
        <v>490</v>
      </c>
      <c r="C345" s="6">
        <v>2020</v>
      </c>
      <c r="D345" s="6" t="s">
        <v>506</v>
      </c>
      <c r="E345" s="6" t="s">
        <v>242</v>
      </c>
      <c r="F345" s="70">
        <v>-0.98</v>
      </c>
      <c r="G345" s="70">
        <f>VLOOKUP($E345,'Fuel Heat Rate'!$C$3:$K$33,3,FALSE)*F345</f>
        <v>-1700.643</v>
      </c>
    </row>
    <row r="346" spans="1:7">
      <c r="A346" s="6">
        <v>444792</v>
      </c>
      <c r="B346" s="6" t="s">
        <v>493</v>
      </c>
      <c r="C346" s="6">
        <v>2020</v>
      </c>
      <c r="D346" s="6" t="s">
        <v>506</v>
      </c>
      <c r="E346" s="6" t="s">
        <v>226</v>
      </c>
      <c r="F346" s="70">
        <v>-0.98</v>
      </c>
      <c r="G346" s="70">
        <f>VLOOKUP($E346,'Fuel Heat Rate'!$C$3:$K$33,3,FALSE)*F346</f>
        <v>-286.8558</v>
      </c>
    </row>
    <row r="347" spans="1:7">
      <c r="A347" s="6">
        <v>337307</v>
      </c>
      <c r="B347" s="6" t="s">
        <v>486</v>
      </c>
      <c r="C347" s="6">
        <v>2019</v>
      </c>
      <c r="D347" s="6" t="s">
        <v>506</v>
      </c>
      <c r="E347" s="6" t="s">
        <v>253</v>
      </c>
      <c r="F347" s="70">
        <v>-0.99</v>
      </c>
      <c r="G347" s="70">
        <f>VLOOKUP($E347,'Fuel Heat Rate'!$C$3:$K$33,3,FALSE)*F347</f>
        <v>-3522.8655</v>
      </c>
    </row>
    <row r="348" spans="1:7">
      <c r="A348" s="6">
        <v>131402</v>
      </c>
      <c r="B348" s="6" t="s">
        <v>473</v>
      </c>
      <c r="C348" s="6">
        <v>2019</v>
      </c>
      <c r="D348" s="6" t="s">
        <v>506</v>
      </c>
      <c r="E348" s="6" t="s">
        <v>247</v>
      </c>
      <c r="F348" s="70">
        <v>-1</v>
      </c>
      <c r="G348" s="70">
        <f>VLOOKUP($E348,'Fuel Heat Rate'!$C$3:$K$33,3,FALSE)*F348</f>
        <v>-794.5</v>
      </c>
    </row>
    <row r="349" spans="1:7">
      <c r="A349" s="6">
        <v>18912</v>
      </c>
      <c r="B349" s="6" t="s">
        <v>474</v>
      </c>
      <c r="C349" s="6">
        <v>2021</v>
      </c>
      <c r="D349" s="6" t="s">
        <v>506</v>
      </c>
      <c r="E349" s="6" t="s">
        <v>262</v>
      </c>
      <c r="F349" s="70">
        <v>-1.01</v>
      </c>
      <c r="G349" s="70">
        <f>VLOOKUP($E349,'Fuel Heat Rate'!$C$3:$K$33,3,FALSE)*F349</f>
        <v>-422.3416</v>
      </c>
    </row>
    <row r="350" spans="1:7">
      <c r="A350" s="6">
        <v>66722</v>
      </c>
      <c r="B350" s="6" t="s">
        <v>462</v>
      </c>
      <c r="C350" s="6">
        <v>2019</v>
      </c>
      <c r="D350" s="6" t="s">
        <v>506</v>
      </c>
      <c r="E350" s="6" t="s">
        <v>247</v>
      </c>
      <c r="F350" s="70">
        <v>-1.01</v>
      </c>
      <c r="G350" s="70">
        <f>VLOOKUP($E350,'Fuel Heat Rate'!$C$3:$K$33,3,FALSE)*F350</f>
        <v>-802.445</v>
      </c>
    </row>
    <row r="351" spans="1:7">
      <c r="A351" s="6">
        <v>99027</v>
      </c>
      <c r="B351" s="6" t="s">
        <v>471</v>
      </c>
      <c r="C351" s="6">
        <v>2020</v>
      </c>
      <c r="D351" s="6" t="s">
        <v>506</v>
      </c>
      <c r="E351" s="6" t="s">
        <v>247</v>
      </c>
      <c r="F351" s="70">
        <v>-1.03</v>
      </c>
      <c r="G351" s="70">
        <f>VLOOKUP($E351,'Fuel Heat Rate'!$C$3:$K$33,3,FALSE)*F351</f>
        <v>-818.335</v>
      </c>
    </row>
    <row r="352" spans="1:7">
      <c r="A352" s="6">
        <v>326352</v>
      </c>
      <c r="B352" s="6" t="s">
        <v>486</v>
      </c>
      <c r="C352" s="6">
        <v>2020</v>
      </c>
      <c r="D352" s="6" t="s">
        <v>506</v>
      </c>
      <c r="E352" s="6" t="s">
        <v>339</v>
      </c>
      <c r="F352" s="70">
        <v>-1.04</v>
      </c>
      <c r="G352" s="70">
        <f>VLOOKUP($E352,'Fuel Heat Rate'!$C$3:$K$33,3,FALSE)*F352</f>
        <v>-374.4</v>
      </c>
    </row>
    <row r="353" spans="1:7">
      <c r="A353" s="6">
        <v>52442</v>
      </c>
      <c r="B353" s="6" t="s">
        <v>462</v>
      </c>
      <c r="C353" s="6">
        <v>2019</v>
      </c>
      <c r="D353" s="6" t="s">
        <v>506</v>
      </c>
      <c r="E353" s="6" t="s">
        <v>242</v>
      </c>
      <c r="F353" s="70">
        <v>-1.04</v>
      </c>
      <c r="G353" s="70">
        <f>VLOOKUP($E353,'Fuel Heat Rate'!$C$3:$K$33,3,FALSE)*F353</f>
        <v>-1804.764</v>
      </c>
    </row>
    <row r="354" spans="1:7">
      <c r="A354" s="6">
        <v>353477</v>
      </c>
      <c r="B354" s="6" t="s">
        <v>487</v>
      </c>
      <c r="C354" s="6">
        <v>2019</v>
      </c>
      <c r="D354" s="6" t="s">
        <v>506</v>
      </c>
      <c r="E354" s="6" t="s">
        <v>253</v>
      </c>
      <c r="F354" s="70">
        <v>-1.05</v>
      </c>
      <c r="G354" s="70">
        <f>VLOOKUP($E354,'Fuel Heat Rate'!$C$3:$K$33,3,FALSE)*F354</f>
        <v>-3736.3725</v>
      </c>
    </row>
    <row r="355" spans="1:7">
      <c r="A355" s="6">
        <v>110927</v>
      </c>
      <c r="B355" s="6" t="s">
        <v>472</v>
      </c>
      <c r="C355" s="6">
        <v>2019</v>
      </c>
      <c r="D355" s="6" t="s">
        <v>506</v>
      </c>
      <c r="E355" s="6" t="s">
        <v>253</v>
      </c>
      <c r="F355" s="70">
        <v>-1.07</v>
      </c>
      <c r="G355" s="70">
        <f>VLOOKUP($E355,'Fuel Heat Rate'!$C$3:$K$33,3,FALSE)*F355</f>
        <v>-3807.5415</v>
      </c>
    </row>
    <row r="356" spans="1:7">
      <c r="A356" s="6">
        <v>52407</v>
      </c>
      <c r="B356" s="6" t="s">
        <v>462</v>
      </c>
      <c r="C356" s="6">
        <v>2020</v>
      </c>
      <c r="D356" s="6" t="s">
        <v>506</v>
      </c>
      <c r="E356" s="6" t="s">
        <v>242</v>
      </c>
      <c r="F356" s="70">
        <v>-1.08</v>
      </c>
      <c r="G356" s="70">
        <f>VLOOKUP($E356,'Fuel Heat Rate'!$C$3:$K$33,3,FALSE)*F356</f>
        <v>-1874.178</v>
      </c>
    </row>
    <row r="357" spans="1:7">
      <c r="A357" s="6">
        <v>34592</v>
      </c>
      <c r="B357" s="6" t="s">
        <v>499</v>
      </c>
      <c r="C357" s="6">
        <v>2021</v>
      </c>
      <c r="D357" s="6" t="s">
        <v>506</v>
      </c>
      <c r="E357" s="6" t="s">
        <v>226</v>
      </c>
      <c r="F357" s="70">
        <v>-1.09</v>
      </c>
      <c r="G357" s="70">
        <f>VLOOKUP($E357,'Fuel Heat Rate'!$C$3:$K$33,3,FALSE)*F357</f>
        <v>-319.0539</v>
      </c>
    </row>
    <row r="358" spans="1:7">
      <c r="A358" s="6">
        <v>99062</v>
      </c>
      <c r="B358" s="6" t="s">
        <v>471</v>
      </c>
      <c r="C358" s="6">
        <v>2019</v>
      </c>
      <c r="D358" s="6" t="s">
        <v>506</v>
      </c>
      <c r="E358" s="6" t="s">
        <v>247</v>
      </c>
      <c r="F358" s="70">
        <v>-1.1</v>
      </c>
      <c r="G358" s="70">
        <f>VLOOKUP($E358,'Fuel Heat Rate'!$C$3:$K$33,3,FALSE)*F358</f>
        <v>-873.95</v>
      </c>
    </row>
    <row r="359" spans="1:7">
      <c r="A359" s="6">
        <v>10337</v>
      </c>
      <c r="B359" s="6" t="s">
        <v>484</v>
      </c>
      <c r="C359" s="6">
        <v>2021</v>
      </c>
      <c r="D359" s="6" t="s">
        <v>506</v>
      </c>
      <c r="E359" s="6" t="s">
        <v>247</v>
      </c>
      <c r="F359" s="70">
        <v>-1.13</v>
      </c>
      <c r="G359" s="70">
        <f>VLOOKUP($E359,'Fuel Heat Rate'!$C$3:$K$33,3,FALSE)*F359</f>
        <v>-897.785</v>
      </c>
    </row>
    <row r="360" spans="1:7">
      <c r="A360" s="6">
        <v>143267</v>
      </c>
      <c r="B360" s="6" t="s">
        <v>474</v>
      </c>
      <c r="C360" s="6">
        <v>2019</v>
      </c>
      <c r="D360" s="6" t="s">
        <v>506</v>
      </c>
      <c r="E360" s="6" t="s">
        <v>253</v>
      </c>
      <c r="F360" s="70">
        <v>-1.15</v>
      </c>
      <c r="G360" s="70">
        <f>VLOOKUP($E360,'Fuel Heat Rate'!$C$3:$K$33,3,FALSE)*F360</f>
        <v>-4092.2175</v>
      </c>
    </row>
    <row r="361" spans="1:7">
      <c r="A361" s="6">
        <v>240287</v>
      </c>
      <c r="B361" s="6" t="s">
        <v>480</v>
      </c>
      <c r="C361" s="6">
        <v>2019</v>
      </c>
      <c r="D361" s="6" t="s">
        <v>506</v>
      </c>
      <c r="E361" s="6" t="s">
        <v>253</v>
      </c>
      <c r="F361" s="70">
        <v>-1.16</v>
      </c>
      <c r="G361" s="70">
        <f>VLOOKUP($E361,'Fuel Heat Rate'!$C$3:$K$33,3,FALSE)*F361</f>
        <v>-4127.802</v>
      </c>
    </row>
    <row r="362" spans="1:7">
      <c r="A362" s="6">
        <v>42747</v>
      </c>
      <c r="B362" s="6" t="s">
        <v>224</v>
      </c>
      <c r="C362" s="6">
        <v>2019</v>
      </c>
      <c r="D362" s="6" t="s">
        <v>506</v>
      </c>
      <c r="E362" s="6" t="s">
        <v>249</v>
      </c>
      <c r="F362" s="70">
        <v>-1.2</v>
      </c>
      <c r="G362" s="70">
        <f>VLOOKUP($E362,'Fuel Heat Rate'!$C$3:$K$33,3,FALSE)*F362</f>
        <v>-627.24</v>
      </c>
    </row>
    <row r="363" spans="1:7">
      <c r="A363" s="6">
        <v>379587</v>
      </c>
      <c r="B363" s="6" t="s">
        <v>489</v>
      </c>
      <c r="C363" s="6">
        <v>2019</v>
      </c>
      <c r="D363" s="6" t="s">
        <v>506</v>
      </c>
      <c r="E363" s="6" t="s">
        <v>249</v>
      </c>
      <c r="F363" s="70">
        <v>-1.2</v>
      </c>
      <c r="G363" s="70">
        <f>VLOOKUP($E363,'Fuel Heat Rate'!$C$3:$K$33,3,FALSE)*F363</f>
        <v>-627.24</v>
      </c>
    </row>
    <row r="364" spans="1:7">
      <c r="A364" s="6">
        <v>353442</v>
      </c>
      <c r="B364" s="6" t="s">
        <v>487</v>
      </c>
      <c r="C364" s="6">
        <v>2020</v>
      </c>
      <c r="D364" s="6" t="s">
        <v>506</v>
      </c>
      <c r="E364" s="6" t="s">
        <v>253</v>
      </c>
      <c r="F364" s="70">
        <v>-1.21</v>
      </c>
      <c r="G364" s="70">
        <f>VLOOKUP($E364,'Fuel Heat Rate'!$C$3:$K$33,3,FALSE)*F364</f>
        <v>-4305.7245</v>
      </c>
    </row>
    <row r="365" spans="1:7">
      <c r="A365" s="6">
        <v>309237</v>
      </c>
      <c r="B365" s="6" t="s">
        <v>484</v>
      </c>
      <c r="C365" s="6">
        <v>2020</v>
      </c>
      <c r="D365" s="6" t="s">
        <v>506</v>
      </c>
      <c r="E365" s="6" t="s">
        <v>247</v>
      </c>
      <c r="F365" s="70">
        <v>-1.22</v>
      </c>
      <c r="G365" s="70">
        <f>VLOOKUP($E365,'Fuel Heat Rate'!$C$3:$K$33,3,FALSE)*F365</f>
        <v>-969.29</v>
      </c>
    </row>
    <row r="366" spans="1:7">
      <c r="A366" s="6">
        <v>31057</v>
      </c>
      <c r="B366" s="6" t="s">
        <v>498</v>
      </c>
      <c r="C366" s="6">
        <v>2021</v>
      </c>
      <c r="D366" s="6" t="s">
        <v>506</v>
      </c>
      <c r="E366" s="6" t="s">
        <v>255</v>
      </c>
      <c r="F366" s="70">
        <v>-1.27</v>
      </c>
      <c r="G366" s="70">
        <f>VLOOKUP($E366,'Fuel Heat Rate'!$C$3:$K$33,3,FALSE)*F366</f>
        <v>-653.2118</v>
      </c>
    </row>
    <row r="367" spans="1:7">
      <c r="A367" s="6">
        <v>321102</v>
      </c>
      <c r="B367" s="6" t="s">
        <v>485</v>
      </c>
      <c r="C367" s="6">
        <v>2020</v>
      </c>
      <c r="D367" s="6" t="s">
        <v>506</v>
      </c>
      <c r="E367" s="6" t="s">
        <v>253</v>
      </c>
      <c r="F367" s="70">
        <v>-1.29</v>
      </c>
      <c r="G367" s="70">
        <f>VLOOKUP($E367,'Fuel Heat Rate'!$C$3:$K$33,3,FALSE)*F367</f>
        <v>-4590.4005</v>
      </c>
    </row>
    <row r="368" spans="1:7">
      <c r="A368" s="6">
        <v>30217</v>
      </c>
      <c r="B368" s="6" t="s">
        <v>485</v>
      </c>
      <c r="C368" s="6">
        <v>2021</v>
      </c>
      <c r="D368" s="6" t="s">
        <v>506</v>
      </c>
      <c r="E368" s="6" t="s">
        <v>253</v>
      </c>
      <c r="F368" s="70">
        <v>-1.31</v>
      </c>
      <c r="G368" s="70">
        <f>VLOOKUP($E368,'Fuel Heat Rate'!$C$3:$K$33,3,FALSE)*F368</f>
        <v>-4661.5695</v>
      </c>
    </row>
    <row r="369" spans="1:7">
      <c r="A369" s="6">
        <v>34417</v>
      </c>
      <c r="B369" s="6" t="s">
        <v>481</v>
      </c>
      <c r="C369" s="6">
        <v>2021</v>
      </c>
      <c r="D369" s="6" t="s">
        <v>506</v>
      </c>
      <c r="E369" s="6" t="s">
        <v>226</v>
      </c>
      <c r="F369" s="70">
        <v>-1.32</v>
      </c>
      <c r="G369" s="70">
        <f>VLOOKUP($E369,'Fuel Heat Rate'!$C$3:$K$33,3,FALSE)*F369</f>
        <v>-386.3772</v>
      </c>
    </row>
    <row r="370" spans="1:7">
      <c r="A370" s="6">
        <v>7922</v>
      </c>
      <c r="B370" s="6" t="s">
        <v>462</v>
      </c>
      <c r="C370" s="6">
        <v>2021</v>
      </c>
      <c r="D370" s="6" t="s">
        <v>506</v>
      </c>
      <c r="E370" s="6" t="s">
        <v>242</v>
      </c>
      <c r="F370" s="70">
        <v>-1.33</v>
      </c>
      <c r="G370" s="70">
        <f>VLOOKUP($E370,'Fuel Heat Rate'!$C$3:$K$33,3,FALSE)*F370</f>
        <v>-2308.0155</v>
      </c>
    </row>
    <row r="371" spans="1:7">
      <c r="A371" s="6">
        <v>327297</v>
      </c>
      <c r="B371" s="6" t="s">
        <v>486</v>
      </c>
      <c r="C371" s="6">
        <v>2020</v>
      </c>
      <c r="D371" s="6" t="s">
        <v>506</v>
      </c>
      <c r="E371" s="6" t="s">
        <v>242</v>
      </c>
      <c r="F371" s="70">
        <v>-1.38</v>
      </c>
      <c r="G371" s="70">
        <f>VLOOKUP($E371,'Fuel Heat Rate'!$C$3:$K$33,3,FALSE)*F371</f>
        <v>-2394.783</v>
      </c>
    </row>
    <row r="372" spans="1:7">
      <c r="A372" s="6">
        <v>27767</v>
      </c>
      <c r="B372" s="6" t="s">
        <v>478</v>
      </c>
      <c r="C372" s="6">
        <v>2021</v>
      </c>
      <c r="D372" s="6" t="s">
        <v>506</v>
      </c>
      <c r="E372" s="6" t="s">
        <v>251</v>
      </c>
      <c r="F372" s="70">
        <v>-1.4</v>
      </c>
      <c r="G372" s="70">
        <f>VLOOKUP($E372,'Fuel Heat Rate'!$C$3:$K$33,3,FALSE)*F372</f>
        <v>-643.972</v>
      </c>
    </row>
    <row r="373" spans="1:7">
      <c r="A373" s="6">
        <v>493337</v>
      </c>
      <c r="B373" s="6" t="s">
        <v>497</v>
      </c>
      <c r="C373" s="6">
        <v>2019</v>
      </c>
      <c r="D373" s="6" t="s">
        <v>506</v>
      </c>
      <c r="E373" s="6" t="s">
        <v>226</v>
      </c>
      <c r="F373" s="70">
        <v>-1.4</v>
      </c>
      <c r="G373" s="70">
        <f>VLOOKUP($E373,'Fuel Heat Rate'!$C$3:$K$33,3,FALSE)*F373</f>
        <v>-409.794</v>
      </c>
    </row>
    <row r="374" spans="1:7">
      <c r="A374" s="6">
        <v>7992</v>
      </c>
      <c r="B374" s="6" t="s">
        <v>490</v>
      </c>
      <c r="C374" s="6">
        <v>2021</v>
      </c>
      <c r="D374" s="6" t="s">
        <v>506</v>
      </c>
      <c r="E374" s="6" t="s">
        <v>242</v>
      </c>
      <c r="F374" s="70">
        <v>-1.41</v>
      </c>
      <c r="G374" s="70">
        <f>VLOOKUP($E374,'Fuel Heat Rate'!$C$3:$K$33,3,FALSE)*F374</f>
        <v>-2446.8435</v>
      </c>
    </row>
    <row r="375" spans="1:7">
      <c r="A375" s="6">
        <v>18632</v>
      </c>
      <c r="B375" s="6" t="s">
        <v>482</v>
      </c>
      <c r="C375" s="6">
        <v>2021</v>
      </c>
      <c r="D375" s="6" t="s">
        <v>506</v>
      </c>
      <c r="E375" s="6" t="s">
        <v>262</v>
      </c>
      <c r="F375" s="70">
        <v>-1.41</v>
      </c>
      <c r="G375" s="70">
        <f>VLOOKUP($E375,'Fuel Heat Rate'!$C$3:$K$33,3,FALSE)*F375</f>
        <v>-589.6056</v>
      </c>
    </row>
    <row r="376" spans="1:7">
      <c r="A376" s="6">
        <v>240252</v>
      </c>
      <c r="B376" s="6" t="s">
        <v>480</v>
      </c>
      <c r="C376" s="6">
        <v>2020</v>
      </c>
      <c r="D376" s="6" t="s">
        <v>506</v>
      </c>
      <c r="E376" s="6" t="s">
        <v>253</v>
      </c>
      <c r="F376" s="70">
        <v>-1.41</v>
      </c>
      <c r="G376" s="70">
        <f>VLOOKUP($E376,'Fuel Heat Rate'!$C$3:$K$33,3,FALSE)*F376</f>
        <v>-5017.4145</v>
      </c>
    </row>
    <row r="377" spans="1:7">
      <c r="A377" s="6">
        <v>80267</v>
      </c>
      <c r="B377" s="6" t="s">
        <v>470</v>
      </c>
      <c r="C377" s="6">
        <v>2019</v>
      </c>
      <c r="D377" s="6" t="s">
        <v>506</v>
      </c>
      <c r="E377" s="6" t="s">
        <v>277</v>
      </c>
      <c r="F377" s="70">
        <v>-1.41</v>
      </c>
      <c r="G377" s="70">
        <f>VLOOKUP($E377,'Fuel Heat Rate'!$C$3:$K$33,3,FALSE)*F377</f>
        <v>-707.5239</v>
      </c>
    </row>
    <row r="378" spans="1:7">
      <c r="A378" s="6">
        <v>9497</v>
      </c>
      <c r="B378" s="6" t="s">
        <v>472</v>
      </c>
      <c r="C378" s="6">
        <v>2021</v>
      </c>
      <c r="D378" s="6" t="s">
        <v>506</v>
      </c>
      <c r="E378" s="6" t="s">
        <v>244</v>
      </c>
      <c r="F378" s="70">
        <v>-1.42</v>
      </c>
      <c r="G378" s="70">
        <f>VLOOKUP($E378,'Fuel Heat Rate'!$C$3:$K$33,3,FALSE)*F378</f>
        <v>-534.346</v>
      </c>
    </row>
    <row r="379" spans="1:7">
      <c r="A379" s="6">
        <v>247567</v>
      </c>
      <c r="B379" s="6" t="s">
        <v>481</v>
      </c>
      <c r="C379" s="6">
        <v>2020</v>
      </c>
      <c r="D379" s="6" t="s">
        <v>506</v>
      </c>
      <c r="E379" s="6" t="s">
        <v>251</v>
      </c>
      <c r="F379" s="70">
        <v>-1.43</v>
      </c>
      <c r="G379" s="70">
        <f>VLOOKUP($E379,'Fuel Heat Rate'!$C$3:$K$33,3,FALSE)*F379</f>
        <v>-657.7714</v>
      </c>
    </row>
    <row r="380" spans="1:7">
      <c r="A380" s="6">
        <v>6032</v>
      </c>
      <c r="B380" s="6" t="s">
        <v>477</v>
      </c>
      <c r="C380" s="6">
        <v>2021</v>
      </c>
      <c r="D380" s="6" t="s">
        <v>506</v>
      </c>
      <c r="E380" s="6" t="s">
        <v>234</v>
      </c>
      <c r="F380" s="70">
        <v>-1.46</v>
      </c>
      <c r="G380" s="70">
        <f>VLOOKUP($E380,'Fuel Heat Rate'!$C$3:$K$33,3,FALSE)*F380</f>
        <v>-122.2604</v>
      </c>
    </row>
    <row r="381" spans="1:7">
      <c r="A381" s="6">
        <v>169902</v>
      </c>
      <c r="B381" s="6" t="s">
        <v>476</v>
      </c>
      <c r="C381" s="6">
        <v>2020</v>
      </c>
      <c r="D381" s="6" t="s">
        <v>506</v>
      </c>
      <c r="E381" s="6" t="s">
        <v>226</v>
      </c>
      <c r="F381" s="70">
        <v>-1.46</v>
      </c>
      <c r="G381" s="70">
        <f>VLOOKUP($E381,'Fuel Heat Rate'!$C$3:$K$33,3,FALSE)*F381</f>
        <v>-427.3566</v>
      </c>
    </row>
    <row r="382" spans="1:7">
      <c r="A382" s="6">
        <v>30147</v>
      </c>
      <c r="B382" s="6" t="s">
        <v>471</v>
      </c>
      <c r="C382" s="6">
        <v>2021</v>
      </c>
      <c r="D382" s="6" t="s">
        <v>506</v>
      </c>
      <c r="E382" s="6" t="s">
        <v>253</v>
      </c>
      <c r="F382" s="70">
        <v>-1.46</v>
      </c>
      <c r="G382" s="70">
        <f>VLOOKUP($E382,'Fuel Heat Rate'!$C$3:$K$33,3,FALSE)*F382</f>
        <v>-5195.337</v>
      </c>
    </row>
    <row r="383" spans="1:7">
      <c r="A383" s="6">
        <v>199092</v>
      </c>
      <c r="B383" s="6" t="s">
        <v>478</v>
      </c>
      <c r="C383" s="6">
        <v>2019</v>
      </c>
      <c r="D383" s="6" t="s">
        <v>506</v>
      </c>
      <c r="E383" s="6" t="s">
        <v>251</v>
      </c>
      <c r="F383" s="70">
        <v>-1.48</v>
      </c>
      <c r="G383" s="70">
        <f>VLOOKUP($E383,'Fuel Heat Rate'!$C$3:$K$33,3,FALSE)*F383</f>
        <v>-680.7704</v>
      </c>
    </row>
    <row r="384" spans="1:7">
      <c r="A384" s="6">
        <v>34347</v>
      </c>
      <c r="B384" s="6" t="s">
        <v>476</v>
      </c>
      <c r="C384" s="6">
        <v>2021</v>
      </c>
      <c r="D384" s="6" t="s">
        <v>506</v>
      </c>
      <c r="E384" s="6" t="s">
        <v>226</v>
      </c>
      <c r="F384" s="70">
        <v>-1.48</v>
      </c>
      <c r="G384" s="70">
        <f>VLOOKUP($E384,'Fuel Heat Rate'!$C$3:$K$33,3,FALSE)*F384</f>
        <v>-433.2108</v>
      </c>
    </row>
    <row r="385" spans="1:7">
      <c r="A385" s="6">
        <v>25527</v>
      </c>
      <c r="B385" s="6" t="s">
        <v>484</v>
      </c>
      <c r="C385" s="6">
        <v>2021</v>
      </c>
      <c r="D385" s="6" t="s">
        <v>506</v>
      </c>
      <c r="E385" s="6" t="s">
        <v>239</v>
      </c>
      <c r="F385" s="70">
        <v>-1.48</v>
      </c>
      <c r="G385" s="70">
        <f>VLOOKUP($E385,'Fuel Heat Rate'!$C$3:$K$33,3,FALSE)*F385</f>
        <v>-472.8156</v>
      </c>
    </row>
    <row r="386" spans="1:7">
      <c r="A386" s="6">
        <v>7887</v>
      </c>
      <c r="B386" s="6" t="s">
        <v>487</v>
      </c>
      <c r="C386" s="6">
        <v>2021</v>
      </c>
      <c r="D386" s="6" t="s">
        <v>506</v>
      </c>
      <c r="E386" s="6" t="s">
        <v>242</v>
      </c>
      <c r="F386" s="70">
        <v>-1.49</v>
      </c>
      <c r="G386" s="70">
        <f>VLOOKUP($E386,'Fuel Heat Rate'!$C$3:$K$33,3,FALSE)*F386</f>
        <v>-2585.6715</v>
      </c>
    </row>
    <row r="387" spans="1:7">
      <c r="A387" s="6">
        <v>467787</v>
      </c>
      <c r="B387" s="6" t="s">
        <v>495</v>
      </c>
      <c r="C387" s="6">
        <v>2019</v>
      </c>
      <c r="D387" s="6" t="s">
        <v>506</v>
      </c>
      <c r="E387" s="6" t="s">
        <v>494</v>
      </c>
      <c r="F387" s="70">
        <v>-1.5</v>
      </c>
      <c r="G387" s="70">
        <f>VLOOKUP($E387,'Fuel Heat Rate'!$C$3:$K$33,3,FALSE)*F387</f>
        <v>-232.095</v>
      </c>
    </row>
    <row r="388" spans="1:7">
      <c r="A388" s="6">
        <v>278787</v>
      </c>
      <c r="B388" s="6" t="s">
        <v>483</v>
      </c>
      <c r="C388" s="6">
        <v>2020</v>
      </c>
      <c r="D388" s="6" t="s">
        <v>506</v>
      </c>
      <c r="E388" s="6" t="s">
        <v>242</v>
      </c>
      <c r="F388" s="70">
        <v>-1.51</v>
      </c>
      <c r="G388" s="70">
        <f>VLOOKUP($E388,'Fuel Heat Rate'!$C$3:$K$33,3,FALSE)*F388</f>
        <v>-2620.3785</v>
      </c>
    </row>
    <row r="389" spans="1:7">
      <c r="A389" s="6">
        <v>409267</v>
      </c>
      <c r="B389" s="6" t="s">
        <v>491</v>
      </c>
      <c r="C389" s="6">
        <v>2020</v>
      </c>
      <c r="D389" s="6" t="s">
        <v>506</v>
      </c>
      <c r="E389" s="6" t="s">
        <v>251</v>
      </c>
      <c r="F389" s="70">
        <v>-1.51</v>
      </c>
      <c r="G389" s="70">
        <f>VLOOKUP($E389,'Fuel Heat Rate'!$C$3:$K$33,3,FALSE)*F389</f>
        <v>-694.5698</v>
      </c>
    </row>
    <row r="390" spans="1:7">
      <c r="A390" s="6">
        <v>169937</v>
      </c>
      <c r="B390" s="6" t="s">
        <v>476</v>
      </c>
      <c r="C390" s="6">
        <v>2019</v>
      </c>
      <c r="D390" s="6" t="s">
        <v>506</v>
      </c>
      <c r="E390" s="6" t="s">
        <v>226</v>
      </c>
      <c r="F390" s="70">
        <v>-1.51</v>
      </c>
      <c r="G390" s="70">
        <f>VLOOKUP($E390,'Fuel Heat Rate'!$C$3:$K$33,3,FALSE)*F390</f>
        <v>-441.9921</v>
      </c>
    </row>
    <row r="391" spans="1:7">
      <c r="A391" s="6">
        <v>142497</v>
      </c>
      <c r="B391" s="6" t="s">
        <v>474</v>
      </c>
      <c r="C391" s="6">
        <v>2019</v>
      </c>
      <c r="D391" s="6" t="s">
        <v>506</v>
      </c>
      <c r="E391" s="6" t="s">
        <v>239</v>
      </c>
      <c r="F391" s="70">
        <v>-1.51</v>
      </c>
      <c r="G391" s="70">
        <f>VLOOKUP($E391,'Fuel Heat Rate'!$C$3:$K$33,3,FALSE)*F391</f>
        <v>-482.3997</v>
      </c>
    </row>
    <row r="392" spans="1:7">
      <c r="A392" s="6">
        <v>131367</v>
      </c>
      <c r="B392" s="6" t="s">
        <v>473</v>
      </c>
      <c r="C392" s="6">
        <v>2020</v>
      </c>
      <c r="D392" s="6" t="s">
        <v>506</v>
      </c>
      <c r="E392" s="6" t="s">
        <v>247</v>
      </c>
      <c r="F392" s="70">
        <v>-1.53</v>
      </c>
      <c r="G392" s="70">
        <f>VLOOKUP($E392,'Fuel Heat Rate'!$C$3:$K$33,3,FALSE)*F392</f>
        <v>-1215.585</v>
      </c>
    </row>
    <row r="393" spans="1:7">
      <c r="A393" s="6">
        <v>8132</v>
      </c>
      <c r="B393" s="6" t="s">
        <v>483</v>
      </c>
      <c r="C393" s="6">
        <v>2021</v>
      </c>
      <c r="D393" s="6" t="s">
        <v>506</v>
      </c>
      <c r="E393" s="6" t="s">
        <v>242</v>
      </c>
      <c r="F393" s="70">
        <v>-1.54</v>
      </c>
      <c r="G393" s="70">
        <f>VLOOKUP($E393,'Fuel Heat Rate'!$C$3:$K$33,3,FALSE)*F393</f>
        <v>-2672.439</v>
      </c>
    </row>
    <row r="394" spans="1:7">
      <c r="A394" s="6">
        <v>29587</v>
      </c>
      <c r="B394" s="6" t="s">
        <v>487</v>
      </c>
      <c r="C394" s="6">
        <v>2021</v>
      </c>
      <c r="D394" s="6" t="s">
        <v>506</v>
      </c>
      <c r="E394" s="6" t="s">
        <v>253</v>
      </c>
      <c r="F394" s="70">
        <v>-1.55</v>
      </c>
      <c r="G394" s="70">
        <f>VLOOKUP($E394,'Fuel Heat Rate'!$C$3:$K$33,3,FALSE)*F394</f>
        <v>-5515.5975</v>
      </c>
    </row>
    <row r="395" spans="1:7">
      <c r="A395" s="6">
        <v>235142</v>
      </c>
      <c r="B395" s="6" t="s">
        <v>480</v>
      </c>
      <c r="C395" s="6">
        <v>2020</v>
      </c>
      <c r="D395" s="6" t="s">
        <v>506</v>
      </c>
      <c r="E395" s="6" t="s">
        <v>264</v>
      </c>
      <c r="F395" s="70">
        <v>-1.56</v>
      </c>
      <c r="G395" s="70">
        <f>VLOOKUP($E395,'Fuel Heat Rate'!$C$3:$K$33,3,FALSE)*F395</f>
        <v>-639.288</v>
      </c>
    </row>
    <row r="396" spans="1:7">
      <c r="A396" s="6">
        <v>343467</v>
      </c>
      <c r="B396" s="6" t="s">
        <v>487</v>
      </c>
      <c r="C396" s="6">
        <v>2020</v>
      </c>
      <c r="D396" s="6" t="s">
        <v>506</v>
      </c>
      <c r="E396" s="6" t="s">
        <v>242</v>
      </c>
      <c r="F396" s="70">
        <v>-1.57</v>
      </c>
      <c r="G396" s="70">
        <f>VLOOKUP($E396,'Fuel Heat Rate'!$C$3:$K$33,3,FALSE)*F396</f>
        <v>-2724.4995</v>
      </c>
    </row>
    <row r="397" spans="1:7">
      <c r="A397" s="6">
        <v>278822</v>
      </c>
      <c r="B397" s="6" t="s">
        <v>483</v>
      </c>
      <c r="C397" s="6">
        <v>2019</v>
      </c>
      <c r="D397" s="6" t="s">
        <v>506</v>
      </c>
      <c r="E397" s="6" t="s">
        <v>242</v>
      </c>
      <c r="F397" s="70">
        <v>-1.58</v>
      </c>
      <c r="G397" s="70">
        <f>VLOOKUP($E397,'Fuel Heat Rate'!$C$3:$K$33,3,FALSE)*F397</f>
        <v>-2741.853</v>
      </c>
    </row>
    <row r="398" spans="1:7">
      <c r="A398" s="6">
        <v>379552</v>
      </c>
      <c r="B398" s="6" t="s">
        <v>489</v>
      </c>
      <c r="C398" s="6">
        <v>2020</v>
      </c>
      <c r="D398" s="6" t="s">
        <v>506</v>
      </c>
      <c r="E398" s="6" t="s">
        <v>249</v>
      </c>
      <c r="F398" s="70">
        <v>-1.59</v>
      </c>
      <c r="G398" s="70">
        <f>VLOOKUP($E398,'Fuel Heat Rate'!$C$3:$K$33,3,FALSE)*F398</f>
        <v>-831.093</v>
      </c>
    </row>
    <row r="399" spans="1:7">
      <c r="A399" s="6">
        <v>390087</v>
      </c>
      <c r="B399" s="6" t="s">
        <v>489</v>
      </c>
      <c r="C399" s="6">
        <v>2020</v>
      </c>
      <c r="D399" s="6" t="s">
        <v>506</v>
      </c>
      <c r="E399" s="6" t="s">
        <v>247</v>
      </c>
      <c r="F399" s="70">
        <v>-1.59</v>
      </c>
      <c r="G399" s="70">
        <f>VLOOKUP($E399,'Fuel Heat Rate'!$C$3:$K$33,3,FALSE)*F399</f>
        <v>-1263.255</v>
      </c>
    </row>
    <row r="400" spans="1:7">
      <c r="A400" s="6">
        <v>42782</v>
      </c>
      <c r="B400" s="6" t="s">
        <v>224</v>
      </c>
      <c r="C400" s="6">
        <v>2020</v>
      </c>
      <c r="D400" s="6" t="s">
        <v>506</v>
      </c>
      <c r="E400" s="6" t="s">
        <v>249</v>
      </c>
      <c r="F400" s="70">
        <v>-1.6</v>
      </c>
      <c r="G400" s="70">
        <f>VLOOKUP($E400,'Fuel Heat Rate'!$C$3:$K$33,3,FALSE)*F400</f>
        <v>-836.32</v>
      </c>
    </row>
    <row r="401" spans="1:7">
      <c r="A401" s="6">
        <v>7712</v>
      </c>
      <c r="B401" s="6" t="s">
        <v>486</v>
      </c>
      <c r="C401" s="6">
        <v>2021</v>
      </c>
      <c r="D401" s="6" t="s">
        <v>506</v>
      </c>
      <c r="E401" s="6" t="s">
        <v>242</v>
      </c>
      <c r="F401" s="70">
        <v>-1.62</v>
      </c>
      <c r="G401" s="70">
        <f>VLOOKUP($E401,'Fuel Heat Rate'!$C$3:$K$33,3,FALSE)*F401</f>
        <v>-2811.267</v>
      </c>
    </row>
    <row r="402" spans="1:7">
      <c r="A402" s="6">
        <v>304197</v>
      </c>
      <c r="B402" s="6" t="s">
        <v>484</v>
      </c>
      <c r="C402" s="6">
        <v>2019</v>
      </c>
      <c r="D402" s="6" t="s">
        <v>506</v>
      </c>
      <c r="E402" s="6" t="s">
        <v>239</v>
      </c>
      <c r="F402" s="70">
        <v>-1.64</v>
      </c>
      <c r="G402" s="70">
        <f>VLOOKUP($E402,'Fuel Heat Rate'!$C$3:$K$33,3,FALSE)*F402</f>
        <v>-523.9308</v>
      </c>
    </row>
    <row r="403" spans="1:7">
      <c r="A403" s="6">
        <v>175607</v>
      </c>
      <c r="B403" s="6" t="s">
        <v>476</v>
      </c>
      <c r="C403" s="6">
        <v>2019</v>
      </c>
      <c r="D403" s="6" t="s">
        <v>506</v>
      </c>
      <c r="E403" s="6" t="s">
        <v>253</v>
      </c>
      <c r="F403" s="70">
        <v>-1.73</v>
      </c>
      <c r="G403" s="70">
        <f>VLOOKUP($E403,'Fuel Heat Rate'!$C$3:$K$33,3,FALSE)*F403</f>
        <v>-6156.1185</v>
      </c>
    </row>
    <row r="404" spans="1:7">
      <c r="A404" s="6">
        <v>5997</v>
      </c>
      <c r="B404" s="6" t="s">
        <v>484</v>
      </c>
      <c r="C404" s="6">
        <v>2021</v>
      </c>
      <c r="D404" s="6" t="s">
        <v>506</v>
      </c>
      <c r="E404" s="6" t="s">
        <v>234</v>
      </c>
      <c r="F404" s="70">
        <v>-1.74</v>
      </c>
      <c r="G404" s="70">
        <f>VLOOKUP($E404,'Fuel Heat Rate'!$C$3:$K$33,3,FALSE)*F404</f>
        <v>-145.7076</v>
      </c>
    </row>
    <row r="405" spans="1:7">
      <c r="A405" s="6">
        <v>188312</v>
      </c>
      <c r="B405" s="6" t="s">
        <v>477</v>
      </c>
      <c r="C405" s="6">
        <v>2020</v>
      </c>
      <c r="D405" s="6" t="s">
        <v>506</v>
      </c>
      <c r="E405" s="6" t="s">
        <v>262</v>
      </c>
      <c r="F405" s="70">
        <v>-1.78</v>
      </c>
      <c r="G405" s="70">
        <f>VLOOKUP($E405,'Fuel Heat Rate'!$C$3:$K$33,3,FALSE)*F405</f>
        <v>-744.3248</v>
      </c>
    </row>
    <row r="406" spans="1:7">
      <c r="A406" s="6">
        <v>337272</v>
      </c>
      <c r="B406" s="6" t="s">
        <v>486</v>
      </c>
      <c r="C406" s="6">
        <v>2020</v>
      </c>
      <c r="D406" s="6" t="s">
        <v>506</v>
      </c>
      <c r="E406" s="6" t="s">
        <v>253</v>
      </c>
      <c r="F406" s="70">
        <v>-1.78</v>
      </c>
      <c r="G406" s="70">
        <f>VLOOKUP($E406,'Fuel Heat Rate'!$C$3:$K$33,3,FALSE)*F406</f>
        <v>-6334.041</v>
      </c>
    </row>
    <row r="407" spans="1:7">
      <c r="A407" s="6">
        <v>409302</v>
      </c>
      <c r="B407" s="6" t="s">
        <v>491</v>
      </c>
      <c r="C407" s="6">
        <v>2019</v>
      </c>
      <c r="D407" s="6" t="s">
        <v>506</v>
      </c>
      <c r="E407" s="6" t="s">
        <v>251</v>
      </c>
      <c r="F407" s="70">
        <v>-1.8</v>
      </c>
      <c r="G407" s="70">
        <f>VLOOKUP($E407,'Fuel Heat Rate'!$C$3:$K$33,3,FALSE)*F407</f>
        <v>-827.964</v>
      </c>
    </row>
    <row r="408" spans="1:7">
      <c r="A408" s="6">
        <v>296077</v>
      </c>
      <c r="B408" s="6" t="s">
        <v>484</v>
      </c>
      <c r="C408" s="6">
        <v>2020</v>
      </c>
      <c r="D408" s="6" t="s">
        <v>506</v>
      </c>
      <c r="E408" s="6" t="s">
        <v>251</v>
      </c>
      <c r="F408" s="70">
        <v>-1.89</v>
      </c>
      <c r="G408" s="70">
        <f>VLOOKUP($E408,'Fuel Heat Rate'!$C$3:$K$33,3,FALSE)*F408</f>
        <v>-869.3622</v>
      </c>
    </row>
    <row r="409" spans="1:7">
      <c r="A409" s="6">
        <v>27697</v>
      </c>
      <c r="B409" s="6" t="s">
        <v>484</v>
      </c>
      <c r="C409" s="6">
        <v>2021</v>
      </c>
      <c r="D409" s="6" t="s">
        <v>506</v>
      </c>
      <c r="E409" s="6" t="s">
        <v>251</v>
      </c>
      <c r="F409" s="70">
        <v>-1.91</v>
      </c>
      <c r="G409" s="70">
        <f>VLOOKUP($E409,'Fuel Heat Rate'!$C$3:$K$33,3,FALSE)*F409</f>
        <v>-878.5618</v>
      </c>
    </row>
    <row r="410" spans="1:7">
      <c r="A410" s="6">
        <v>8202</v>
      </c>
      <c r="B410" s="6" t="s">
        <v>477</v>
      </c>
      <c r="C410" s="6">
        <v>2021</v>
      </c>
      <c r="D410" s="6" t="s">
        <v>506</v>
      </c>
      <c r="E410" s="6" t="s">
        <v>242</v>
      </c>
      <c r="F410" s="70">
        <v>-1.92</v>
      </c>
      <c r="G410" s="70">
        <f>VLOOKUP($E410,'Fuel Heat Rate'!$C$3:$K$33,3,FALSE)*F410</f>
        <v>-3331.872</v>
      </c>
    </row>
    <row r="411" spans="1:7">
      <c r="A411" s="6">
        <v>19052</v>
      </c>
      <c r="B411" s="6" t="s">
        <v>477</v>
      </c>
      <c r="C411" s="6">
        <v>2021</v>
      </c>
      <c r="D411" s="6" t="s">
        <v>506</v>
      </c>
      <c r="E411" s="6" t="s">
        <v>262</v>
      </c>
      <c r="F411" s="70">
        <v>-1.97</v>
      </c>
      <c r="G411" s="70">
        <f>VLOOKUP($E411,'Fuel Heat Rate'!$C$3:$K$33,3,FALSE)*F411</f>
        <v>-823.7752</v>
      </c>
    </row>
    <row r="412" spans="1:7">
      <c r="A412" s="6">
        <v>231432</v>
      </c>
      <c r="B412" s="6" t="s">
        <v>480</v>
      </c>
      <c r="C412" s="6">
        <v>2019</v>
      </c>
      <c r="D412" s="6" t="s">
        <v>506</v>
      </c>
      <c r="E412" s="6" t="s">
        <v>251</v>
      </c>
      <c r="F412" s="70">
        <v>-1.99</v>
      </c>
      <c r="G412" s="70">
        <f>VLOOKUP($E412,'Fuel Heat Rate'!$C$3:$K$33,3,FALSE)*F412</f>
        <v>-915.3602</v>
      </c>
    </row>
    <row r="413" spans="1:7">
      <c r="A413" s="6">
        <v>345182</v>
      </c>
      <c r="B413" s="6" t="s">
        <v>487</v>
      </c>
      <c r="C413" s="6">
        <v>2019</v>
      </c>
      <c r="D413" s="6" t="s">
        <v>506</v>
      </c>
      <c r="E413" s="6" t="s">
        <v>234</v>
      </c>
      <c r="F413" s="70">
        <v>-2.02</v>
      </c>
      <c r="G413" s="70">
        <f>VLOOKUP($E413,'Fuel Heat Rate'!$C$3:$K$33,3,FALSE)*F413</f>
        <v>-169.1548</v>
      </c>
    </row>
    <row r="414" spans="1:7">
      <c r="A414" s="6">
        <v>30042</v>
      </c>
      <c r="B414" s="6" t="s">
        <v>480</v>
      </c>
      <c r="C414" s="6">
        <v>2021</v>
      </c>
      <c r="D414" s="6" t="s">
        <v>506</v>
      </c>
      <c r="E414" s="6" t="s">
        <v>253</v>
      </c>
      <c r="F414" s="70">
        <v>-2.07</v>
      </c>
      <c r="G414" s="70">
        <f>VLOOKUP($E414,'Fuel Heat Rate'!$C$3:$K$33,3,FALSE)*F414</f>
        <v>-7365.9915</v>
      </c>
    </row>
    <row r="415" spans="1:7">
      <c r="A415" s="6">
        <v>385817</v>
      </c>
      <c r="B415" s="6" t="s">
        <v>489</v>
      </c>
      <c r="C415" s="6">
        <v>2019</v>
      </c>
      <c r="D415" s="6" t="s">
        <v>506</v>
      </c>
      <c r="E415" s="6" t="s">
        <v>253</v>
      </c>
      <c r="F415" s="70">
        <v>-2.08</v>
      </c>
      <c r="G415" s="70">
        <f>VLOOKUP($E415,'Fuel Heat Rate'!$C$3:$K$33,3,FALSE)*F415</f>
        <v>-7401.576</v>
      </c>
    </row>
    <row r="416" spans="1:7">
      <c r="A416" s="6">
        <v>26892</v>
      </c>
      <c r="B416" s="6" t="s">
        <v>471</v>
      </c>
      <c r="C416" s="6">
        <v>2021</v>
      </c>
      <c r="D416" s="6" t="s">
        <v>506</v>
      </c>
      <c r="E416" s="6" t="s">
        <v>277</v>
      </c>
      <c r="F416" s="70">
        <v>-2.09</v>
      </c>
      <c r="G416" s="70">
        <f>VLOOKUP($E416,'Fuel Heat Rate'!$C$3:$K$33,3,FALSE)*F416</f>
        <v>-1048.7411</v>
      </c>
    </row>
    <row r="417" spans="1:7">
      <c r="A417" s="6">
        <v>5717</v>
      </c>
      <c r="B417" s="6" t="s">
        <v>487</v>
      </c>
      <c r="C417" s="6">
        <v>2021</v>
      </c>
      <c r="D417" s="6" t="s">
        <v>506</v>
      </c>
      <c r="E417" s="6" t="s">
        <v>234</v>
      </c>
      <c r="F417" s="70">
        <v>-2.1</v>
      </c>
      <c r="G417" s="70">
        <f>VLOOKUP($E417,'Fuel Heat Rate'!$C$3:$K$33,3,FALSE)*F417</f>
        <v>-175.854</v>
      </c>
    </row>
    <row r="418" spans="1:7">
      <c r="A418" s="6">
        <v>139802</v>
      </c>
      <c r="B418" s="6" t="s">
        <v>474</v>
      </c>
      <c r="C418" s="6">
        <v>2020</v>
      </c>
      <c r="D418" s="6" t="s">
        <v>506</v>
      </c>
      <c r="E418" s="6" t="s">
        <v>262</v>
      </c>
      <c r="F418" s="70">
        <v>-2.11</v>
      </c>
      <c r="G418" s="70">
        <f>VLOOKUP($E418,'Fuel Heat Rate'!$C$3:$K$33,3,FALSE)*F418</f>
        <v>-882.3176</v>
      </c>
    </row>
    <row r="419" spans="1:7">
      <c r="A419" s="6">
        <v>191777</v>
      </c>
      <c r="B419" s="6" t="s">
        <v>477</v>
      </c>
      <c r="C419" s="6">
        <v>2019</v>
      </c>
      <c r="D419" s="6" t="s">
        <v>506</v>
      </c>
      <c r="E419" s="6" t="s">
        <v>253</v>
      </c>
      <c r="F419" s="70">
        <v>-2.12</v>
      </c>
      <c r="G419" s="70">
        <f>VLOOKUP($E419,'Fuel Heat Rate'!$C$3:$K$33,3,FALSE)*F419</f>
        <v>-7543.914</v>
      </c>
    </row>
    <row r="420" spans="1:7">
      <c r="A420" s="6">
        <v>89087</v>
      </c>
      <c r="B420" s="6" t="s">
        <v>471</v>
      </c>
      <c r="C420" s="6">
        <v>2019</v>
      </c>
      <c r="D420" s="6" t="s">
        <v>506</v>
      </c>
      <c r="E420" s="6" t="s">
        <v>226</v>
      </c>
      <c r="F420" s="70">
        <v>-2.13</v>
      </c>
      <c r="G420" s="70">
        <f>VLOOKUP($E420,'Fuel Heat Rate'!$C$3:$K$33,3,FALSE)*F420</f>
        <v>-623.4723</v>
      </c>
    </row>
    <row r="421" spans="1:7">
      <c r="A421" s="6">
        <v>83277</v>
      </c>
      <c r="B421" s="6" t="s">
        <v>471</v>
      </c>
      <c r="C421" s="6">
        <v>2019</v>
      </c>
      <c r="D421" s="6" t="s">
        <v>506</v>
      </c>
      <c r="E421" s="6" t="s">
        <v>259</v>
      </c>
      <c r="F421" s="70">
        <v>-2.15</v>
      </c>
      <c r="G421" s="70">
        <f>VLOOKUP($E421,'Fuel Heat Rate'!$C$3:$K$33,3,FALSE)*F421</f>
        <v>-917.018</v>
      </c>
    </row>
    <row r="422" spans="1:7">
      <c r="A422" s="6">
        <v>440522</v>
      </c>
      <c r="B422" s="6" t="s">
        <v>493</v>
      </c>
      <c r="C422" s="6">
        <v>2019</v>
      </c>
      <c r="D422" s="6" t="s">
        <v>506</v>
      </c>
      <c r="E422" s="6" t="s">
        <v>242</v>
      </c>
      <c r="F422" s="70">
        <v>-2.15</v>
      </c>
      <c r="G422" s="70">
        <f>VLOOKUP($E422,'Fuel Heat Rate'!$C$3:$K$33,3,FALSE)*F422</f>
        <v>-3731.0025</v>
      </c>
    </row>
    <row r="423" spans="1:7">
      <c r="A423" s="6">
        <v>121952</v>
      </c>
      <c r="B423" s="6" t="s">
        <v>473</v>
      </c>
      <c r="C423" s="6">
        <v>2020</v>
      </c>
      <c r="D423" s="6" t="s">
        <v>506</v>
      </c>
      <c r="E423" s="6" t="s">
        <v>264</v>
      </c>
      <c r="F423" s="70">
        <v>-2.15</v>
      </c>
      <c r="G423" s="70">
        <f>VLOOKUP($E423,'Fuel Heat Rate'!$C$3:$K$33,3,FALSE)*F423</f>
        <v>-881.07</v>
      </c>
    </row>
    <row r="424" spans="1:7">
      <c r="A424" s="6">
        <v>29412</v>
      </c>
      <c r="B424" s="6" t="s">
        <v>486</v>
      </c>
      <c r="C424" s="6">
        <v>2021</v>
      </c>
      <c r="D424" s="6" t="s">
        <v>506</v>
      </c>
      <c r="E424" s="6" t="s">
        <v>253</v>
      </c>
      <c r="F424" s="70">
        <v>-2.17</v>
      </c>
      <c r="G424" s="70">
        <f>VLOOKUP($E424,'Fuel Heat Rate'!$C$3:$K$33,3,FALSE)*F424</f>
        <v>-7721.8365</v>
      </c>
    </row>
    <row r="425" spans="1:7">
      <c r="A425" s="6">
        <v>517417</v>
      </c>
      <c r="B425" s="6" t="s">
        <v>498</v>
      </c>
      <c r="C425" s="6">
        <v>2019</v>
      </c>
      <c r="D425" s="6" t="s">
        <v>506</v>
      </c>
      <c r="E425" s="6" t="s">
        <v>255</v>
      </c>
      <c r="F425" s="70">
        <v>-2.24</v>
      </c>
      <c r="G425" s="70">
        <f>VLOOKUP($E425,'Fuel Heat Rate'!$C$3:$K$33,3,FALSE)*F425</f>
        <v>-1152.1216</v>
      </c>
    </row>
    <row r="426" spans="1:7">
      <c r="A426" s="6">
        <v>89052</v>
      </c>
      <c r="B426" s="6" t="s">
        <v>471</v>
      </c>
      <c r="C426" s="6">
        <v>2020</v>
      </c>
      <c r="D426" s="6" t="s">
        <v>506</v>
      </c>
      <c r="E426" s="6" t="s">
        <v>226</v>
      </c>
      <c r="F426" s="70">
        <v>-2.27</v>
      </c>
      <c r="G426" s="70">
        <f>VLOOKUP($E426,'Fuel Heat Rate'!$C$3:$K$33,3,FALSE)*F426</f>
        <v>-664.4517</v>
      </c>
    </row>
    <row r="427" spans="1:7">
      <c r="A427" s="6">
        <v>11247</v>
      </c>
      <c r="B427" s="6" t="s">
        <v>490</v>
      </c>
      <c r="C427" s="6">
        <v>2021</v>
      </c>
      <c r="D427" s="6" t="s">
        <v>506</v>
      </c>
      <c r="E427" s="6" t="s">
        <v>249</v>
      </c>
      <c r="F427" s="70">
        <v>-2.29</v>
      </c>
      <c r="G427" s="70">
        <f>VLOOKUP($E427,'Fuel Heat Rate'!$C$3:$K$33,3,FALSE)*F427</f>
        <v>-1196.983</v>
      </c>
    </row>
    <row r="428" spans="1:7">
      <c r="A428" s="6">
        <v>341612</v>
      </c>
      <c r="B428" s="6" t="s">
        <v>486</v>
      </c>
      <c r="C428" s="6">
        <v>2019</v>
      </c>
      <c r="D428" s="6" t="s">
        <v>506</v>
      </c>
      <c r="E428" s="6" t="s">
        <v>247</v>
      </c>
      <c r="F428" s="70">
        <v>-2.31</v>
      </c>
      <c r="G428" s="70">
        <f>VLOOKUP($E428,'Fuel Heat Rate'!$C$3:$K$33,3,FALSE)*F428</f>
        <v>-1835.295</v>
      </c>
    </row>
    <row r="429" spans="1:7">
      <c r="A429" s="6">
        <v>247602</v>
      </c>
      <c r="B429" s="6" t="s">
        <v>481</v>
      </c>
      <c r="C429" s="6">
        <v>2019</v>
      </c>
      <c r="D429" s="6" t="s">
        <v>506</v>
      </c>
      <c r="E429" s="6" t="s">
        <v>251</v>
      </c>
      <c r="F429" s="70">
        <v>-2.34</v>
      </c>
      <c r="G429" s="70">
        <f>VLOOKUP($E429,'Fuel Heat Rate'!$C$3:$K$33,3,FALSE)*F429</f>
        <v>-1076.3532</v>
      </c>
    </row>
    <row r="430" spans="1:7">
      <c r="A430" s="6">
        <v>28117</v>
      </c>
      <c r="B430" s="6" t="s">
        <v>491</v>
      </c>
      <c r="C430" s="6">
        <v>2021</v>
      </c>
      <c r="D430" s="6" t="s">
        <v>506</v>
      </c>
      <c r="E430" s="6" t="s">
        <v>251</v>
      </c>
      <c r="F430" s="70">
        <v>-2.34</v>
      </c>
      <c r="G430" s="70">
        <f>VLOOKUP($E430,'Fuel Heat Rate'!$C$3:$K$33,3,FALSE)*F430</f>
        <v>-1076.3532</v>
      </c>
    </row>
    <row r="431" spans="1:7">
      <c r="A431" s="6">
        <v>7817</v>
      </c>
      <c r="B431" s="6" t="s">
        <v>493</v>
      </c>
      <c r="C431" s="6">
        <v>2021</v>
      </c>
      <c r="D431" s="6" t="s">
        <v>506</v>
      </c>
      <c r="E431" s="6" t="s">
        <v>242</v>
      </c>
      <c r="F431" s="70">
        <v>-2.35</v>
      </c>
      <c r="G431" s="70">
        <f>VLOOKUP($E431,'Fuel Heat Rate'!$C$3:$K$33,3,FALSE)*F431</f>
        <v>-4078.0725</v>
      </c>
    </row>
    <row r="432" spans="1:7">
      <c r="A432" s="6">
        <v>10757</v>
      </c>
      <c r="B432" s="6" t="s">
        <v>491</v>
      </c>
      <c r="C432" s="6">
        <v>2021</v>
      </c>
      <c r="D432" s="6" t="s">
        <v>506</v>
      </c>
      <c r="E432" s="6" t="s">
        <v>247</v>
      </c>
      <c r="F432" s="70">
        <v>-2.37</v>
      </c>
      <c r="G432" s="70">
        <f>VLOOKUP($E432,'Fuel Heat Rate'!$C$3:$K$33,3,FALSE)*F432</f>
        <v>-1882.965</v>
      </c>
    </row>
    <row r="433" spans="1:7">
      <c r="A433" s="6">
        <v>444827</v>
      </c>
      <c r="B433" s="6" t="s">
        <v>493</v>
      </c>
      <c r="C433" s="6">
        <v>2019</v>
      </c>
      <c r="D433" s="6" t="s">
        <v>506</v>
      </c>
      <c r="E433" s="6" t="s">
        <v>226</v>
      </c>
      <c r="F433" s="70">
        <v>-2.4</v>
      </c>
      <c r="G433" s="70">
        <f>VLOOKUP($E433,'Fuel Heat Rate'!$C$3:$K$33,3,FALSE)*F433</f>
        <v>-702.504</v>
      </c>
    </row>
    <row r="434" spans="1:7">
      <c r="A434" s="6">
        <v>26192</v>
      </c>
      <c r="B434" s="6" t="s">
        <v>470</v>
      </c>
      <c r="C434" s="6">
        <v>2021</v>
      </c>
      <c r="D434" s="6" t="s">
        <v>506</v>
      </c>
      <c r="E434" s="6" t="s">
        <v>277</v>
      </c>
      <c r="F434" s="70">
        <v>-2.41</v>
      </c>
      <c r="G434" s="70">
        <f>VLOOKUP($E434,'Fuel Heat Rate'!$C$3:$K$33,3,FALSE)*F434</f>
        <v>-1209.3139</v>
      </c>
    </row>
    <row r="435" spans="1:7">
      <c r="A435" s="6">
        <v>177287</v>
      </c>
      <c r="B435" s="6" t="s">
        <v>476</v>
      </c>
      <c r="C435" s="6">
        <v>2019</v>
      </c>
      <c r="D435" s="6" t="s">
        <v>506</v>
      </c>
      <c r="E435" s="6" t="s">
        <v>277</v>
      </c>
      <c r="F435" s="70">
        <v>-2.41</v>
      </c>
      <c r="G435" s="70">
        <f>VLOOKUP($E435,'Fuel Heat Rate'!$C$3:$K$33,3,FALSE)*F435</f>
        <v>-1209.3139</v>
      </c>
    </row>
    <row r="436" spans="1:7">
      <c r="A436" s="6">
        <v>517382</v>
      </c>
      <c r="B436" s="6" t="s">
        <v>498</v>
      </c>
      <c r="C436" s="6">
        <v>2020</v>
      </c>
      <c r="D436" s="6" t="s">
        <v>506</v>
      </c>
      <c r="E436" s="6" t="s">
        <v>255</v>
      </c>
      <c r="F436" s="70">
        <v>-2.44</v>
      </c>
      <c r="G436" s="70">
        <f>VLOOKUP($E436,'Fuel Heat Rate'!$C$3:$K$33,3,FALSE)*F436</f>
        <v>-1254.9896</v>
      </c>
    </row>
    <row r="437" spans="1:7">
      <c r="A437" s="6">
        <v>9882</v>
      </c>
      <c r="B437" s="6" t="s">
        <v>486</v>
      </c>
      <c r="C437" s="6">
        <v>2021</v>
      </c>
      <c r="D437" s="6" t="s">
        <v>506</v>
      </c>
      <c r="E437" s="6" t="s">
        <v>247</v>
      </c>
      <c r="F437" s="70">
        <v>-2.45</v>
      </c>
      <c r="G437" s="70">
        <f>VLOOKUP($E437,'Fuel Heat Rate'!$C$3:$K$33,3,FALSE)*F437</f>
        <v>-1946.525</v>
      </c>
    </row>
    <row r="438" spans="1:7">
      <c r="A438" s="6">
        <v>345147</v>
      </c>
      <c r="B438" s="6" t="s">
        <v>487</v>
      </c>
      <c r="C438" s="6">
        <v>2020</v>
      </c>
      <c r="D438" s="6" t="s">
        <v>506</v>
      </c>
      <c r="E438" s="6" t="s">
        <v>234</v>
      </c>
      <c r="F438" s="70">
        <v>-2.48</v>
      </c>
      <c r="G438" s="70">
        <f>VLOOKUP($E438,'Fuel Heat Rate'!$C$3:$K$33,3,FALSE)*F438</f>
        <v>-207.6752</v>
      </c>
    </row>
    <row r="439" spans="1:7">
      <c r="A439" s="6">
        <v>142462</v>
      </c>
      <c r="B439" s="6" t="s">
        <v>474</v>
      </c>
      <c r="C439" s="6">
        <v>2020</v>
      </c>
      <c r="D439" s="6" t="s">
        <v>506</v>
      </c>
      <c r="E439" s="6" t="s">
        <v>239</v>
      </c>
      <c r="F439" s="70">
        <v>-2.48</v>
      </c>
      <c r="G439" s="70">
        <f>VLOOKUP($E439,'Fuel Heat Rate'!$C$3:$K$33,3,FALSE)*F439</f>
        <v>-792.2856</v>
      </c>
    </row>
    <row r="440" spans="1:7">
      <c r="A440" s="6">
        <v>440487</v>
      </c>
      <c r="B440" s="6" t="s">
        <v>493</v>
      </c>
      <c r="C440" s="6">
        <v>2020</v>
      </c>
      <c r="D440" s="6" t="s">
        <v>506</v>
      </c>
      <c r="E440" s="6" t="s">
        <v>242</v>
      </c>
      <c r="F440" s="70">
        <v>-2.6</v>
      </c>
      <c r="G440" s="70">
        <f>VLOOKUP($E440,'Fuel Heat Rate'!$C$3:$K$33,3,FALSE)*F440</f>
        <v>-4511.91</v>
      </c>
    </row>
    <row r="441" spans="1:7">
      <c r="A441" s="6">
        <v>11492</v>
      </c>
      <c r="B441" s="6" t="s">
        <v>478</v>
      </c>
      <c r="C441" s="6">
        <v>2021</v>
      </c>
      <c r="D441" s="6" t="s">
        <v>506</v>
      </c>
      <c r="E441" s="6" t="s">
        <v>249</v>
      </c>
      <c r="F441" s="70">
        <v>-2.68</v>
      </c>
      <c r="G441" s="70">
        <f>VLOOKUP($E441,'Fuel Heat Rate'!$C$3:$K$33,3,FALSE)*F441</f>
        <v>-1400.836</v>
      </c>
    </row>
    <row r="442" spans="1:7">
      <c r="A442" s="6">
        <v>7957</v>
      </c>
      <c r="B442" s="6" t="s">
        <v>489</v>
      </c>
      <c r="C442" s="6">
        <v>2021</v>
      </c>
      <c r="D442" s="6" t="s">
        <v>506</v>
      </c>
      <c r="E442" s="6" t="s">
        <v>242</v>
      </c>
      <c r="F442" s="70">
        <v>-2.72</v>
      </c>
      <c r="G442" s="70">
        <f>VLOOKUP($E442,'Fuel Heat Rate'!$C$3:$K$33,3,FALSE)*F442</f>
        <v>-4720.152</v>
      </c>
    </row>
    <row r="443" spans="1:7">
      <c r="A443" s="6">
        <v>390122</v>
      </c>
      <c r="B443" s="6" t="s">
        <v>489</v>
      </c>
      <c r="C443" s="6">
        <v>2019</v>
      </c>
      <c r="D443" s="6" t="s">
        <v>506</v>
      </c>
      <c r="E443" s="6" t="s">
        <v>247</v>
      </c>
      <c r="F443" s="70">
        <v>-2.74</v>
      </c>
      <c r="G443" s="70">
        <f>VLOOKUP($E443,'Fuel Heat Rate'!$C$3:$K$33,3,FALSE)*F443</f>
        <v>-2176.93</v>
      </c>
    </row>
    <row r="444" spans="1:7">
      <c r="A444" s="6">
        <v>387462</v>
      </c>
      <c r="B444" s="6" t="s">
        <v>489</v>
      </c>
      <c r="C444" s="6">
        <v>2020</v>
      </c>
      <c r="D444" s="6" t="s">
        <v>506</v>
      </c>
      <c r="E444" s="6" t="s">
        <v>277</v>
      </c>
      <c r="F444" s="70">
        <v>-2.77</v>
      </c>
      <c r="G444" s="70">
        <f>VLOOKUP($E444,'Fuel Heat Rate'!$C$3:$K$33,3,FALSE)*F444</f>
        <v>-1389.9583</v>
      </c>
    </row>
    <row r="445" spans="1:7">
      <c r="A445" s="6">
        <v>235177</v>
      </c>
      <c r="B445" s="6" t="s">
        <v>480</v>
      </c>
      <c r="C445" s="6">
        <v>2019</v>
      </c>
      <c r="D445" s="6" t="s">
        <v>506</v>
      </c>
      <c r="E445" s="6" t="s">
        <v>264</v>
      </c>
      <c r="F445" s="70">
        <v>-2.78</v>
      </c>
      <c r="G445" s="70">
        <f>VLOOKUP($E445,'Fuel Heat Rate'!$C$3:$K$33,3,FALSE)*F445</f>
        <v>-1139.244</v>
      </c>
    </row>
    <row r="446" spans="1:7">
      <c r="A446" s="6">
        <v>293102</v>
      </c>
      <c r="B446" s="6" t="s">
        <v>483</v>
      </c>
      <c r="C446" s="6">
        <v>2019</v>
      </c>
      <c r="D446" s="6" t="s">
        <v>506</v>
      </c>
      <c r="E446" s="6" t="s">
        <v>247</v>
      </c>
      <c r="F446" s="70">
        <v>-2.79</v>
      </c>
      <c r="G446" s="70">
        <f>VLOOKUP($E446,'Fuel Heat Rate'!$C$3:$K$33,3,FALSE)*F446</f>
        <v>-2216.655</v>
      </c>
    </row>
    <row r="447" spans="1:7">
      <c r="A447" s="6">
        <v>3512</v>
      </c>
      <c r="B447" s="6" t="s">
        <v>495</v>
      </c>
      <c r="C447" s="6">
        <v>2021</v>
      </c>
      <c r="D447" s="6" t="s">
        <v>506</v>
      </c>
      <c r="E447" s="6" t="s">
        <v>231</v>
      </c>
      <c r="F447" s="70">
        <v>-2.8</v>
      </c>
      <c r="G447" s="70">
        <f>VLOOKUP($E447,'Fuel Heat Rate'!$C$3:$K$33,3,FALSE)*F447</f>
        <v>-234.164</v>
      </c>
    </row>
    <row r="448" spans="1:7">
      <c r="A448" s="6">
        <v>385782</v>
      </c>
      <c r="B448" s="6" t="s">
        <v>489</v>
      </c>
      <c r="C448" s="6">
        <v>2020</v>
      </c>
      <c r="D448" s="6" t="s">
        <v>506</v>
      </c>
      <c r="E448" s="6" t="s">
        <v>253</v>
      </c>
      <c r="F448" s="70">
        <v>-2.81</v>
      </c>
      <c r="G448" s="70">
        <f>VLOOKUP($E448,'Fuel Heat Rate'!$C$3:$K$33,3,FALSE)*F448</f>
        <v>-9999.2445</v>
      </c>
    </row>
    <row r="449" spans="1:7">
      <c r="A449" s="6">
        <v>45092</v>
      </c>
      <c r="B449" s="6" t="s">
        <v>224</v>
      </c>
      <c r="C449" s="6">
        <v>2020</v>
      </c>
      <c r="D449" s="6" t="s">
        <v>506</v>
      </c>
      <c r="E449" s="6" t="s">
        <v>259</v>
      </c>
      <c r="F449" s="70">
        <v>-2.91</v>
      </c>
      <c r="G449" s="70">
        <f>VLOOKUP($E449,'Fuel Heat Rate'!$C$3:$K$33,3,FALSE)*F449</f>
        <v>-1241.1732</v>
      </c>
    </row>
    <row r="450" spans="1:7">
      <c r="A450" s="6">
        <v>341577</v>
      </c>
      <c r="B450" s="6" t="s">
        <v>486</v>
      </c>
      <c r="C450" s="6">
        <v>2020</v>
      </c>
      <c r="D450" s="6" t="s">
        <v>506</v>
      </c>
      <c r="E450" s="6" t="s">
        <v>247</v>
      </c>
      <c r="F450" s="70">
        <v>-2.92</v>
      </c>
      <c r="G450" s="70">
        <f>VLOOKUP($E450,'Fuel Heat Rate'!$C$3:$K$33,3,FALSE)*F450</f>
        <v>-2319.94</v>
      </c>
    </row>
    <row r="451" spans="1:7">
      <c r="A451" s="6">
        <v>268077</v>
      </c>
      <c r="B451" s="6" t="s">
        <v>482</v>
      </c>
      <c r="C451" s="6">
        <v>2019</v>
      </c>
      <c r="D451" s="6" t="s">
        <v>506</v>
      </c>
      <c r="E451" s="6" t="s">
        <v>231</v>
      </c>
      <c r="F451" s="70">
        <v>-2.95</v>
      </c>
      <c r="G451" s="70">
        <f>VLOOKUP($E451,'Fuel Heat Rate'!$C$3:$K$33,3,FALSE)*F451</f>
        <v>-246.7085</v>
      </c>
    </row>
    <row r="452" spans="1:7">
      <c r="A452" s="6">
        <v>33052</v>
      </c>
      <c r="B452" s="6" t="s">
        <v>496</v>
      </c>
      <c r="C452" s="6">
        <v>2021</v>
      </c>
      <c r="D452" s="6" t="s">
        <v>506</v>
      </c>
      <c r="E452" s="6" t="s">
        <v>339</v>
      </c>
      <c r="F452" s="70">
        <v>-3.1</v>
      </c>
      <c r="G452" s="70">
        <f>VLOOKUP($E452,'Fuel Heat Rate'!$C$3:$K$33,3,FALSE)*F452</f>
        <v>-1116</v>
      </c>
    </row>
    <row r="453" spans="1:7">
      <c r="A453" s="6">
        <v>207947</v>
      </c>
      <c r="B453" s="6" t="s">
        <v>478</v>
      </c>
      <c r="C453" s="6">
        <v>2019</v>
      </c>
      <c r="D453" s="6" t="s">
        <v>506</v>
      </c>
      <c r="E453" s="6" t="s">
        <v>253</v>
      </c>
      <c r="F453" s="70">
        <v>-3.16</v>
      </c>
      <c r="G453" s="70">
        <f>VLOOKUP($E453,'Fuel Heat Rate'!$C$3:$K$33,3,FALSE)*F453</f>
        <v>-11244.702</v>
      </c>
    </row>
    <row r="454" spans="1:7">
      <c r="A454" s="6">
        <v>289882</v>
      </c>
      <c r="B454" s="6" t="s">
        <v>483</v>
      </c>
      <c r="C454" s="6">
        <v>2020</v>
      </c>
      <c r="D454" s="6" t="s">
        <v>506</v>
      </c>
      <c r="E454" s="6" t="s">
        <v>494</v>
      </c>
      <c r="F454" s="70">
        <v>-3.18</v>
      </c>
      <c r="G454" s="70">
        <f>VLOOKUP($E454,'Fuel Heat Rate'!$C$3:$K$33,3,FALSE)*F454</f>
        <v>-492.0414</v>
      </c>
    </row>
    <row r="455" spans="1:7">
      <c r="A455" s="6">
        <v>33752</v>
      </c>
      <c r="B455" s="6" t="s">
        <v>486</v>
      </c>
      <c r="C455" s="6">
        <v>2021</v>
      </c>
      <c r="D455" s="6" t="s">
        <v>506</v>
      </c>
      <c r="E455" s="6" t="s">
        <v>226</v>
      </c>
      <c r="F455" s="70">
        <v>-3.21</v>
      </c>
      <c r="G455" s="70">
        <f>VLOOKUP($E455,'Fuel Heat Rate'!$C$3:$K$33,3,FALSE)*F455</f>
        <v>-939.5991</v>
      </c>
    </row>
    <row r="456" spans="1:7">
      <c r="A456" s="6">
        <v>33857</v>
      </c>
      <c r="B456" s="6" t="s">
        <v>493</v>
      </c>
      <c r="C456" s="6">
        <v>2021</v>
      </c>
      <c r="D456" s="6" t="s">
        <v>506</v>
      </c>
      <c r="E456" s="6" t="s">
        <v>226</v>
      </c>
      <c r="F456" s="70">
        <v>-3.24</v>
      </c>
      <c r="G456" s="70">
        <f>VLOOKUP($E456,'Fuel Heat Rate'!$C$3:$K$33,3,FALSE)*F456</f>
        <v>-948.3804</v>
      </c>
    </row>
    <row r="457" spans="1:7">
      <c r="A457" s="6">
        <v>293067</v>
      </c>
      <c r="B457" s="6" t="s">
        <v>483</v>
      </c>
      <c r="C457" s="6">
        <v>2020</v>
      </c>
      <c r="D457" s="6" t="s">
        <v>506</v>
      </c>
      <c r="E457" s="6" t="s">
        <v>247</v>
      </c>
      <c r="F457" s="70">
        <v>-3.24</v>
      </c>
      <c r="G457" s="70">
        <f>VLOOKUP($E457,'Fuel Heat Rate'!$C$3:$K$33,3,FALSE)*F457</f>
        <v>-2574.18</v>
      </c>
    </row>
    <row r="458" spans="1:7">
      <c r="A458" s="6">
        <v>296112</v>
      </c>
      <c r="B458" s="6" t="s">
        <v>484</v>
      </c>
      <c r="C458" s="6">
        <v>2019</v>
      </c>
      <c r="D458" s="6" t="s">
        <v>506</v>
      </c>
      <c r="E458" s="6" t="s">
        <v>251</v>
      </c>
      <c r="F458" s="70">
        <v>-3.26</v>
      </c>
      <c r="G458" s="70">
        <f>VLOOKUP($E458,'Fuel Heat Rate'!$C$3:$K$33,3,FALSE)*F458</f>
        <v>-1499.5348</v>
      </c>
    </row>
    <row r="459" spans="1:7">
      <c r="A459" s="6">
        <v>304162</v>
      </c>
      <c r="B459" s="6" t="s">
        <v>484</v>
      </c>
      <c r="C459" s="6">
        <v>2020</v>
      </c>
      <c r="D459" s="6" t="s">
        <v>506</v>
      </c>
      <c r="E459" s="6" t="s">
        <v>239</v>
      </c>
      <c r="F459" s="70">
        <v>-3.35</v>
      </c>
      <c r="G459" s="70">
        <f>VLOOKUP($E459,'Fuel Heat Rate'!$C$3:$K$33,3,FALSE)*F459</f>
        <v>-1070.2245</v>
      </c>
    </row>
    <row r="460" spans="1:7">
      <c r="A460" s="6">
        <v>34487</v>
      </c>
      <c r="B460" s="6" t="s">
        <v>471</v>
      </c>
      <c r="C460" s="6">
        <v>2021</v>
      </c>
      <c r="D460" s="6" t="s">
        <v>506</v>
      </c>
      <c r="E460" s="6" t="s">
        <v>226</v>
      </c>
      <c r="F460" s="70">
        <v>-3.36</v>
      </c>
      <c r="G460" s="70">
        <f>VLOOKUP($E460,'Fuel Heat Rate'!$C$3:$K$33,3,FALSE)*F460</f>
        <v>-983.5056</v>
      </c>
    </row>
    <row r="461" spans="1:7">
      <c r="A461" s="6">
        <v>10302</v>
      </c>
      <c r="B461" s="6" t="s">
        <v>483</v>
      </c>
      <c r="C461" s="6">
        <v>2021</v>
      </c>
      <c r="D461" s="6" t="s">
        <v>506</v>
      </c>
      <c r="E461" s="6" t="s">
        <v>247</v>
      </c>
      <c r="F461" s="70">
        <v>-3.36</v>
      </c>
      <c r="G461" s="70">
        <f>VLOOKUP($E461,'Fuel Heat Rate'!$C$3:$K$33,3,FALSE)*F461</f>
        <v>-2669.52</v>
      </c>
    </row>
    <row r="462" spans="1:7">
      <c r="A462" s="6">
        <v>17442</v>
      </c>
      <c r="B462" s="6" t="s">
        <v>224</v>
      </c>
      <c r="C462" s="6">
        <v>2021</v>
      </c>
      <c r="D462" s="6" t="s">
        <v>506</v>
      </c>
      <c r="E462" s="6" t="s">
        <v>259</v>
      </c>
      <c r="F462" s="70">
        <v>-3.43</v>
      </c>
      <c r="G462" s="70">
        <f>VLOOKUP($E462,'Fuel Heat Rate'!$C$3:$K$33,3,FALSE)*F462</f>
        <v>-1462.9636</v>
      </c>
    </row>
    <row r="463" spans="1:7">
      <c r="A463" s="6">
        <v>183447</v>
      </c>
      <c r="B463" s="6" t="s">
        <v>477</v>
      </c>
      <c r="C463" s="6">
        <v>2020</v>
      </c>
      <c r="D463" s="6" t="s">
        <v>506</v>
      </c>
      <c r="E463" s="6" t="s">
        <v>234</v>
      </c>
      <c r="F463" s="70">
        <v>-3.48</v>
      </c>
      <c r="G463" s="70">
        <f>VLOOKUP($E463,'Fuel Heat Rate'!$C$3:$K$33,3,FALSE)*F463</f>
        <v>-291.4152</v>
      </c>
    </row>
    <row r="464" spans="1:7">
      <c r="A464" s="6">
        <v>29762</v>
      </c>
      <c r="B464" s="6" t="s">
        <v>474</v>
      </c>
      <c r="C464" s="6">
        <v>2021</v>
      </c>
      <c r="D464" s="6" t="s">
        <v>506</v>
      </c>
      <c r="E464" s="6" t="s">
        <v>253</v>
      </c>
      <c r="F464" s="70">
        <v>-3.48</v>
      </c>
      <c r="G464" s="70">
        <f>VLOOKUP($E464,'Fuel Heat Rate'!$C$3:$K$33,3,FALSE)*F464</f>
        <v>-12383.406</v>
      </c>
    </row>
    <row r="465" spans="1:7">
      <c r="A465" s="6">
        <v>33682</v>
      </c>
      <c r="B465" s="6" t="s">
        <v>497</v>
      </c>
      <c r="C465" s="6">
        <v>2021</v>
      </c>
      <c r="D465" s="6" t="s">
        <v>506</v>
      </c>
      <c r="E465" s="6" t="s">
        <v>226</v>
      </c>
      <c r="F465" s="70">
        <v>-3.52</v>
      </c>
      <c r="G465" s="70">
        <f>VLOOKUP($E465,'Fuel Heat Rate'!$C$3:$K$33,3,FALSE)*F465</f>
        <v>-1030.3392</v>
      </c>
    </row>
    <row r="466" spans="1:7">
      <c r="A466" s="6">
        <v>5612</v>
      </c>
      <c r="B466" s="6" t="s">
        <v>482</v>
      </c>
      <c r="C466" s="6">
        <v>2021</v>
      </c>
      <c r="D466" s="6" t="s">
        <v>506</v>
      </c>
      <c r="E466" s="6" t="s">
        <v>234</v>
      </c>
      <c r="F466" s="70">
        <v>-3.54</v>
      </c>
      <c r="G466" s="70">
        <f>VLOOKUP($E466,'Fuel Heat Rate'!$C$3:$K$33,3,FALSE)*F466</f>
        <v>-296.4396</v>
      </c>
    </row>
    <row r="467" spans="1:7">
      <c r="A467" s="6">
        <v>134377</v>
      </c>
      <c r="B467" s="6" t="s">
        <v>474</v>
      </c>
      <c r="C467" s="6">
        <v>2020</v>
      </c>
      <c r="D467" s="6" t="s">
        <v>506</v>
      </c>
      <c r="E467" s="6" t="s">
        <v>251</v>
      </c>
      <c r="F467" s="70">
        <v>-3.57</v>
      </c>
      <c r="G467" s="70">
        <f>VLOOKUP($E467,'Fuel Heat Rate'!$C$3:$K$33,3,FALSE)*F467</f>
        <v>-1642.1286</v>
      </c>
    </row>
    <row r="468" spans="1:7">
      <c r="A468" s="6">
        <v>27837</v>
      </c>
      <c r="B468" s="6" t="s">
        <v>476</v>
      </c>
      <c r="C468" s="6">
        <v>2021</v>
      </c>
      <c r="D468" s="6" t="s">
        <v>506</v>
      </c>
      <c r="E468" s="6" t="s">
        <v>251</v>
      </c>
      <c r="F468" s="70">
        <v>-3.68</v>
      </c>
      <c r="G468" s="70">
        <f>VLOOKUP($E468,'Fuel Heat Rate'!$C$3:$K$33,3,FALSE)*F468</f>
        <v>-1692.7264</v>
      </c>
    </row>
    <row r="469" spans="1:7">
      <c r="A469" s="6">
        <v>85902</v>
      </c>
      <c r="B469" s="6" t="s">
        <v>471</v>
      </c>
      <c r="C469" s="6">
        <v>2019</v>
      </c>
      <c r="D469" s="6" t="s">
        <v>506</v>
      </c>
      <c r="E469" s="6" t="s">
        <v>251</v>
      </c>
      <c r="F469" s="70">
        <v>-3.69</v>
      </c>
      <c r="G469" s="70">
        <f>VLOOKUP($E469,'Fuel Heat Rate'!$C$3:$K$33,3,FALSE)*F469</f>
        <v>-1697.3262</v>
      </c>
    </row>
    <row r="470" spans="1:7">
      <c r="A470" s="6">
        <v>191742</v>
      </c>
      <c r="B470" s="6" t="s">
        <v>477</v>
      </c>
      <c r="C470" s="6">
        <v>2020</v>
      </c>
      <c r="D470" s="6" t="s">
        <v>506</v>
      </c>
      <c r="E470" s="6" t="s">
        <v>253</v>
      </c>
      <c r="F470" s="70">
        <v>-3.73</v>
      </c>
      <c r="G470" s="70">
        <f>VLOOKUP($E470,'Fuel Heat Rate'!$C$3:$K$33,3,FALSE)*F470</f>
        <v>-13273.0185</v>
      </c>
    </row>
    <row r="471" spans="1:7">
      <c r="A471" s="6">
        <v>299262</v>
      </c>
      <c r="B471" s="6" t="s">
        <v>484</v>
      </c>
      <c r="C471" s="6">
        <v>2020</v>
      </c>
      <c r="D471" s="6" t="s">
        <v>506</v>
      </c>
      <c r="E471" s="6" t="s">
        <v>226</v>
      </c>
      <c r="F471" s="70">
        <v>-3.74</v>
      </c>
      <c r="G471" s="70">
        <f>VLOOKUP($E471,'Fuel Heat Rate'!$C$3:$K$33,3,FALSE)*F471</f>
        <v>-1094.7354</v>
      </c>
    </row>
    <row r="472" spans="1:7">
      <c r="A472" s="6">
        <v>310217</v>
      </c>
      <c r="B472" s="6" t="s">
        <v>485</v>
      </c>
      <c r="C472" s="6">
        <v>2019</v>
      </c>
      <c r="D472" s="6" t="s">
        <v>506</v>
      </c>
      <c r="E472" s="6" t="s">
        <v>339</v>
      </c>
      <c r="F472" s="70">
        <v>-3.75</v>
      </c>
      <c r="G472" s="70">
        <f>VLOOKUP($E472,'Fuel Heat Rate'!$C$3:$K$33,3,FALSE)*F472</f>
        <v>-1350</v>
      </c>
    </row>
    <row r="473" spans="1:7">
      <c r="A473" s="6">
        <v>315467</v>
      </c>
      <c r="B473" s="6" t="s">
        <v>485</v>
      </c>
      <c r="C473" s="6">
        <v>2019</v>
      </c>
      <c r="D473" s="6" t="s">
        <v>506</v>
      </c>
      <c r="E473" s="6" t="s">
        <v>226</v>
      </c>
      <c r="F473" s="70">
        <v>-3.75</v>
      </c>
      <c r="G473" s="70">
        <f>VLOOKUP($E473,'Fuel Heat Rate'!$C$3:$K$33,3,FALSE)*F473</f>
        <v>-1097.6625</v>
      </c>
    </row>
    <row r="474" spans="1:7">
      <c r="A474" s="6">
        <v>255687</v>
      </c>
      <c r="B474" s="6" t="s">
        <v>481</v>
      </c>
      <c r="C474" s="6">
        <v>2019</v>
      </c>
      <c r="D474" s="6" t="s">
        <v>506</v>
      </c>
      <c r="E474" s="6" t="s">
        <v>239</v>
      </c>
      <c r="F474" s="70">
        <v>-3.77</v>
      </c>
      <c r="G474" s="70">
        <f>VLOOKUP($E474,'Fuel Heat Rate'!$C$3:$K$33,3,FALSE)*F474</f>
        <v>-1204.4019</v>
      </c>
    </row>
    <row r="475" spans="1:7">
      <c r="A475" s="6">
        <v>478287</v>
      </c>
      <c r="B475" s="6" t="s">
        <v>496</v>
      </c>
      <c r="C475" s="6">
        <v>2019</v>
      </c>
      <c r="D475" s="6" t="s">
        <v>506</v>
      </c>
      <c r="E475" s="6" t="s">
        <v>231</v>
      </c>
      <c r="F475" s="70">
        <v>-3.78</v>
      </c>
      <c r="G475" s="70">
        <f>VLOOKUP($E475,'Fuel Heat Rate'!$C$3:$K$33,3,FALSE)*F475</f>
        <v>-316.1214</v>
      </c>
    </row>
    <row r="476" spans="1:7">
      <c r="A476" s="6">
        <v>183482</v>
      </c>
      <c r="B476" s="6" t="s">
        <v>477</v>
      </c>
      <c r="C476" s="6">
        <v>2019</v>
      </c>
      <c r="D476" s="6" t="s">
        <v>506</v>
      </c>
      <c r="E476" s="6" t="s">
        <v>234</v>
      </c>
      <c r="F476" s="70">
        <v>-3.8</v>
      </c>
      <c r="G476" s="70">
        <f>VLOOKUP($E476,'Fuel Heat Rate'!$C$3:$K$33,3,FALSE)*F476</f>
        <v>-318.212</v>
      </c>
    </row>
    <row r="477" spans="1:7">
      <c r="A477" s="6">
        <v>139837</v>
      </c>
      <c r="B477" s="6" t="s">
        <v>474</v>
      </c>
      <c r="C477" s="6">
        <v>2019</v>
      </c>
      <c r="D477" s="6" t="s">
        <v>506</v>
      </c>
      <c r="E477" s="6" t="s">
        <v>262</v>
      </c>
      <c r="F477" s="70">
        <v>-3.83</v>
      </c>
      <c r="G477" s="70">
        <f>VLOOKUP($E477,'Fuel Heat Rate'!$C$3:$K$33,3,FALSE)*F477</f>
        <v>-1601.5528</v>
      </c>
    </row>
    <row r="478" spans="1:7">
      <c r="A478" s="6">
        <v>515177</v>
      </c>
      <c r="B478" s="6" t="s">
        <v>498</v>
      </c>
      <c r="C478" s="6">
        <v>2019</v>
      </c>
      <c r="D478" s="6" t="s">
        <v>506</v>
      </c>
      <c r="E478" s="6" t="s">
        <v>253</v>
      </c>
      <c r="F478" s="70">
        <v>-3.83</v>
      </c>
      <c r="G478" s="70">
        <f>VLOOKUP($E478,'Fuel Heat Rate'!$C$3:$K$33,3,FALSE)*F478</f>
        <v>-13628.8635</v>
      </c>
    </row>
    <row r="479" spans="1:7">
      <c r="A479" s="6">
        <v>5087</v>
      </c>
      <c r="B479" s="6" t="s">
        <v>480</v>
      </c>
      <c r="C479" s="6">
        <v>2021</v>
      </c>
      <c r="D479" s="6" t="s">
        <v>506</v>
      </c>
      <c r="E479" s="6" t="s">
        <v>494</v>
      </c>
      <c r="F479" s="70">
        <v>-3.85</v>
      </c>
      <c r="G479" s="70">
        <f>VLOOKUP($E479,'Fuel Heat Rate'!$C$3:$K$33,3,FALSE)*F479</f>
        <v>-595.7105</v>
      </c>
    </row>
    <row r="480" spans="1:7">
      <c r="A480" s="6">
        <v>315432</v>
      </c>
      <c r="B480" s="6" t="s">
        <v>485</v>
      </c>
      <c r="C480" s="6">
        <v>2020</v>
      </c>
      <c r="D480" s="6" t="s">
        <v>506</v>
      </c>
      <c r="E480" s="6" t="s">
        <v>226</v>
      </c>
      <c r="F480" s="70">
        <v>-3.86</v>
      </c>
      <c r="G480" s="70">
        <f>VLOOKUP($E480,'Fuel Heat Rate'!$C$3:$K$33,3,FALSE)*F480</f>
        <v>-1129.8606</v>
      </c>
    </row>
    <row r="481" spans="1:7">
      <c r="A481" s="6">
        <v>515142</v>
      </c>
      <c r="B481" s="6" t="s">
        <v>498</v>
      </c>
      <c r="C481" s="6">
        <v>2020</v>
      </c>
      <c r="D481" s="6" t="s">
        <v>506</v>
      </c>
      <c r="E481" s="6" t="s">
        <v>253</v>
      </c>
      <c r="F481" s="70">
        <v>-3.87</v>
      </c>
      <c r="G481" s="70">
        <f>VLOOKUP($E481,'Fuel Heat Rate'!$C$3:$K$33,3,FALSE)*F481</f>
        <v>-13771.2015</v>
      </c>
    </row>
    <row r="482" spans="1:7">
      <c r="A482" s="6">
        <v>28642</v>
      </c>
      <c r="B482" s="6" t="s">
        <v>473</v>
      </c>
      <c r="C482" s="6">
        <v>2021</v>
      </c>
      <c r="D482" s="6" t="s">
        <v>506</v>
      </c>
      <c r="E482" s="6" t="s">
        <v>264</v>
      </c>
      <c r="F482" s="70">
        <v>-3.89</v>
      </c>
      <c r="G482" s="70">
        <f>VLOOKUP($E482,'Fuel Heat Rate'!$C$3:$K$33,3,FALSE)*F482</f>
        <v>-1594.122</v>
      </c>
    </row>
    <row r="483" spans="1:7">
      <c r="A483" s="6">
        <v>450462</v>
      </c>
      <c r="B483" s="6" t="s">
        <v>493</v>
      </c>
      <c r="C483" s="6">
        <v>2020</v>
      </c>
      <c r="D483" s="6" t="s">
        <v>506</v>
      </c>
      <c r="E483" s="6" t="s">
        <v>253</v>
      </c>
      <c r="F483" s="70">
        <v>-3.91</v>
      </c>
      <c r="G483" s="70">
        <f>VLOOKUP($E483,'Fuel Heat Rate'!$C$3:$K$33,3,FALSE)*F483</f>
        <v>-13913.5395</v>
      </c>
    </row>
    <row r="484" spans="1:7">
      <c r="A484" s="6">
        <v>207912</v>
      </c>
      <c r="B484" s="6" t="s">
        <v>478</v>
      </c>
      <c r="C484" s="6">
        <v>2020</v>
      </c>
      <c r="D484" s="6" t="s">
        <v>506</v>
      </c>
      <c r="E484" s="6" t="s">
        <v>253</v>
      </c>
      <c r="F484" s="70">
        <v>-3.93</v>
      </c>
      <c r="G484" s="70">
        <f>VLOOKUP($E484,'Fuel Heat Rate'!$C$3:$K$33,3,FALSE)*F484</f>
        <v>-13984.7085</v>
      </c>
    </row>
    <row r="485" spans="1:7">
      <c r="A485" s="6">
        <v>327332</v>
      </c>
      <c r="B485" s="6" t="s">
        <v>486</v>
      </c>
      <c r="C485" s="6">
        <v>2019</v>
      </c>
      <c r="D485" s="6" t="s">
        <v>506</v>
      </c>
      <c r="E485" s="6" t="s">
        <v>242</v>
      </c>
      <c r="F485" s="70">
        <v>-3.96</v>
      </c>
      <c r="G485" s="70">
        <f>VLOOKUP($E485,'Fuel Heat Rate'!$C$3:$K$33,3,FALSE)*F485</f>
        <v>-6871.986</v>
      </c>
    </row>
    <row r="486" spans="1:7">
      <c r="A486" s="6">
        <v>118242</v>
      </c>
      <c r="B486" s="6" t="s">
        <v>473</v>
      </c>
      <c r="C486" s="6">
        <v>2019</v>
      </c>
      <c r="D486" s="6" t="s">
        <v>506</v>
      </c>
      <c r="E486" s="6" t="s">
        <v>251</v>
      </c>
      <c r="F486" s="70">
        <v>-3.99</v>
      </c>
      <c r="G486" s="70">
        <f>VLOOKUP($E486,'Fuel Heat Rate'!$C$3:$K$33,3,FALSE)*F486</f>
        <v>-1835.3202</v>
      </c>
    </row>
    <row r="487" spans="1:7">
      <c r="A487" s="6">
        <v>450497</v>
      </c>
      <c r="B487" s="6" t="s">
        <v>493</v>
      </c>
      <c r="C487" s="6">
        <v>2019</v>
      </c>
      <c r="D487" s="6" t="s">
        <v>506</v>
      </c>
      <c r="E487" s="6" t="s">
        <v>253</v>
      </c>
      <c r="F487" s="70">
        <v>-4.05</v>
      </c>
      <c r="G487" s="70">
        <f>VLOOKUP($E487,'Fuel Heat Rate'!$C$3:$K$33,3,FALSE)*F487</f>
        <v>-14411.7225</v>
      </c>
    </row>
    <row r="488" spans="1:7">
      <c r="A488" s="6">
        <v>48137</v>
      </c>
      <c r="B488" s="6" t="s">
        <v>224</v>
      </c>
      <c r="C488" s="6">
        <v>2019</v>
      </c>
      <c r="D488" s="6" t="s">
        <v>506</v>
      </c>
      <c r="E488" s="6" t="s">
        <v>277</v>
      </c>
      <c r="F488" s="70">
        <v>-4.05</v>
      </c>
      <c r="G488" s="70">
        <f>VLOOKUP($E488,'Fuel Heat Rate'!$C$3:$K$33,3,FALSE)*F488</f>
        <v>-2032.2495</v>
      </c>
    </row>
    <row r="489" spans="1:7">
      <c r="A489" s="6">
        <v>3827</v>
      </c>
      <c r="B489" s="6" t="s">
        <v>484</v>
      </c>
      <c r="C489" s="6">
        <v>2021</v>
      </c>
      <c r="D489" s="6" t="s">
        <v>506</v>
      </c>
      <c r="E489" s="6" t="s">
        <v>231</v>
      </c>
      <c r="F489" s="70">
        <v>-4.16</v>
      </c>
      <c r="G489" s="70">
        <f>VLOOKUP($E489,'Fuel Heat Rate'!$C$3:$K$33,3,FALSE)*F489</f>
        <v>-347.9008</v>
      </c>
    </row>
    <row r="490" spans="1:7">
      <c r="A490" s="6">
        <v>85867</v>
      </c>
      <c r="B490" s="6" t="s">
        <v>471</v>
      </c>
      <c r="C490" s="6">
        <v>2020</v>
      </c>
      <c r="D490" s="6" t="s">
        <v>506</v>
      </c>
      <c r="E490" s="6" t="s">
        <v>251</v>
      </c>
      <c r="F490" s="70">
        <v>-4.19</v>
      </c>
      <c r="G490" s="70">
        <f>VLOOKUP($E490,'Fuel Heat Rate'!$C$3:$K$33,3,FALSE)*F490</f>
        <v>-1927.3162</v>
      </c>
    </row>
    <row r="491" spans="1:7">
      <c r="A491" s="6">
        <v>29902</v>
      </c>
      <c r="B491" s="6" t="s">
        <v>477</v>
      </c>
      <c r="C491" s="6">
        <v>2021</v>
      </c>
      <c r="D491" s="6" t="s">
        <v>506</v>
      </c>
      <c r="E491" s="6" t="s">
        <v>253</v>
      </c>
      <c r="F491" s="70">
        <v>-4.21</v>
      </c>
      <c r="G491" s="70">
        <f>VLOOKUP($E491,'Fuel Heat Rate'!$C$3:$K$33,3,FALSE)*F491</f>
        <v>-14981.0745</v>
      </c>
    </row>
    <row r="492" spans="1:7">
      <c r="A492" s="6">
        <v>27592</v>
      </c>
      <c r="B492" s="6" t="s">
        <v>474</v>
      </c>
      <c r="C492" s="6">
        <v>2021</v>
      </c>
      <c r="D492" s="6" t="s">
        <v>506</v>
      </c>
      <c r="E492" s="6" t="s">
        <v>251</v>
      </c>
      <c r="F492" s="70">
        <v>-4.23</v>
      </c>
      <c r="G492" s="70">
        <f>VLOOKUP($E492,'Fuel Heat Rate'!$C$3:$K$33,3,FALSE)*F492</f>
        <v>-1945.7154</v>
      </c>
    </row>
    <row r="493" spans="1:7">
      <c r="A493" s="6">
        <v>401987</v>
      </c>
      <c r="B493" s="6" t="s">
        <v>490</v>
      </c>
      <c r="C493" s="6">
        <v>2019</v>
      </c>
      <c r="D493" s="6" t="s">
        <v>506</v>
      </c>
      <c r="E493" s="6" t="s">
        <v>253</v>
      </c>
      <c r="F493" s="70">
        <v>-4.26</v>
      </c>
      <c r="G493" s="70">
        <f>VLOOKUP($E493,'Fuel Heat Rate'!$C$3:$K$33,3,FALSE)*F493</f>
        <v>-15158.997</v>
      </c>
    </row>
    <row r="494" spans="1:7">
      <c r="A494" s="6">
        <v>354597</v>
      </c>
      <c r="B494" s="6" t="s">
        <v>487</v>
      </c>
      <c r="C494" s="6">
        <v>2019</v>
      </c>
      <c r="D494" s="6" t="s">
        <v>506</v>
      </c>
      <c r="E494" s="6" t="s">
        <v>494</v>
      </c>
      <c r="F494" s="70">
        <v>-4.27</v>
      </c>
      <c r="G494" s="70">
        <f>VLOOKUP($E494,'Fuel Heat Rate'!$C$3:$K$33,3,FALSE)*F494</f>
        <v>-660.6971</v>
      </c>
    </row>
    <row r="495" spans="1:7">
      <c r="A495" s="6">
        <v>231957</v>
      </c>
      <c r="B495" s="6" t="s">
        <v>480</v>
      </c>
      <c r="C495" s="6">
        <v>2020</v>
      </c>
      <c r="D495" s="6" t="s">
        <v>506</v>
      </c>
      <c r="E495" s="6" t="s">
        <v>234</v>
      </c>
      <c r="F495" s="70">
        <v>-4.29</v>
      </c>
      <c r="G495" s="70">
        <f>VLOOKUP($E495,'Fuel Heat Rate'!$C$3:$K$33,3,FALSE)*F495</f>
        <v>-359.2446</v>
      </c>
    </row>
    <row r="496" spans="1:7">
      <c r="A496" s="6">
        <v>510627</v>
      </c>
      <c r="B496" s="6" t="s">
        <v>498</v>
      </c>
      <c r="C496" s="6">
        <v>2019</v>
      </c>
      <c r="D496" s="6" t="s">
        <v>506</v>
      </c>
      <c r="E496" s="6" t="s">
        <v>231</v>
      </c>
      <c r="F496" s="70">
        <v>-4.29</v>
      </c>
      <c r="G496" s="70">
        <f>VLOOKUP($E496,'Fuel Heat Rate'!$C$3:$K$33,3,FALSE)*F496</f>
        <v>-358.7727</v>
      </c>
    </row>
    <row r="497" spans="1:7">
      <c r="A497" s="6">
        <v>93987</v>
      </c>
      <c r="B497" s="6" t="s">
        <v>471</v>
      </c>
      <c r="C497" s="6">
        <v>2019</v>
      </c>
      <c r="D497" s="6" t="s">
        <v>506</v>
      </c>
      <c r="E497" s="6" t="s">
        <v>239</v>
      </c>
      <c r="F497" s="70">
        <v>-4.32</v>
      </c>
      <c r="G497" s="70">
        <f>VLOOKUP($E497,'Fuel Heat Rate'!$C$3:$K$33,3,FALSE)*F497</f>
        <v>-1380.1104</v>
      </c>
    </row>
    <row r="498" spans="1:7">
      <c r="A498" s="6">
        <v>354562</v>
      </c>
      <c r="B498" s="6" t="s">
        <v>487</v>
      </c>
      <c r="C498" s="6">
        <v>2020</v>
      </c>
      <c r="D498" s="6" t="s">
        <v>506</v>
      </c>
      <c r="E498" s="6" t="s">
        <v>494</v>
      </c>
      <c r="F498" s="70">
        <v>-4.36</v>
      </c>
      <c r="G498" s="70">
        <f>VLOOKUP($E498,'Fuel Heat Rate'!$C$3:$K$33,3,FALSE)*F498</f>
        <v>-674.6228</v>
      </c>
    </row>
    <row r="499" spans="1:7">
      <c r="A499" s="6">
        <v>177252</v>
      </c>
      <c r="B499" s="6" t="s">
        <v>476</v>
      </c>
      <c r="C499" s="6">
        <v>2020</v>
      </c>
      <c r="D499" s="6" t="s">
        <v>506</v>
      </c>
      <c r="E499" s="6" t="s">
        <v>277</v>
      </c>
      <c r="F499" s="70">
        <v>-4.38</v>
      </c>
      <c r="G499" s="70">
        <f>VLOOKUP($E499,'Fuel Heat Rate'!$C$3:$K$33,3,FALSE)*F499</f>
        <v>-2197.8402</v>
      </c>
    </row>
    <row r="500" spans="1:7">
      <c r="A500" s="6">
        <v>34627</v>
      </c>
      <c r="B500" s="6" t="s">
        <v>491</v>
      </c>
      <c r="C500" s="6">
        <v>2021</v>
      </c>
      <c r="D500" s="6" t="s">
        <v>506</v>
      </c>
      <c r="E500" s="6" t="s">
        <v>226</v>
      </c>
      <c r="F500" s="70">
        <v>-4.4</v>
      </c>
      <c r="G500" s="70">
        <f>VLOOKUP($E500,'Fuel Heat Rate'!$C$3:$K$33,3,FALSE)*F500</f>
        <v>-1287.924</v>
      </c>
    </row>
    <row r="501" spans="1:7">
      <c r="A501" s="6">
        <v>299297</v>
      </c>
      <c r="B501" s="6" t="s">
        <v>484</v>
      </c>
      <c r="C501" s="6">
        <v>2019</v>
      </c>
      <c r="D501" s="6" t="s">
        <v>506</v>
      </c>
      <c r="E501" s="6" t="s">
        <v>226</v>
      </c>
      <c r="F501" s="70">
        <v>-4.43</v>
      </c>
      <c r="G501" s="70">
        <f>VLOOKUP($E501,'Fuel Heat Rate'!$C$3:$K$33,3,FALSE)*F501</f>
        <v>-1296.7053</v>
      </c>
    </row>
    <row r="502" spans="1:7">
      <c r="A502" s="6">
        <v>26752</v>
      </c>
      <c r="B502" s="6" t="s">
        <v>476</v>
      </c>
      <c r="C502" s="6">
        <v>2021</v>
      </c>
      <c r="D502" s="6" t="s">
        <v>506</v>
      </c>
      <c r="E502" s="6" t="s">
        <v>277</v>
      </c>
      <c r="F502" s="70">
        <v>-4.46</v>
      </c>
      <c r="G502" s="70">
        <f>VLOOKUP($E502,'Fuel Heat Rate'!$C$3:$K$33,3,FALSE)*F502</f>
        <v>-2237.9834</v>
      </c>
    </row>
    <row r="503" spans="1:7">
      <c r="A503" s="6">
        <v>4877</v>
      </c>
      <c r="B503" s="6" t="s">
        <v>483</v>
      </c>
      <c r="C503" s="6">
        <v>2021</v>
      </c>
      <c r="D503" s="6" t="s">
        <v>506</v>
      </c>
      <c r="E503" s="6" t="s">
        <v>494</v>
      </c>
      <c r="F503" s="70">
        <v>-4.47</v>
      </c>
      <c r="G503" s="70">
        <f>VLOOKUP($E503,'Fuel Heat Rate'!$C$3:$K$33,3,FALSE)*F503</f>
        <v>-691.6431</v>
      </c>
    </row>
    <row r="504" spans="1:7">
      <c r="A504" s="6">
        <v>4632</v>
      </c>
      <c r="B504" s="6" t="s">
        <v>487</v>
      </c>
      <c r="C504" s="6">
        <v>2021</v>
      </c>
      <c r="D504" s="6" t="s">
        <v>506</v>
      </c>
      <c r="E504" s="6" t="s">
        <v>494</v>
      </c>
      <c r="F504" s="70">
        <v>-4.57</v>
      </c>
      <c r="G504" s="70">
        <f>VLOOKUP($E504,'Fuel Heat Rate'!$C$3:$K$33,3,FALSE)*F504</f>
        <v>-707.1161</v>
      </c>
    </row>
    <row r="505" spans="1:7">
      <c r="A505" s="6">
        <v>9707</v>
      </c>
      <c r="B505" s="6" t="s">
        <v>488</v>
      </c>
      <c r="C505" s="6">
        <v>2021</v>
      </c>
      <c r="D505" s="6" t="s">
        <v>506</v>
      </c>
      <c r="E505" s="6" t="s">
        <v>244</v>
      </c>
      <c r="F505" s="70">
        <v>-4.63</v>
      </c>
      <c r="G505" s="70">
        <f>VLOOKUP($E505,'Fuel Heat Rate'!$C$3:$K$33,3,FALSE)*F505</f>
        <v>-1742.269</v>
      </c>
    </row>
    <row r="506" spans="1:7">
      <c r="A506" s="6">
        <v>29517</v>
      </c>
      <c r="B506" s="6" t="s">
        <v>493</v>
      </c>
      <c r="C506" s="6">
        <v>2021</v>
      </c>
      <c r="D506" s="6" t="s">
        <v>506</v>
      </c>
      <c r="E506" s="6" t="s">
        <v>253</v>
      </c>
      <c r="F506" s="70">
        <v>-4.7</v>
      </c>
      <c r="G506" s="70">
        <f>VLOOKUP($E506,'Fuel Heat Rate'!$C$3:$K$33,3,FALSE)*F506</f>
        <v>-16724.715</v>
      </c>
    </row>
    <row r="507" spans="1:7">
      <c r="A507" s="6">
        <v>224117</v>
      </c>
      <c r="B507" s="6" t="s">
        <v>479</v>
      </c>
      <c r="C507" s="6">
        <v>2019</v>
      </c>
      <c r="D507" s="6" t="s">
        <v>506</v>
      </c>
      <c r="E507" s="6" t="s">
        <v>253</v>
      </c>
      <c r="F507" s="70">
        <v>-4.72</v>
      </c>
      <c r="G507" s="70">
        <f>VLOOKUP($E507,'Fuel Heat Rate'!$C$3:$K$33,3,FALSE)*F507</f>
        <v>-16795.884</v>
      </c>
    </row>
    <row r="508" spans="1:7">
      <c r="A508" s="6">
        <v>181767</v>
      </c>
      <c r="B508" s="6" t="s">
        <v>477</v>
      </c>
      <c r="C508" s="6">
        <v>2020</v>
      </c>
      <c r="D508" s="6" t="s">
        <v>506</v>
      </c>
      <c r="E508" s="6" t="s">
        <v>242</v>
      </c>
      <c r="F508" s="70">
        <v>-4.76</v>
      </c>
      <c r="G508" s="70">
        <f>VLOOKUP($E508,'Fuel Heat Rate'!$C$3:$K$33,3,FALSE)*F508</f>
        <v>-8260.266</v>
      </c>
    </row>
    <row r="509" spans="1:7">
      <c r="A509" s="6">
        <v>10372</v>
      </c>
      <c r="B509" s="6" t="s">
        <v>477</v>
      </c>
      <c r="C509" s="6">
        <v>2021</v>
      </c>
      <c r="D509" s="6" t="s">
        <v>506</v>
      </c>
      <c r="E509" s="6" t="s">
        <v>247</v>
      </c>
      <c r="F509" s="70">
        <v>-4.76</v>
      </c>
      <c r="G509" s="70">
        <f>VLOOKUP($E509,'Fuel Heat Rate'!$C$3:$K$33,3,FALSE)*F509</f>
        <v>-3781.82</v>
      </c>
    </row>
    <row r="510" spans="1:7">
      <c r="A510" s="6">
        <v>166717</v>
      </c>
      <c r="B510" s="6" t="s">
        <v>476</v>
      </c>
      <c r="C510" s="6">
        <v>2020</v>
      </c>
      <c r="D510" s="6" t="s">
        <v>506</v>
      </c>
      <c r="E510" s="6" t="s">
        <v>251</v>
      </c>
      <c r="F510" s="70">
        <v>-4.78</v>
      </c>
      <c r="G510" s="70">
        <f>VLOOKUP($E510,'Fuel Heat Rate'!$C$3:$K$33,3,FALSE)*F510</f>
        <v>-2198.7044</v>
      </c>
    </row>
    <row r="511" spans="1:7">
      <c r="A511" s="6">
        <v>182887</v>
      </c>
      <c r="B511" s="6" t="s">
        <v>477</v>
      </c>
      <c r="C511" s="6">
        <v>2020</v>
      </c>
      <c r="D511" s="6" t="s">
        <v>506</v>
      </c>
      <c r="E511" s="6" t="s">
        <v>251</v>
      </c>
      <c r="F511" s="70">
        <v>-4.81</v>
      </c>
      <c r="G511" s="70">
        <f>VLOOKUP($E511,'Fuel Heat Rate'!$C$3:$K$33,3,FALSE)*F511</f>
        <v>-2212.5038</v>
      </c>
    </row>
    <row r="512" spans="1:7">
      <c r="A512" s="6">
        <v>468907</v>
      </c>
      <c r="B512" s="6" t="s">
        <v>495</v>
      </c>
      <c r="C512" s="6">
        <v>2019</v>
      </c>
      <c r="D512" s="6" t="s">
        <v>506</v>
      </c>
      <c r="E512" s="6" t="s">
        <v>255</v>
      </c>
      <c r="F512" s="70">
        <v>-4.86</v>
      </c>
      <c r="G512" s="70">
        <f>VLOOKUP($E512,'Fuel Heat Rate'!$C$3:$K$33,3,FALSE)*F512</f>
        <v>-2499.6924</v>
      </c>
    </row>
    <row r="513" spans="1:7">
      <c r="A513" s="6">
        <v>27732</v>
      </c>
      <c r="B513" s="6" t="s">
        <v>477</v>
      </c>
      <c r="C513" s="6">
        <v>2021</v>
      </c>
      <c r="D513" s="6" t="s">
        <v>506</v>
      </c>
      <c r="E513" s="6" t="s">
        <v>251</v>
      </c>
      <c r="F513" s="70">
        <v>-4.87</v>
      </c>
      <c r="G513" s="70">
        <f>VLOOKUP($E513,'Fuel Heat Rate'!$C$3:$K$33,3,FALSE)*F513</f>
        <v>-2240.1026</v>
      </c>
    </row>
    <row r="514" spans="1:7">
      <c r="A514" s="6">
        <v>182922</v>
      </c>
      <c r="B514" s="6" t="s">
        <v>477</v>
      </c>
      <c r="C514" s="6">
        <v>2019</v>
      </c>
      <c r="D514" s="6" t="s">
        <v>506</v>
      </c>
      <c r="E514" s="6" t="s">
        <v>251</v>
      </c>
      <c r="F514" s="70">
        <v>-4.9</v>
      </c>
      <c r="G514" s="70">
        <f>VLOOKUP($E514,'Fuel Heat Rate'!$C$3:$K$33,3,FALSE)*F514</f>
        <v>-2253.902</v>
      </c>
    </row>
    <row r="515" spans="1:7">
      <c r="A515" s="6">
        <v>196047</v>
      </c>
      <c r="B515" s="6" t="s">
        <v>477</v>
      </c>
      <c r="C515" s="6">
        <v>2020</v>
      </c>
      <c r="D515" s="6" t="s">
        <v>506</v>
      </c>
      <c r="E515" s="6" t="s">
        <v>247</v>
      </c>
      <c r="F515" s="70">
        <v>-4.9</v>
      </c>
      <c r="G515" s="70">
        <f>VLOOKUP($E515,'Fuel Heat Rate'!$C$3:$K$33,3,FALSE)*F515</f>
        <v>-3893.05</v>
      </c>
    </row>
    <row r="516" spans="1:7">
      <c r="A516" s="6">
        <v>224082</v>
      </c>
      <c r="B516" s="6" t="s">
        <v>479</v>
      </c>
      <c r="C516" s="6">
        <v>2020</v>
      </c>
      <c r="D516" s="6" t="s">
        <v>506</v>
      </c>
      <c r="E516" s="6" t="s">
        <v>253</v>
      </c>
      <c r="F516" s="70">
        <v>-5</v>
      </c>
      <c r="G516" s="70">
        <f>VLOOKUP($E516,'Fuel Heat Rate'!$C$3:$K$33,3,FALSE)*F516</f>
        <v>-17792.25</v>
      </c>
    </row>
    <row r="517" spans="1:7">
      <c r="A517" s="6">
        <v>204517</v>
      </c>
      <c r="B517" s="6" t="s">
        <v>478</v>
      </c>
      <c r="C517" s="6">
        <v>2019</v>
      </c>
      <c r="D517" s="6" t="s">
        <v>506</v>
      </c>
      <c r="E517" s="6" t="s">
        <v>262</v>
      </c>
      <c r="F517" s="70">
        <v>-5.09</v>
      </c>
      <c r="G517" s="70">
        <f>VLOOKUP($E517,'Fuel Heat Rate'!$C$3:$K$33,3,FALSE)*F517</f>
        <v>-2128.4344</v>
      </c>
    </row>
    <row r="518" spans="1:7">
      <c r="A518" s="6">
        <v>418157</v>
      </c>
      <c r="B518" s="6" t="s">
        <v>491</v>
      </c>
      <c r="C518" s="6">
        <v>2019</v>
      </c>
      <c r="D518" s="6" t="s">
        <v>506</v>
      </c>
      <c r="E518" s="6" t="s">
        <v>253</v>
      </c>
      <c r="F518" s="70">
        <v>-5.12</v>
      </c>
      <c r="G518" s="70">
        <f>VLOOKUP($E518,'Fuel Heat Rate'!$C$3:$K$33,3,FALSE)*F518</f>
        <v>-18219.264</v>
      </c>
    </row>
    <row r="519" spans="1:7">
      <c r="A519" s="6">
        <v>29692</v>
      </c>
      <c r="B519" s="6" t="s">
        <v>490</v>
      </c>
      <c r="C519" s="6">
        <v>2021</v>
      </c>
      <c r="D519" s="6" t="s">
        <v>506</v>
      </c>
      <c r="E519" s="6" t="s">
        <v>253</v>
      </c>
      <c r="F519" s="70">
        <v>-5.19</v>
      </c>
      <c r="G519" s="70">
        <f>VLOOKUP($E519,'Fuel Heat Rate'!$C$3:$K$33,3,FALSE)*F519</f>
        <v>-18468.3555</v>
      </c>
    </row>
    <row r="520" spans="1:7">
      <c r="A520" s="6">
        <v>182327</v>
      </c>
      <c r="B520" s="6" t="s">
        <v>477</v>
      </c>
      <c r="C520" s="6">
        <v>2020</v>
      </c>
      <c r="D520" s="6" t="s">
        <v>506</v>
      </c>
      <c r="E520" s="6" t="s">
        <v>236</v>
      </c>
      <c r="F520" s="70">
        <v>-5.21</v>
      </c>
      <c r="G520" s="70">
        <f>VLOOKUP($E520,'Fuel Heat Rate'!$C$3:$K$33,3,FALSE)*F520</f>
        <v>-1481.4635</v>
      </c>
    </row>
    <row r="521" spans="1:7">
      <c r="A521" s="6">
        <v>279907</v>
      </c>
      <c r="B521" s="6" t="s">
        <v>483</v>
      </c>
      <c r="C521" s="6">
        <v>2020</v>
      </c>
      <c r="D521" s="6" t="s">
        <v>506</v>
      </c>
      <c r="E521" s="6" t="s">
        <v>251</v>
      </c>
      <c r="F521" s="70">
        <v>-5.21</v>
      </c>
      <c r="G521" s="70">
        <f>VLOOKUP($E521,'Fuel Heat Rate'!$C$3:$K$33,3,FALSE)*F521</f>
        <v>-2396.4958</v>
      </c>
    </row>
    <row r="522" spans="1:7">
      <c r="A522" s="6">
        <v>401952</v>
      </c>
      <c r="B522" s="6" t="s">
        <v>490</v>
      </c>
      <c r="C522" s="6">
        <v>2020</v>
      </c>
      <c r="D522" s="6" t="s">
        <v>506</v>
      </c>
      <c r="E522" s="6" t="s">
        <v>253</v>
      </c>
      <c r="F522" s="70">
        <v>-5.21</v>
      </c>
      <c r="G522" s="70">
        <f>VLOOKUP($E522,'Fuel Heat Rate'!$C$3:$K$33,3,FALSE)*F522</f>
        <v>-18539.5245</v>
      </c>
    </row>
    <row r="523" spans="1:7">
      <c r="A523" s="6">
        <v>225202</v>
      </c>
      <c r="B523" s="6" t="s">
        <v>479</v>
      </c>
      <c r="C523" s="6">
        <v>2020</v>
      </c>
      <c r="D523" s="6" t="s">
        <v>506</v>
      </c>
      <c r="E523" s="6" t="s">
        <v>494</v>
      </c>
      <c r="F523" s="70">
        <v>-5.23</v>
      </c>
      <c r="G523" s="70">
        <f>VLOOKUP($E523,'Fuel Heat Rate'!$C$3:$K$33,3,FALSE)*F523</f>
        <v>-809.2379</v>
      </c>
    </row>
    <row r="524" spans="1:7">
      <c r="A524" s="6">
        <v>29937</v>
      </c>
      <c r="B524" s="6" t="s">
        <v>478</v>
      </c>
      <c r="C524" s="6">
        <v>2021</v>
      </c>
      <c r="D524" s="6" t="s">
        <v>506</v>
      </c>
      <c r="E524" s="6" t="s">
        <v>253</v>
      </c>
      <c r="F524" s="70">
        <v>-5.24</v>
      </c>
      <c r="G524" s="70">
        <f>VLOOKUP($E524,'Fuel Heat Rate'!$C$3:$K$33,3,FALSE)*F524</f>
        <v>-18646.278</v>
      </c>
    </row>
    <row r="525" spans="1:7">
      <c r="A525" s="6">
        <v>121987</v>
      </c>
      <c r="B525" s="6" t="s">
        <v>473</v>
      </c>
      <c r="C525" s="6">
        <v>2019</v>
      </c>
      <c r="D525" s="6" t="s">
        <v>506</v>
      </c>
      <c r="E525" s="6" t="s">
        <v>264</v>
      </c>
      <c r="F525" s="70">
        <v>-5.26</v>
      </c>
      <c r="G525" s="70">
        <f>VLOOKUP($E525,'Fuel Heat Rate'!$C$3:$K$33,3,FALSE)*F525</f>
        <v>-2155.548</v>
      </c>
    </row>
    <row r="526" spans="1:7">
      <c r="A526" s="6">
        <v>269197</v>
      </c>
      <c r="B526" s="6" t="s">
        <v>482</v>
      </c>
      <c r="C526" s="6">
        <v>2019</v>
      </c>
      <c r="D526" s="6" t="s">
        <v>506</v>
      </c>
      <c r="E526" s="6" t="s">
        <v>262</v>
      </c>
      <c r="F526" s="70">
        <v>-5.27</v>
      </c>
      <c r="G526" s="70">
        <f>VLOOKUP($E526,'Fuel Heat Rate'!$C$3:$K$33,3,FALSE)*F526</f>
        <v>-2203.7032</v>
      </c>
    </row>
    <row r="527" spans="1:7">
      <c r="A527" s="6">
        <v>45057</v>
      </c>
      <c r="B527" s="6" t="s">
        <v>224</v>
      </c>
      <c r="C527" s="6">
        <v>2019</v>
      </c>
      <c r="D527" s="6" t="s">
        <v>506</v>
      </c>
      <c r="E527" s="6" t="s">
        <v>259</v>
      </c>
      <c r="F527" s="70">
        <v>-5.3</v>
      </c>
      <c r="G527" s="70">
        <f>VLOOKUP($E527,'Fuel Heat Rate'!$C$3:$K$33,3,FALSE)*F527</f>
        <v>-2260.556</v>
      </c>
    </row>
    <row r="528" spans="1:7">
      <c r="A528" s="6">
        <v>30357</v>
      </c>
      <c r="B528" s="6" t="s">
        <v>479</v>
      </c>
      <c r="C528" s="6">
        <v>2021</v>
      </c>
      <c r="D528" s="6" t="s">
        <v>506</v>
      </c>
      <c r="E528" s="6" t="s">
        <v>253</v>
      </c>
      <c r="F528" s="70">
        <v>-5.35</v>
      </c>
      <c r="G528" s="70">
        <f>VLOOKUP($E528,'Fuel Heat Rate'!$C$3:$K$33,3,FALSE)*F528</f>
        <v>-19037.7075</v>
      </c>
    </row>
    <row r="529" spans="1:7">
      <c r="A529" s="6">
        <v>359252</v>
      </c>
      <c r="B529" s="6" t="s">
        <v>488</v>
      </c>
      <c r="C529" s="6">
        <v>2020</v>
      </c>
      <c r="D529" s="6" t="s">
        <v>506</v>
      </c>
      <c r="E529" s="6" t="s">
        <v>244</v>
      </c>
      <c r="F529" s="70">
        <v>-5.38</v>
      </c>
      <c r="G529" s="70">
        <f>VLOOKUP($E529,'Fuel Heat Rate'!$C$3:$K$33,3,FALSE)*F529</f>
        <v>-2024.494</v>
      </c>
    </row>
    <row r="530" spans="1:7">
      <c r="A530" s="6">
        <v>181802</v>
      </c>
      <c r="B530" s="6" t="s">
        <v>477</v>
      </c>
      <c r="C530" s="6">
        <v>2019</v>
      </c>
      <c r="D530" s="6" t="s">
        <v>506</v>
      </c>
      <c r="E530" s="6" t="s">
        <v>242</v>
      </c>
      <c r="F530" s="70">
        <v>-5.39</v>
      </c>
      <c r="G530" s="70">
        <f>VLOOKUP($E530,'Fuel Heat Rate'!$C$3:$K$33,3,FALSE)*F530</f>
        <v>-9353.5365</v>
      </c>
    </row>
    <row r="531" spans="1:7">
      <c r="A531" s="6">
        <v>325442</v>
      </c>
      <c r="B531" s="6" t="s">
        <v>485</v>
      </c>
      <c r="C531" s="6">
        <v>2019</v>
      </c>
      <c r="D531" s="6" t="s">
        <v>506</v>
      </c>
      <c r="E531" s="6" t="s">
        <v>247</v>
      </c>
      <c r="F531" s="70">
        <v>-5.43</v>
      </c>
      <c r="G531" s="70">
        <f>VLOOKUP($E531,'Fuel Heat Rate'!$C$3:$K$33,3,FALSE)*F531</f>
        <v>-4314.135</v>
      </c>
    </row>
    <row r="532" spans="1:7">
      <c r="A532" s="6">
        <v>10687</v>
      </c>
      <c r="B532" s="6" t="s">
        <v>485</v>
      </c>
      <c r="C532" s="6">
        <v>2021</v>
      </c>
      <c r="D532" s="6" t="s">
        <v>506</v>
      </c>
      <c r="E532" s="6" t="s">
        <v>247</v>
      </c>
      <c r="F532" s="70">
        <v>-5.49</v>
      </c>
      <c r="G532" s="70">
        <f>VLOOKUP($E532,'Fuel Heat Rate'!$C$3:$K$33,3,FALSE)*F532</f>
        <v>-4361.805</v>
      </c>
    </row>
    <row r="533" spans="1:7">
      <c r="A533" s="6">
        <v>325407</v>
      </c>
      <c r="B533" s="6" t="s">
        <v>485</v>
      </c>
      <c r="C533" s="6">
        <v>2020</v>
      </c>
      <c r="D533" s="6" t="s">
        <v>506</v>
      </c>
      <c r="E533" s="6" t="s">
        <v>247</v>
      </c>
      <c r="F533" s="70">
        <v>-5.54</v>
      </c>
      <c r="G533" s="70">
        <f>VLOOKUP($E533,'Fuel Heat Rate'!$C$3:$K$33,3,FALSE)*F533</f>
        <v>-4401.53</v>
      </c>
    </row>
    <row r="534" spans="1:7">
      <c r="A534" s="6">
        <v>359287</v>
      </c>
      <c r="B534" s="6" t="s">
        <v>488</v>
      </c>
      <c r="C534" s="6">
        <v>2019</v>
      </c>
      <c r="D534" s="6" t="s">
        <v>506</v>
      </c>
      <c r="E534" s="6" t="s">
        <v>244</v>
      </c>
      <c r="F534" s="70">
        <v>-5.58</v>
      </c>
      <c r="G534" s="70">
        <f>VLOOKUP($E534,'Fuel Heat Rate'!$C$3:$K$33,3,FALSE)*F534</f>
        <v>-2099.754</v>
      </c>
    </row>
    <row r="535" spans="1:7">
      <c r="A535" s="6">
        <v>69732</v>
      </c>
      <c r="B535" s="6" t="s">
        <v>470</v>
      </c>
      <c r="C535" s="6">
        <v>2019</v>
      </c>
      <c r="D535" s="6" t="s">
        <v>506</v>
      </c>
      <c r="E535" s="6" t="s">
        <v>251</v>
      </c>
      <c r="F535" s="70">
        <v>-5.6</v>
      </c>
      <c r="G535" s="70">
        <f>VLOOKUP($E535,'Fuel Heat Rate'!$C$3:$K$33,3,FALSE)*F535</f>
        <v>-2575.888</v>
      </c>
    </row>
    <row r="536" spans="1:7">
      <c r="A536" s="6">
        <v>462082</v>
      </c>
      <c r="B536" s="6" t="s">
        <v>495</v>
      </c>
      <c r="C536" s="6">
        <v>2020</v>
      </c>
      <c r="D536" s="6" t="s">
        <v>506</v>
      </c>
      <c r="E536" s="6" t="s">
        <v>231</v>
      </c>
      <c r="F536" s="70">
        <v>-5.61</v>
      </c>
      <c r="G536" s="70">
        <f>VLOOKUP($E536,'Fuel Heat Rate'!$C$3:$K$33,3,FALSE)*F536</f>
        <v>-469.1643</v>
      </c>
    </row>
    <row r="537" spans="1:7">
      <c r="A537" s="6">
        <v>312247</v>
      </c>
      <c r="B537" s="6" t="s">
        <v>485</v>
      </c>
      <c r="C537" s="6">
        <v>2020</v>
      </c>
      <c r="D537" s="6" t="s">
        <v>506</v>
      </c>
      <c r="E537" s="6" t="s">
        <v>251</v>
      </c>
      <c r="F537" s="70">
        <v>-5.63</v>
      </c>
      <c r="G537" s="70">
        <f>VLOOKUP($E537,'Fuel Heat Rate'!$C$3:$K$33,3,FALSE)*F537</f>
        <v>-2589.6874</v>
      </c>
    </row>
    <row r="538" spans="1:7">
      <c r="A538" s="6">
        <v>29657</v>
      </c>
      <c r="B538" s="6" t="s">
        <v>489</v>
      </c>
      <c r="C538" s="6">
        <v>2021</v>
      </c>
      <c r="D538" s="6" t="s">
        <v>506</v>
      </c>
      <c r="E538" s="6" t="s">
        <v>253</v>
      </c>
      <c r="F538" s="70">
        <v>-5.66</v>
      </c>
      <c r="G538" s="70">
        <f>VLOOKUP($E538,'Fuel Heat Rate'!$C$3:$K$33,3,FALSE)*F538</f>
        <v>-20140.827</v>
      </c>
    </row>
    <row r="539" spans="1:7">
      <c r="A539" s="6">
        <v>29972</v>
      </c>
      <c r="B539" s="6" t="s">
        <v>498</v>
      </c>
      <c r="C539" s="6">
        <v>2021</v>
      </c>
      <c r="D539" s="6" t="s">
        <v>506</v>
      </c>
      <c r="E539" s="6" t="s">
        <v>253</v>
      </c>
      <c r="F539" s="70">
        <v>-5.68</v>
      </c>
      <c r="G539" s="70">
        <f>VLOOKUP($E539,'Fuel Heat Rate'!$C$3:$K$33,3,FALSE)*F539</f>
        <v>-20211.996</v>
      </c>
    </row>
    <row r="540" spans="1:7">
      <c r="A540" s="6">
        <v>468872</v>
      </c>
      <c r="B540" s="6" t="s">
        <v>495</v>
      </c>
      <c r="C540" s="6">
        <v>2020</v>
      </c>
      <c r="D540" s="6" t="s">
        <v>506</v>
      </c>
      <c r="E540" s="6" t="s">
        <v>255</v>
      </c>
      <c r="F540" s="70">
        <v>-5.7</v>
      </c>
      <c r="G540" s="70">
        <f>VLOOKUP($E540,'Fuel Heat Rate'!$C$3:$K$33,3,FALSE)*F540</f>
        <v>-2931.738</v>
      </c>
    </row>
    <row r="541" spans="1:7">
      <c r="A541" s="6">
        <v>27872</v>
      </c>
      <c r="B541" s="6" t="s">
        <v>480</v>
      </c>
      <c r="C541" s="6">
        <v>2021</v>
      </c>
      <c r="D541" s="6" t="s">
        <v>506</v>
      </c>
      <c r="E541" s="6" t="s">
        <v>251</v>
      </c>
      <c r="F541" s="70">
        <v>-5.76</v>
      </c>
      <c r="G541" s="70">
        <f>VLOOKUP($E541,'Fuel Heat Rate'!$C$3:$K$33,3,FALSE)*F541</f>
        <v>-2649.4848</v>
      </c>
    </row>
    <row r="542" spans="1:7">
      <c r="A542" s="6">
        <v>473982</v>
      </c>
      <c r="B542" s="6" t="s">
        <v>496</v>
      </c>
      <c r="C542" s="6">
        <v>2019</v>
      </c>
      <c r="D542" s="6" t="s">
        <v>506</v>
      </c>
      <c r="E542" s="6" t="s">
        <v>251</v>
      </c>
      <c r="F542" s="70">
        <v>-5.78</v>
      </c>
      <c r="G542" s="70">
        <f>VLOOKUP($E542,'Fuel Heat Rate'!$C$3:$K$33,3,FALSE)*F542</f>
        <v>-2658.6844</v>
      </c>
    </row>
    <row r="543" spans="1:7">
      <c r="A543" s="6">
        <v>5647</v>
      </c>
      <c r="B543" s="6" t="s">
        <v>493</v>
      </c>
      <c r="C543" s="6">
        <v>2021</v>
      </c>
      <c r="D543" s="6" t="s">
        <v>506</v>
      </c>
      <c r="E543" s="6" t="s">
        <v>234</v>
      </c>
      <c r="F543" s="70">
        <v>-5.78</v>
      </c>
      <c r="G543" s="70">
        <f>VLOOKUP($E543,'Fuel Heat Rate'!$C$3:$K$33,3,FALSE)*F543</f>
        <v>-484.0172</v>
      </c>
    </row>
    <row r="544" spans="1:7">
      <c r="A544" s="6">
        <v>196082</v>
      </c>
      <c r="B544" s="6" t="s">
        <v>477</v>
      </c>
      <c r="C544" s="6">
        <v>2019</v>
      </c>
      <c r="D544" s="6" t="s">
        <v>506</v>
      </c>
      <c r="E544" s="6" t="s">
        <v>247</v>
      </c>
      <c r="F544" s="70">
        <v>-5.82</v>
      </c>
      <c r="G544" s="70">
        <f>VLOOKUP($E544,'Fuel Heat Rate'!$C$3:$K$33,3,FALSE)*F544</f>
        <v>-4623.99</v>
      </c>
    </row>
    <row r="545" spans="1:7">
      <c r="A545" s="6">
        <v>231397</v>
      </c>
      <c r="B545" s="6" t="s">
        <v>480</v>
      </c>
      <c r="C545" s="6">
        <v>2020</v>
      </c>
      <c r="D545" s="6" t="s">
        <v>506</v>
      </c>
      <c r="E545" s="6" t="s">
        <v>251</v>
      </c>
      <c r="F545" s="70">
        <v>-5.83</v>
      </c>
      <c r="G545" s="70">
        <f>VLOOKUP($E545,'Fuel Heat Rate'!$C$3:$K$33,3,FALSE)*F545</f>
        <v>-2681.6834</v>
      </c>
    </row>
    <row r="546" spans="1:7">
      <c r="A546" s="6">
        <v>376927</v>
      </c>
      <c r="B546" s="6" t="s">
        <v>489</v>
      </c>
      <c r="C546" s="6">
        <v>2020</v>
      </c>
      <c r="D546" s="6" t="s">
        <v>506</v>
      </c>
      <c r="E546" s="6" t="s">
        <v>251</v>
      </c>
      <c r="F546" s="70">
        <v>-5.84</v>
      </c>
      <c r="G546" s="70">
        <f>VLOOKUP($E546,'Fuel Heat Rate'!$C$3:$K$33,3,FALSE)*F546</f>
        <v>-2686.2832</v>
      </c>
    </row>
    <row r="547" spans="1:7">
      <c r="A547" s="6">
        <v>30637</v>
      </c>
      <c r="B547" s="6" t="s">
        <v>495</v>
      </c>
      <c r="C547" s="6">
        <v>2021</v>
      </c>
      <c r="D547" s="6" t="s">
        <v>506</v>
      </c>
      <c r="E547" s="6" t="s">
        <v>255</v>
      </c>
      <c r="F547" s="70">
        <v>-5.89</v>
      </c>
      <c r="G547" s="70">
        <f>VLOOKUP($E547,'Fuel Heat Rate'!$C$3:$K$33,3,FALSE)*F547</f>
        <v>-3029.4626</v>
      </c>
    </row>
    <row r="548" spans="1:7">
      <c r="A548" s="6">
        <v>473947</v>
      </c>
      <c r="B548" s="6" t="s">
        <v>496</v>
      </c>
      <c r="C548" s="6">
        <v>2020</v>
      </c>
      <c r="D548" s="6" t="s">
        <v>506</v>
      </c>
      <c r="E548" s="6" t="s">
        <v>251</v>
      </c>
      <c r="F548" s="70">
        <v>-5.9</v>
      </c>
      <c r="G548" s="70">
        <f>VLOOKUP($E548,'Fuel Heat Rate'!$C$3:$K$33,3,FALSE)*F548</f>
        <v>-2713.882</v>
      </c>
    </row>
    <row r="549" spans="1:7">
      <c r="A549" s="6">
        <v>33472</v>
      </c>
      <c r="B549" s="6" t="s">
        <v>485</v>
      </c>
      <c r="C549" s="6">
        <v>2021</v>
      </c>
      <c r="D549" s="6" t="s">
        <v>506</v>
      </c>
      <c r="E549" s="6" t="s">
        <v>339</v>
      </c>
      <c r="F549" s="70">
        <v>-5.93</v>
      </c>
      <c r="G549" s="70">
        <f>VLOOKUP($E549,'Fuel Heat Rate'!$C$3:$K$33,3,FALSE)*F549</f>
        <v>-2134.8</v>
      </c>
    </row>
    <row r="550" spans="1:7">
      <c r="A550" s="6">
        <v>91327</v>
      </c>
      <c r="B550" s="6" t="s">
        <v>471</v>
      </c>
      <c r="C550" s="6">
        <v>2019</v>
      </c>
      <c r="D550" s="6" t="s">
        <v>506</v>
      </c>
      <c r="E550" s="6" t="s">
        <v>262</v>
      </c>
      <c r="F550" s="70">
        <v>-5.99</v>
      </c>
      <c r="G550" s="70">
        <f>VLOOKUP($E550,'Fuel Heat Rate'!$C$3:$K$33,3,FALSE)*F550</f>
        <v>-2504.7784</v>
      </c>
    </row>
    <row r="551" spans="1:7">
      <c r="A551" s="6">
        <v>269162</v>
      </c>
      <c r="B551" s="6" t="s">
        <v>482</v>
      </c>
      <c r="C551" s="6">
        <v>2020</v>
      </c>
      <c r="D551" s="6" t="s">
        <v>506</v>
      </c>
      <c r="E551" s="6" t="s">
        <v>262</v>
      </c>
      <c r="F551" s="70">
        <v>-6.04</v>
      </c>
      <c r="G551" s="70">
        <f>VLOOKUP($E551,'Fuel Heat Rate'!$C$3:$K$33,3,FALSE)*F551</f>
        <v>-2525.6864</v>
      </c>
    </row>
    <row r="552" spans="1:7">
      <c r="A552" s="6">
        <v>69697</v>
      </c>
      <c r="B552" s="6" t="s">
        <v>470</v>
      </c>
      <c r="C552" s="6">
        <v>2020</v>
      </c>
      <c r="D552" s="6" t="s">
        <v>506</v>
      </c>
      <c r="E552" s="6" t="s">
        <v>251</v>
      </c>
      <c r="F552" s="70">
        <v>-6.06</v>
      </c>
      <c r="G552" s="70">
        <f>VLOOKUP($E552,'Fuel Heat Rate'!$C$3:$K$33,3,FALSE)*F552</f>
        <v>-2787.4788</v>
      </c>
    </row>
    <row r="553" spans="1:7">
      <c r="A553" s="6">
        <v>462117</v>
      </c>
      <c r="B553" s="6" t="s">
        <v>495</v>
      </c>
      <c r="C553" s="6">
        <v>2019</v>
      </c>
      <c r="D553" s="6" t="s">
        <v>506</v>
      </c>
      <c r="E553" s="6" t="s">
        <v>231</v>
      </c>
      <c r="F553" s="70">
        <v>-6.18</v>
      </c>
      <c r="G553" s="70">
        <f>VLOOKUP($E553,'Fuel Heat Rate'!$C$3:$K$33,3,FALSE)*F553</f>
        <v>-516.8334</v>
      </c>
    </row>
    <row r="554" spans="1:7">
      <c r="A554" s="6">
        <v>409827</v>
      </c>
      <c r="B554" s="6" t="s">
        <v>491</v>
      </c>
      <c r="C554" s="6">
        <v>2020</v>
      </c>
      <c r="D554" s="6" t="s">
        <v>506</v>
      </c>
      <c r="E554" s="6" t="s">
        <v>234</v>
      </c>
      <c r="F554" s="70">
        <v>-6.27</v>
      </c>
      <c r="G554" s="70">
        <f>VLOOKUP($E554,'Fuel Heat Rate'!$C$3:$K$33,3,FALSE)*F554</f>
        <v>-525.0498</v>
      </c>
    </row>
    <row r="555" spans="1:7">
      <c r="A555" s="6">
        <v>102597</v>
      </c>
      <c r="B555" s="6" t="s">
        <v>472</v>
      </c>
      <c r="C555" s="6">
        <v>2020</v>
      </c>
      <c r="D555" s="6" t="s">
        <v>506</v>
      </c>
      <c r="E555" s="6" t="s">
        <v>234</v>
      </c>
      <c r="F555" s="70">
        <v>-6.35</v>
      </c>
      <c r="G555" s="70">
        <f>VLOOKUP($E555,'Fuel Heat Rate'!$C$3:$K$33,3,FALSE)*F555</f>
        <v>-531.749</v>
      </c>
    </row>
    <row r="556" spans="1:7">
      <c r="A556" s="6">
        <v>213757</v>
      </c>
      <c r="B556" s="6" t="s">
        <v>479</v>
      </c>
      <c r="C556" s="6">
        <v>2019</v>
      </c>
      <c r="D556" s="6" t="s">
        <v>506</v>
      </c>
      <c r="E556" s="6" t="s">
        <v>244</v>
      </c>
      <c r="F556" s="70">
        <v>-6.38</v>
      </c>
      <c r="G556" s="70">
        <f>VLOOKUP($E556,'Fuel Heat Rate'!$C$3:$K$33,3,FALSE)*F556</f>
        <v>-2400.794</v>
      </c>
    </row>
    <row r="557" spans="1:7">
      <c r="A557" s="6">
        <v>3687</v>
      </c>
      <c r="B557" s="6" t="s">
        <v>473</v>
      </c>
      <c r="C557" s="6">
        <v>2021</v>
      </c>
      <c r="D557" s="6" t="s">
        <v>506</v>
      </c>
      <c r="E557" s="6" t="s">
        <v>231</v>
      </c>
      <c r="F557" s="70">
        <v>-6.4</v>
      </c>
      <c r="G557" s="70">
        <f>VLOOKUP($E557,'Fuel Heat Rate'!$C$3:$K$33,3,FALSE)*F557</f>
        <v>-535.232</v>
      </c>
    </row>
    <row r="558" spans="1:7">
      <c r="A558" s="6">
        <v>526797</v>
      </c>
      <c r="B558" s="6" t="s">
        <v>499</v>
      </c>
      <c r="C558" s="6">
        <v>2019</v>
      </c>
      <c r="D558" s="6" t="s">
        <v>506</v>
      </c>
      <c r="E558" s="6" t="s">
        <v>231</v>
      </c>
      <c r="F558" s="70">
        <v>-6.44</v>
      </c>
      <c r="G558" s="70">
        <f>VLOOKUP($E558,'Fuel Heat Rate'!$C$3:$K$33,3,FALSE)*F558</f>
        <v>-538.5772</v>
      </c>
    </row>
    <row r="559" spans="1:7">
      <c r="A559" s="6">
        <v>118207</v>
      </c>
      <c r="B559" s="6" t="s">
        <v>473</v>
      </c>
      <c r="C559" s="6">
        <v>2020</v>
      </c>
      <c r="D559" s="6" t="s">
        <v>506</v>
      </c>
      <c r="E559" s="6" t="s">
        <v>251</v>
      </c>
      <c r="F559" s="70">
        <v>-6.52</v>
      </c>
      <c r="G559" s="70">
        <f>VLOOKUP($E559,'Fuel Heat Rate'!$C$3:$K$33,3,FALSE)*F559</f>
        <v>-2999.0696</v>
      </c>
    </row>
    <row r="560" spans="1:7">
      <c r="A560" s="6">
        <v>255652</v>
      </c>
      <c r="B560" s="6" t="s">
        <v>481</v>
      </c>
      <c r="C560" s="6">
        <v>2020</v>
      </c>
      <c r="D560" s="6" t="s">
        <v>506</v>
      </c>
      <c r="E560" s="6" t="s">
        <v>239</v>
      </c>
      <c r="F560" s="70">
        <v>-6.52</v>
      </c>
      <c r="G560" s="70">
        <f>VLOOKUP($E560,'Fuel Heat Rate'!$C$3:$K$33,3,FALSE)*F560</f>
        <v>-2082.9444</v>
      </c>
    </row>
    <row r="561" spans="1:7">
      <c r="A561" s="6">
        <v>127097</v>
      </c>
      <c r="B561" s="6" t="s">
        <v>473</v>
      </c>
      <c r="C561" s="6">
        <v>2019</v>
      </c>
      <c r="D561" s="6" t="s">
        <v>506</v>
      </c>
      <c r="E561" s="6" t="s">
        <v>253</v>
      </c>
      <c r="F561" s="70">
        <v>-6.54</v>
      </c>
      <c r="G561" s="70">
        <f>VLOOKUP($E561,'Fuel Heat Rate'!$C$3:$K$33,3,FALSE)*F561</f>
        <v>-23272.263</v>
      </c>
    </row>
    <row r="562" spans="1:7">
      <c r="A562" s="6">
        <v>375807</v>
      </c>
      <c r="B562" s="6" t="s">
        <v>489</v>
      </c>
      <c r="C562" s="6">
        <v>2020</v>
      </c>
      <c r="D562" s="6" t="s">
        <v>506</v>
      </c>
      <c r="E562" s="6" t="s">
        <v>242</v>
      </c>
      <c r="F562" s="70">
        <v>-6.57</v>
      </c>
      <c r="G562" s="70">
        <f>VLOOKUP($E562,'Fuel Heat Rate'!$C$3:$K$33,3,FALSE)*F562</f>
        <v>-11401.2495</v>
      </c>
    </row>
    <row r="563" spans="1:7">
      <c r="A563" s="6">
        <v>27487</v>
      </c>
      <c r="B563" s="6" t="s">
        <v>489</v>
      </c>
      <c r="C563" s="6">
        <v>2021</v>
      </c>
      <c r="D563" s="6" t="s">
        <v>506</v>
      </c>
      <c r="E563" s="6" t="s">
        <v>251</v>
      </c>
      <c r="F563" s="70">
        <v>-6.63</v>
      </c>
      <c r="G563" s="70">
        <f>VLOOKUP($E563,'Fuel Heat Rate'!$C$3:$K$33,3,FALSE)*F563</f>
        <v>-3049.6674</v>
      </c>
    </row>
    <row r="564" spans="1:7">
      <c r="A564" s="6">
        <v>18667</v>
      </c>
      <c r="B564" s="6" t="s">
        <v>493</v>
      </c>
      <c r="C564" s="6">
        <v>2021</v>
      </c>
      <c r="D564" s="6" t="s">
        <v>506</v>
      </c>
      <c r="E564" s="6" t="s">
        <v>262</v>
      </c>
      <c r="F564" s="70">
        <v>-6.64</v>
      </c>
      <c r="G564" s="70">
        <f>VLOOKUP($E564,'Fuel Heat Rate'!$C$3:$K$33,3,FALSE)*F564</f>
        <v>-2776.5824</v>
      </c>
    </row>
    <row r="565" spans="1:7">
      <c r="A565" s="6">
        <v>442167</v>
      </c>
      <c r="B565" s="6" t="s">
        <v>493</v>
      </c>
      <c r="C565" s="6">
        <v>2020</v>
      </c>
      <c r="D565" s="6" t="s">
        <v>506</v>
      </c>
      <c r="E565" s="6" t="s">
        <v>234</v>
      </c>
      <c r="F565" s="70">
        <v>-6.78</v>
      </c>
      <c r="G565" s="70">
        <f>VLOOKUP($E565,'Fuel Heat Rate'!$C$3:$K$33,3,FALSE)*F565</f>
        <v>-567.7572</v>
      </c>
    </row>
    <row r="566" spans="1:7">
      <c r="A566" s="6">
        <v>27277</v>
      </c>
      <c r="B566" s="6" t="s">
        <v>470</v>
      </c>
      <c r="C566" s="6">
        <v>2021</v>
      </c>
      <c r="D566" s="6" t="s">
        <v>506</v>
      </c>
      <c r="E566" s="6" t="s">
        <v>251</v>
      </c>
      <c r="F566" s="70">
        <v>-6.84</v>
      </c>
      <c r="G566" s="70">
        <f>VLOOKUP($E566,'Fuel Heat Rate'!$C$3:$K$33,3,FALSE)*F566</f>
        <v>-3146.2632</v>
      </c>
    </row>
    <row r="567" spans="1:7">
      <c r="A567" s="6">
        <v>310182</v>
      </c>
      <c r="B567" s="6" t="s">
        <v>485</v>
      </c>
      <c r="C567" s="6">
        <v>2020</v>
      </c>
      <c r="D567" s="6" t="s">
        <v>506</v>
      </c>
      <c r="E567" s="6" t="s">
        <v>339</v>
      </c>
      <c r="F567" s="70">
        <v>-6.85</v>
      </c>
      <c r="G567" s="70">
        <f>VLOOKUP($E567,'Fuel Heat Rate'!$C$3:$K$33,3,FALSE)*F567</f>
        <v>-2466</v>
      </c>
    </row>
    <row r="568" spans="1:7">
      <c r="A568" s="6">
        <v>134412</v>
      </c>
      <c r="B568" s="6" t="s">
        <v>474</v>
      </c>
      <c r="C568" s="6">
        <v>2019</v>
      </c>
      <c r="D568" s="6" t="s">
        <v>506</v>
      </c>
      <c r="E568" s="6" t="s">
        <v>251</v>
      </c>
      <c r="F568" s="70">
        <v>-6.87</v>
      </c>
      <c r="G568" s="70">
        <f>VLOOKUP($E568,'Fuel Heat Rate'!$C$3:$K$33,3,FALSE)*F568</f>
        <v>-3160.0626</v>
      </c>
    </row>
    <row r="569" spans="1:7">
      <c r="A569" s="6">
        <v>311162</v>
      </c>
      <c r="B569" s="6" t="s">
        <v>485</v>
      </c>
      <c r="C569" s="6">
        <v>2019</v>
      </c>
      <c r="D569" s="6" t="s">
        <v>506</v>
      </c>
      <c r="E569" s="6" t="s">
        <v>242</v>
      </c>
      <c r="F569" s="70">
        <v>-6.89</v>
      </c>
      <c r="G569" s="70">
        <f>VLOOKUP($E569,'Fuel Heat Rate'!$C$3:$K$33,3,FALSE)*F569</f>
        <v>-11956.5615</v>
      </c>
    </row>
    <row r="570" spans="1:7">
      <c r="A570" s="6">
        <v>4947</v>
      </c>
      <c r="B570" s="6" t="s">
        <v>477</v>
      </c>
      <c r="C570" s="6">
        <v>2021</v>
      </c>
      <c r="D570" s="6" t="s">
        <v>506</v>
      </c>
      <c r="E570" s="6" t="s">
        <v>494</v>
      </c>
      <c r="F570" s="70">
        <v>-6.98</v>
      </c>
      <c r="G570" s="70">
        <f>VLOOKUP($E570,'Fuel Heat Rate'!$C$3:$K$33,3,FALSE)*F570</f>
        <v>-1080.0154</v>
      </c>
    </row>
    <row r="571" spans="1:7">
      <c r="A571" s="6">
        <v>3302</v>
      </c>
      <c r="B571" s="6" t="s">
        <v>497</v>
      </c>
      <c r="C571" s="6">
        <v>2021</v>
      </c>
      <c r="D571" s="6" t="s">
        <v>506</v>
      </c>
      <c r="E571" s="6" t="s">
        <v>231</v>
      </c>
      <c r="F571" s="70">
        <v>-7.05</v>
      </c>
      <c r="G571" s="70">
        <f>VLOOKUP($E571,'Fuel Heat Rate'!$C$3:$K$33,3,FALSE)*F571</f>
        <v>-589.5915</v>
      </c>
    </row>
    <row r="572" spans="1:7">
      <c r="A572" s="6">
        <v>442202</v>
      </c>
      <c r="B572" s="6" t="s">
        <v>493</v>
      </c>
      <c r="C572" s="6">
        <v>2019</v>
      </c>
      <c r="D572" s="6" t="s">
        <v>506</v>
      </c>
      <c r="E572" s="6" t="s">
        <v>234</v>
      </c>
      <c r="F572" s="70">
        <v>-7.1</v>
      </c>
      <c r="G572" s="70">
        <f>VLOOKUP($E572,'Fuel Heat Rate'!$C$3:$K$33,3,FALSE)*F572</f>
        <v>-594.554</v>
      </c>
    </row>
    <row r="573" spans="1:7">
      <c r="A573" s="6">
        <v>311127</v>
      </c>
      <c r="B573" s="6" t="s">
        <v>485</v>
      </c>
      <c r="C573" s="6">
        <v>2020</v>
      </c>
      <c r="D573" s="6" t="s">
        <v>506</v>
      </c>
      <c r="E573" s="6" t="s">
        <v>242</v>
      </c>
      <c r="F573" s="70">
        <v>-7.15</v>
      </c>
      <c r="G573" s="70">
        <f>VLOOKUP($E573,'Fuel Heat Rate'!$C$3:$K$33,3,FALSE)*F573</f>
        <v>-12407.7525</v>
      </c>
    </row>
    <row r="574" spans="1:7">
      <c r="A574" s="6">
        <v>434292</v>
      </c>
      <c r="B574" s="6" t="s">
        <v>492</v>
      </c>
      <c r="C574" s="6">
        <v>2020</v>
      </c>
      <c r="D574" s="6" t="s">
        <v>506</v>
      </c>
      <c r="E574" s="6" t="s">
        <v>253</v>
      </c>
      <c r="F574" s="70">
        <v>-7.15</v>
      </c>
      <c r="G574" s="70">
        <f>VLOOKUP($E574,'Fuel Heat Rate'!$C$3:$K$33,3,FALSE)*F574</f>
        <v>-25442.9175</v>
      </c>
    </row>
    <row r="575" spans="1:7">
      <c r="A575" s="6">
        <v>434327</v>
      </c>
      <c r="B575" s="6" t="s">
        <v>492</v>
      </c>
      <c r="C575" s="6">
        <v>2019</v>
      </c>
      <c r="D575" s="6" t="s">
        <v>506</v>
      </c>
      <c r="E575" s="6" t="s">
        <v>253</v>
      </c>
      <c r="F575" s="70">
        <v>-7.2</v>
      </c>
      <c r="G575" s="70">
        <f>VLOOKUP($E575,'Fuel Heat Rate'!$C$3:$K$33,3,FALSE)*F575</f>
        <v>-25620.84</v>
      </c>
    </row>
    <row r="576" spans="1:7">
      <c r="A576" s="6">
        <v>207177</v>
      </c>
      <c r="B576" s="6" t="s">
        <v>478</v>
      </c>
      <c r="C576" s="6">
        <v>2019</v>
      </c>
      <c r="D576" s="6" t="s">
        <v>506</v>
      </c>
      <c r="E576" s="6" t="s">
        <v>239</v>
      </c>
      <c r="F576" s="70">
        <v>-7.21</v>
      </c>
      <c r="G576" s="70">
        <f>VLOOKUP($E576,'Fuel Heat Rate'!$C$3:$K$33,3,FALSE)*F576</f>
        <v>-2303.3787</v>
      </c>
    </row>
    <row r="577" spans="1:7">
      <c r="A577" s="6">
        <v>312282</v>
      </c>
      <c r="B577" s="6" t="s">
        <v>485</v>
      </c>
      <c r="C577" s="6">
        <v>2019</v>
      </c>
      <c r="D577" s="6" t="s">
        <v>506</v>
      </c>
      <c r="E577" s="6" t="s">
        <v>251</v>
      </c>
      <c r="F577" s="70">
        <v>-7.22</v>
      </c>
      <c r="G577" s="70">
        <f>VLOOKUP($E577,'Fuel Heat Rate'!$C$3:$K$33,3,FALSE)*F577</f>
        <v>-3321.0556</v>
      </c>
    </row>
    <row r="578" spans="1:7">
      <c r="A578" s="6">
        <v>8517</v>
      </c>
      <c r="B578" s="6" t="s">
        <v>485</v>
      </c>
      <c r="C578" s="6">
        <v>2021</v>
      </c>
      <c r="D578" s="6" t="s">
        <v>506</v>
      </c>
      <c r="E578" s="6" t="s">
        <v>242</v>
      </c>
      <c r="F578" s="70">
        <v>-7.23</v>
      </c>
      <c r="G578" s="70">
        <f>VLOOKUP($E578,'Fuel Heat Rate'!$C$3:$K$33,3,FALSE)*F578</f>
        <v>-12546.5805</v>
      </c>
    </row>
    <row r="579" spans="1:7">
      <c r="A579" s="6">
        <v>28047</v>
      </c>
      <c r="B579" s="6" t="s">
        <v>485</v>
      </c>
      <c r="C579" s="6">
        <v>2021</v>
      </c>
      <c r="D579" s="6" t="s">
        <v>506</v>
      </c>
      <c r="E579" s="6" t="s">
        <v>251</v>
      </c>
      <c r="F579" s="70">
        <v>-7.25</v>
      </c>
      <c r="G579" s="70">
        <f>VLOOKUP($E579,'Fuel Heat Rate'!$C$3:$K$33,3,FALSE)*F579</f>
        <v>-3334.855</v>
      </c>
    </row>
    <row r="580" spans="1:7">
      <c r="A580" s="6">
        <v>27662</v>
      </c>
      <c r="B580" s="6" t="s">
        <v>483</v>
      </c>
      <c r="C580" s="6">
        <v>2021</v>
      </c>
      <c r="D580" s="6" t="s">
        <v>506</v>
      </c>
      <c r="E580" s="6" t="s">
        <v>251</v>
      </c>
      <c r="F580" s="70">
        <v>-7.27</v>
      </c>
      <c r="G580" s="70">
        <f>VLOOKUP($E580,'Fuel Heat Rate'!$C$3:$K$33,3,FALSE)*F580</f>
        <v>-3344.0546</v>
      </c>
    </row>
    <row r="581" spans="1:7">
      <c r="A581" s="6">
        <v>34207</v>
      </c>
      <c r="B581" s="6" t="s">
        <v>484</v>
      </c>
      <c r="C581" s="6">
        <v>2021</v>
      </c>
      <c r="D581" s="6" t="s">
        <v>506</v>
      </c>
      <c r="E581" s="6" t="s">
        <v>226</v>
      </c>
      <c r="F581" s="70">
        <v>-7.27</v>
      </c>
      <c r="G581" s="70">
        <f>VLOOKUP($E581,'Fuel Heat Rate'!$C$3:$K$33,3,FALSE)*F581</f>
        <v>-2128.0017</v>
      </c>
    </row>
    <row r="582" spans="1:7">
      <c r="A582" s="6">
        <v>10932</v>
      </c>
      <c r="B582" s="6" t="s">
        <v>224</v>
      </c>
      <c r="C582" s="6">
        <v>2021</v>
      </c>
      <c r="D582" s="6" t="s">
        <v>506</v>
      </c>
      <c r="E582" s="6" t="s">
        <v>249</v>
      </c>
      <c r="F582" s="70">
        <v>-7.33</v>
      </c>
      <c r="G582" s="70">
        <f>VLOOKUP($E582,'Fuel Heat Rate'!$C$3:$K$33,3,FALSE)*F582</f>
        <v>-3831.391</v>
      </c>
    </row>
    <row r="583" spans="1:7">
      <c r="A583" s="6">
        <v>25737</v>
      </c>
      <c r="B583" s="6" t="s">
        <v>481</v>
      </c>
      <c r="C583" s="6">
        <v>2021</v>
      </c>
      <c r="D583" s="6" t="s">
        <v>506</v>
      </c>
      <c r="E583" s="6" t="s">
        <v>239</v>
      </c>
      <c r="F583" s="70">
        <v>-7.35</v>
      </c>
      <c r="G583" s="70">
        <f>VLOOKUP($E583,'Fuel Heat Rate'!$C$3:$K$33,3,FALSE)*F583</f>
        <v>-2348.1045</v>
      </c>
    </row>
    <row r="584" spans="1:7">
      <c r="A584" s="6">
        <v>6242</v>
      </c>
      <c r="B584" s="6" t="s">
        <v>472</v>
      </c>
      <c r="C584" s="6">
        <v>2021</v>
      </c>
      <c r="D584" s="6" t="s">
        <v>506</v>
      </c>
      <c r="E584" s="6" t="s">
        <v>234</v>
      </c>
      <c r="F584" s="70">
        <v>-7.41</v>
      </c>
      <c r="G584" s="70">
        <f>VLOOKUP($E584,'Fuel Heat Rate'!$C$3:$K$33,3,FALSE)*F584</f>
        <v>-620.5134</v>
      </c>
    </row>
    <row r="585" spans="1:7">
      <c r="A585" s="6">
        <v>102632</v>
      </c>
      <c r="B585" s="6" t="s">
        <v>472</v>
      </c>
      <c r="C585" s="6">
        <v>2019</v>
      </c>
      <c r="D585" s="6" t="s">
        <v>506</v>
      </c>
      <c r="E585" s="6" t="s">
        <v>234</v>
      </c>
      <c r="F585" s="70">
        <v>-7.48</v>
      </c>
      <c r="G585" s="70">
        <f>VLOOKUP($E585,'Fuel Heat Rate'!$C$3:$K$33,3,FALSE)*F585</f>
        <v>-626.3752</v>
      </c>
    </row>
    <row r="586" spans="1:7">
      <c r="A586" s="6">
        <v>220687</v>
      </c>
      <c r="B586" s="6" t="s">
        <v>479</v>
      </c>
      <c r="C586" s="6">
        <v>2019</v>
      </c>
      <c r="D586" s="6" t="s">
        <v>506</v>
      </c>
      <c r="E586" s="6" t="s">
        <v>262</v>
      </c>
      <c r="F586" s="70">
        <v>-7.54</v>
      </c>
      <c r="G586" s="70">
        <f>VLOOKUP($E586,'Fuel Heat Rate'!$C$3:$K$33,3,FALSE)*F586</f>
        <v>-3152.9264</v>
      </c>
    </row>
    <row r="587" spans="1:7">
      <c r="A587" s="6">
        <v>244557</v>
      </c>
      <c r="B587" s="6" t="s">
        <v>480</v>
      </c>
      <c r="C587" s="6">
        <v>2020</v>
      </c>
      <c r="D587" s="6" t="s">
        <v>506</v>
      </c>
      <c r="E587" s="6" t="s">
        <v>247</v>
      </c>
      <c r="F587" s="70">
        <v>-7.55</v>
      </c>
      <c r="G587" s="70">
        <f>VLOOKUP($E587,'Fuel Heat Rate'!$C$3:$K$33,3,FALSE)*F587</f>
        <v>-5998.475</v>
      </c>
    </row>
    <row r="588" spans="1:7">
      <c r="A588" s="6">
        <v>27557</v>
      </c>
      <c r="B588" s="6" t="s">
        <v>473</v>
      </c>
      <c r="C588" s="6">
        <v>2021</v>
      </c>
      <c r="D588" s="6" t="s">
        <v>506</v>
      </c>
      <c r="E588" s="6" t="s">
        <v>251</v>
      </c>
      <c r="F588" s="70">
        <v>-7.61</v>
      </c>
      <c r="G588" s="70">
        <f>VLOOKUP($E588,'Fuel Heat Rate'!$C$3:$K$33,3,FALSE)*F588</f>
        <v>-3500.4478</v>
      </c>
    </row>
    <row r="589" spans="1:7">
      <c r="A589" s="6">
        <v>279942</v>
      </c>
      <c r="B589" s="6" t="s">
        <v>483</v>
      </c>
      <c r="C589" s="6">
        <v>2019</v>
      </c>
      <c r="D589" s="6" t="s">
        <v>506</v>
      </c>
      <c r="E589" s="6" t="s">
        <v>251</v>
      </c>
      <c r="F589" s="70">
        <v>-7.63</v>
      </c>
      <c r="G589" s="70">
        <f>VLOOKUP($E589,'Fuel Heat Rate'!$C$3:$K$33,3,FALSE)*F589</f>
        <v>-3509.6474</v>
      </c>
    </row>
    <row r="590" spans="1:7">
      <c r="A590" s="6">
        <v>48172</v>
      </c>
      <c r="B590" s="6" t="s">
        <v>224</v>
      </c>
      <c r="C590" s="6">
        <v>2020</v>
      </c>
      <c r="D590" s="6" t="s">
        <v>506</v>
      </c>
      <c r="E590" s="6" t="s">
        <v>277</v>
      </c>
      <c r="F590" s="70">
        <v>-7.71</v>
      </c>
      <c r="G590" s="70">
        <f>VLOOKUP($E590,'Fuel Heat Rate'!$C$3:$K$33,3,FALSE)*F590</f>
        <v>-3868.8009</v>
      </c>
    </row>
    <row r="591" spans="1:7">
      <c r="A591" s="6">
        <v>91292</v>
      </c>
      <c r="B591" s="6" t="s">
        <v>471</v>
      </c>
      <c r="C591" s="6">
        <v>2020</v>
      </c>
      <c r="D591" s="6" t="s">
        <v>506</v>
      </c>
      <c r="E591" s="6" t="s">
        <v>262</v>
      </c>
      <c r="F591" s="70">
        <v>-7.83</v>
      </c>
      <c r="G591" s="70">
        <f>VLOOKUP($E591,'Fuel Heat Rate'!$C$3:$K$33,3,FALSE)*F591</f>
        <v>-3274.1928</v>
      </c>
    </row>
    <row r="592" spans="1:7">
      <c r="A592" s="6">
        <v>29307</v>
      </c>
      <c r="B592" s="6" t="s">
        <v>492</v>
      </c>
      <c r="C592" s="6">
        <v>2021</v>
      </c>
      <c r="D592" s="6" t="s">
        <v>506</v>
      </c>
      <c r="E592" s="6" t="s">
        <v>253</v>
      </c>
      <c r="F592" s="70">
        <v>-7.85</v>
      </c>
      <c r="G592" s="70">
        <f>VLOOKUP($E592,'Fuel Heat Rate'!$C$3:$K$33,3,FALSE)*F592</f>
        <v>-27933.8325</v>
      </c>
    </row>
    <row r="593" spans="1:7">
      <c r="A593" s="6">
        <v>526762</v>
      </c>
      <c r="B593" s="6" t="s">
        <v>499</v>
      </c>
      <c r="C593" s="6">
        <v>2020</v>
      </c>
      <c r="D593" s="6" t="s">
        <v>506</v>
      </c>
      <c r="E593" s="6" t="s">
        <v>231</v>
      </c>
      <c r="F593" s="70">
        <v>-7.92</v>
      </c>
      <c r="G593" s="70">
        <f>VLOOKUP($E593,'Fuel Heat Rate'!$C$3:$K$33,3,FALSE)*F593</f>
        <v>-662.3496</v>
      </c>
    </row>
    <row r="594" spans="1:7">
      <c r="A594" s="6">
        <v>244592</v>
      </c>
      <c r="B594" s="6" t="s">
        <v>480</v>
      </c>
      <c r="C594" s="6">
        <v>2019</v>
      </c>
      <c r="D594" s="6" t="s">
        <v>506</v>
      </c>
      <c r="E594" s="6" t="s">
        <v>247</v>
      </c>
      <c r="F594" s="70">
        <v>-7.93</v>
      </c>
      <c r="G594" s="70">
        <f>VLOOKUP($E594,'Fuel Heat Rate'!$C$3:$K$33,3,FALSE)*F594</f>
        <v>-6300.385</v>
      </c>
    </row>
    <row r="595" spans="1:7">
      <c r="A595" s="6">
        <v>166752</v>
      </c>
      <c r="B595" s="6" t="s">
        <v>476</v>
      </c>
      <c r="C595" s="6">
        <v>2019</v>
      </c>
      <c r="D595" s="6" t="s">
        <v>506</v>
      </c>
      <c r="E595" s="6" t="s">
        <v>251</v>
      </c>
      <c r="F595" s="70">
        <v>-8.12</v>
      </c>
      <c r="G595" s="70">
        <f>VLOOKUP($E595,'Fuel Heat Rate'!$C$3:$K$33,3,FALSE)*F595</f>
        <v>-3735.0376</v>
      </c>
    </row>
    <row r="596" spans="1:7">
      <c r="A596" s="6">
        <v>234582</v>
      </c>
      <c r="B596" s="6" t="s">
        <v>480</v>
      </c>
      <c r="C596" s="6">
        <v>2020</v>
      </c>
      <c r="D596" s="6" t="s">
        <v>506</v>
      </c>
      <c r="E596" s="6" t="s">
        <v>226</v>
      </c>
      <c r="F596" s="70">
        <v>-8.12</v>
      </c>
      <c r="G596" s="70">
        <f>VLOOKUP($E596,'Fuel Heat Rate'!$C$3:$K$33,3,FALSE)*F596</f>
        <v>-2376.8052</v>
      </c>
    </row>
    <row r="597" spans="1:7">
      <c r="A597" s="6">
        <v>9007</v>
      </c>
      <c r="B597" s="6" t="s">
        <v>462</v>
      </c>
      <c r="C597" s="6">
        <v>2021</v>
      </c>
      <c r="D597" s="6" t="s">
        <v>506</v>
      </c>
      <c r="E597" s="6" t="s">
        <v>244</v>
      </c>
      <c r="F597" s="70">
        <v>-8.17</v>
      </c>
      <c r="G597" s="70">
        <f>VLOOKUP($E597,'Fuel Heat Rate'!$C$3:$K$33,3,FALSE)*F597</f>
        <v>-3074.371</v>
      </c>
    </row>
    <row r="598" spans="1:7">
      <c r="A598" s="6">
        <v>494457</v>
      </c>
      <c r="B598" s="6" t="s">
        <v>497</v>
      </c>
      <c r="C598" s="6">
        <v>2019</v>
      </c>
      <c r="D598" s="6" t="s">
        <v>506</v>
      </c>
      <c r="E598" s="6" t="s">
        <v>231</v>
      </c>
      <c r="F598" s="70">
        <v>-8.31</v>
      </c>
      <c r="G598" s="70">
        <f>VLOOKUP($E598,'Fuel Heat Rate'!$C$3:$K$33,3,FALSE)*F598</f>
        <v>-694.9653</v>
      </c>
    </row>
    <row r="599" spans="1:7">
      <c r="A599" s="6">
        <v>27977</v>
      </c>
      <c r="B599" s="6" t="s">
        <v>471</v>
      </c>
      <c r="C599" s="6">
        <v>2021</v>
      </c>
      <c r="D599" s="6" t="s">
        <v>506</v>
      </c>
      <c r="E599" s="6" t="s">
        <v>251</v>
      </c>
      <c r="F599" s="70">
        <v>-8.42</v>
      </c>
      <c r="G599" s="70">
        <f>VLOOKUP($E599,'Fuel Heat Rate'!$C$3:$K$33,3,FALSE)*F599</f>
        <v>-3873.0316</v>
      </c>
    </row>
    <row r="600" spans="1:7">
      <c r="A600" s="6">
        <v>391627</v>
      </c>
      <c r="B600" s="6" t="s">
        <v>490</v>
      </c>
      <c r="C600" s="6">
        <v>2019</v>
      </c>
      <c r="D600" s="6" t="s">
        <v>506</v>
      </c>
      <c r="E600" s="6" t="s">
        <v>244</v>
      </c>
      <c r="F600" s="70">
        <v>-8.48</v>
      </c>
      <c r="G600" s="70">
        <f>VLOOKUP($E600,'Fuel Heat Rate'!$C$3:$K$33,3,FALSE)*F600</f>
        <v>-3191.024</v>
      </c>
    </row>
    <row r="601" spans="1:7">
      <c r="A601" s="6">
        <v>175572</v>
      </c>
      <c r="B601" s="6" t="s">
        <v>476</v>
      </c>
      <c r="C601" s="6">
        <v>2020</v>
      </c>
      <c r="D601" s="6" t="s">
        <v>506</v>
      </c>
      <c r="E601" s="6" t="s">
        <v>253</v>
      </c>
      <c r="F601" s="70">
        <v>-8.49</v>
      </c>
      <c r="G601" s="70">
        <f>VLOOKUP($E601,'Fuel Heat Rate'!$C$3:$K$33,3,FALSE)*F601</f>
        <v>-30211.2405</v>
      </c>
    </row>
    <row r="602" spans="1:7">
      <c r="A602" s="6">
        <v>8342</v>
      </c>
      <c r="B602" s="6" t="s">
        <v>480</v>
      </c>
      <c r="C602" s="6">
        <v>2021</v>
      </c>
      <c r="D602" s="6" t="s">
        <v>506</v>
      </c>
      <c r="E602" s="6" t="s">
        <v>242</v>
      </c>
      <c r="F602" s="70">
        <v>-8.51</v>
      </c>
      <c r="G602" s="70">
        <f>VLOOKUP($E602,'Fuel Heat Rate'!$C$3:$K$33,3,FALSE)*F602</f>
        <v>-14767.8285</v>
      </c>
    </row>
    <row r="603" spans="1:7">
      <c r="A603" s="6">
        <v>106342</v>
      </c>
      <c r="B603" s="6" t="s">
        <v>472</v>
      </c>
      <c r="C603" s="6">
        <v>2020</v>
      </c>
      <c r="D603" s="6" t="s">
        <v>506</v>
      </c>
      <c r="E603" s="6" t="s">
        <v>231</v>
      </c>
      <c r="F603" s="70">
        <v>-8.52</v>
      </c>
      <c r="G603" s="70">
        <f>VLOOKUP($E603,'Fuel Heat Rate'!$C$3:$K$33,3,FALSE)*F603</f>
        <v>-712.5276</v>
      </c>
    </row>
    <row r="604" spans="1:7">
      <c r="A604" s="6">
        <v>9532</v>
      </c>
      <c r="B604" s="6" t="s">
        <v>471</v>
      </c>
      <c r="C604" s="6">
        <v>2021</v>
      </c>
      <c r="D604" s="6" t="s">
        <v>506</v>
      </c>
      <c r="E604" s="6" t="s">
        <v>244</v>
      </c>
      <c r="F604" s="70">
        <v>-8.56</v>
      </c>
      <c r="G604" s="70">
        <f>VLOOKUP($E604,'Fuel Heat Rate'!$C$3:$K$33,3,FALSE)*F604</f>
        <v>-3221.128</v>
      </c>
    </row>
    <row r="605" spans="1:7">
      <c r="A605" s="6">
        <v>10512</v>
      </c>
      <c r="B605" s="6" t="s">
        <v>480</v>
      </c>
      <c r="C605" s="6">
        <v>2021</v>
      </c>
      <c r="D605" s="6" t="s">
        <v>506</v>
      </c>
      <c r="E605" s="6" t="s">
        <v>247</v>
      </c>
      <c r="F605" s="70">
        <v>-8.59</v>
      </c>
      <c r="G605" s="70">
        <f>VLOOKUP($E605,'Fuel Heat Rate'!$C$3:$K$33,3,FALSE)*F605</f>
        <v>-6824.755</v>
      </c>
    </row>
    <row r="606" spans="1:7">
      <c r="A606" s="6">
        <v>34557</v>
      </c>
      <c r="B606" s="6" t="s">
        <v>485</v>
      </c>
      <c r="C606" s="6">
        <v>2021</v>
      </c>
      <c r="D606" s="6" t="s">
        <v>506</v>
      </c>
      <c r="E606" s="6" t="s">
        <v>226</v>
      </c>
      <c r="F606" s="70">
        <v>-8.7</v>
      </c>
      <c r="G606" s="70">
        <f>VLOOKUP($E606,'Fuel Heat Rate'!$C$3:$K$33,3,FALSE)*F606</f>
        <v>-2546.577</v>
      </c>
    </row>
    <row r="607" spans="1:7">
      <c r="A607" s="6">
        <v>266957</v>
      </c>
      <c r="B607" s="6" t="s">
        <v>482</v>
      </c>
      <c r="C607" s="6">
        <v>2019</v>
      </c>
      <c r="D607" s="6" t="s">
        <v>506</v>
      </c>
      <c r="E607" s="6" t="s">
        <v>226</v>
      </c>
      <c r="F607" s="70">
        <v>-8.85</v>
      </c>
      <c r="G607" s="70">
        <f>VLOOKUP($E607,'Fuel Heat Rate'!$C$3:$K$33,3,FALSE)*F607</f>
        <v>-2590.4835</v>
      </c>
    </row>
    <row r="608" spans="1:7">
      <c r="A608" s="6">
        <v>447032</v>
      </c>
      <c r="B608" s="6" t="s">
        <v>493</v>
      </c>
      <c r="C608" s="6">
        <v>2020</v>
      </c>
      <c r="D608" s="6" t="s">
        <v>506</v>
      </c>
      <c r="E608" s="6" t="s">
        <v>262</v>
      </c>
      <c r="F608" s="70">
        <v>-8.87</v>
      </c>
      <c r="G608" s="70">
        <f>VLOOKUP($E608,'Fuel Heat Rate'!$C$3:$K$33,3,FALSE)*F608</f>
        <v>-3709.0792</v>
      </c>
    </row>
    <row r="609" spans="1:7">
      <c r="A609" s="6">
        <v>4072</v>
      </c>
      <c r="B609" s="6" t="s">
        <v>472</v>
      </c>
      <c r="C609" s="6">
        <v>2021</v>
      </c>
      <c r="D609" s="6" t="s">
        <v>506</v>
      </c>
      <c r="E609" s="6" t="s">
        <v>231</v>
      </c>
      <c r="F609" s="70">
        <v>-8.93</v>
      </c>
      <c r="G609" s="70">
        <f>VLOOKUP($E609,'Fuel Heat Rate'!$C$3:$K$33,3,FALSE)*F609</f>
        <v>-746.8159</v>
      </c>
    </row>
    <row r="610" spans="1:7">
      <c r="A610" s="6">
        <v>3442</v>
      </c>
      <c r="B610" s="6" t="s">
        <v>482</v>
      </c>
      <c r="C610" s="6">
        <v>2021</v>
      </c>
      <c r="D610" s="6" t="s">
        <v>506</v>
      </c>
      <c r="E610" s="6" t="s">
        <v>231</v>
      </c>
      <c r="F610" s="70">
        <v>-8.99</v>
      </c>
      <c r="G610" s="70">
        <f>VLOOKUP($E610,'Fuel Heat Rate'!$C$3:$K$33,3,FALSE)*F610</f>
        <v>-751.8337</v>
      </c>
    </row>
    <row r="611" spans="1:7">
      <c r="A611" s="6">
        <v>441607</v>
      </c>
      <c r="B611" s="6" t="s">
        <v>493</v>
      </c>
      <c r="C611" s="6">
        <v>2020</v>
      </c>
      <c r="D611" s="6" t="s">
        <v>506</v>
      </c>
      <c r="E611" s="6" t="s">
        <v>251</v>
      </c>
      <c r="F611" s="70">
        <v>-9.01</v>
      </c>
      <c r="G611" s="70">
        <f>VLOOKUP($E611,'Fuel Heat Rate'!$C$3:$K$33,3,FALSE)*F611</f>
        <v>-4144.4198</v>
      </c>
    </row>
    <row r="612" spans="1:7">
      <c r="A612" s="6">
        <v>418122</v>
      </c>
      <c r="B612" s="6" t="s">
        <v>491</v>
      </c>
      <c r="C612" s="6">
        <v>2020</v>
      </c>
      <c r="D612" s="6" t="s">
        <v>506</v>
      </c>
      <c r="E612" s="6" t="s">
        <v>253</v>
      </c>
      <c r="F612" s="70">
        <v>-9.01</v>
      </c>
      <c r="G612" s="70">
        <f>VLOOKUP($E612,'Fuel Heat Rate'!$C$3:$K$33,3,FALSE)*F612</f>
        <v>-32061.6345</v>
      </c>
    </row>
    <row r="613" spans="1:7">
      <c r="A613" s="6">
        <v>73442</v>
      </c>
      <c r="B613" s="6" t="s">
        <v>470</v>
      </c>
      <c r="C613" s="6">
        <v>2020</v>
      </c>
      <c r="D613" s="6" t="s">
        <v>506</v>
      </c>
      <c r="E613" s="6" t="s">
        <v>264</v>
      </c>
      <c r="F613" s="70">
        <v>-9.03</v>
      </c>
      <c r="G613" s="70">
        <f>VLOOKUP($E613,'Fuel Heat Rate'!$C$3:$K$33,3,FALSE)*F613</f>
        <v>-3700.494</v>
      </c>
    </row>
    <row r="614" spans="1:7">
      <c r="A614" s="6">
        <v>26122</v>
      </c>
      <c r="B614" s="6" t="s">
        <v>224</v>
      </c>
      <c r="C614" s="6">
        <v>2021</v>
      </c>
      <c r="D614" s="6" t="s">
        <v>506</v>
      </c>
      <c r="E614" s="6" t="s">
        <v>277</v>
      </c>
      <c r="F614" s="70">
        <v>-9.06</v>
      </c>
      <c r="G614" s="70">
        <f>VLOOKUP($E614,'Fuel Heat Rate'!$C$3:$K$33,3,FALSE)*F614</f>
        <v>-4546.2174</v>
      </c>
    </row>
    <row r="615" spans="1:7">
      <c r="A615" s="6">
        <v>27627</v>
      </c>
      <c r="B615" s="6" t="s">
        <v>496</v>
      </c>
      <c r="C615" s="6">
        <v>2021</v>
      </c>
      <c r="D615" s="6" t="s">
        <v>506</v>
      </c>
      <c r="E615" s="6" t="s">
        <v>251</v>
      </c>
      <c r="F615" s="70">
        <v>-9.08</v>
      </c>
      <c r="G615" s="70">
        <f>VLOOKUP($E615,'Fuel Heat Rate'!$C$3:$K$33,3,FALSE)*F615</f>
        <v>-4176.6184</v>
      </c>
    </row>
    <row r="616" spans="1:7">
      <c r="A616" s="6">
        <v>391592</v>
      </c>
      <c r="B616" s="6" t="s">
        <v>490</v>
      </c>
      <c r="C616" s="6">
        <v>2020</v>
      </c>
      <c r="D616" s="6" t="s">
        <v>506</v>
      </c>
      <c r="E616" s="6" t="s">
        <v>244</v>
      </c>
      <c r="F616" s="70">
        <v>-9.12</v>
      </c>
      <c r="G616" s="70">
        <f>VLOOKUP($E616,'Fuel Heat Rate'!$C$3:$K$33,3,FALSE)*F616</f>
        <v>-3431.856</v>
      </c>
    </row>
    <row r="617" spans="1:7">
      <c r="A617" s="6">
        <v>230277</v>
      </c>
      <c r="B617" s="6" t="s">
        <v>480</v>
      </c>
      <c r="C617" s="6">
        <v>2020</v>
      </c>
      <c r="D617" s="6" t="s">
        <v>506</v>
      </c>
      <c r="E617" s="6" t="s">
        <v>242</v>
      </c>
      <c r="F617" s="70">
        <v>-9.12</v>
      </c>
      <c r="G617" s="70">
        <f>VLOOKUP($E617,'Fuel Heat Rate'!$C$3:$K$33,3,FALSE)*F617</f>
        <v>-15826.392</v>
      </c>
    </row>
    <row r="618" spans="1:7">
      <c r="A618" s="6">
        <v>225237</v>
      </c>
      <c r="B618" s="6" t="s">
        <v>479</v>
      </c>
      <c r="C618" s="6">
        <v>2019</v>
      </c>
      <c r="D618" s="6" t="s">
        <v>506</v>
      </c>
      <c r="E618" s="6" t="s">
        <v>494</v>
      </c>
      <c r="F618" s="70">
        <v>-9.12</v>
      </c>
      <c r="G618" s="70">
        <f>VLOOKUP($E618,'Fuel Heat Rate'!$C$3:$K$33,3,FALSE)*F618</f>
        <v>-1411.1376</v>
      </c>
    </row>
    <row r="619" spans="1:7">
      <c r="A619" s="6">
        <v>207142</v>
      </c>
      <c r="B619" s="6" t="s">
        <v>478</v>
      </c>
      <c r="C619" s="6">
        <v>2020</v>
      </c>
      <c r="D619" s="6" t="s">
        <v>506</v>
      </c>
      <c r="E619" s="6" t="s">
        <v>239</v>
      </c>
      <c r="F619" s="70">
        <v>-9.14</v>
      </c>
      <c r="G619" s="70">
        <f>VLOOKUP($E619,'Fuel Heat Rate'!$C$3:$K$33,3,FALSE)*F619</f>
        <v>-2919.9558</v>
      </c>
    </row>
    <row r="620" spans="1:7">
      <c r="A620" s="6">
        <v>57867</v>
      </c>
      <c r="B620" s="6" t="s">
        <v>462</v>
      </c>
      <c r="C620" s="6">
        <v>2019</v>
      </c>
      <c r="D620" s="6" t="s">
        <v>506</v>
      </c>
      <c r="E620" s="6" t="s">
        <v>231</v>
      </c>
      <c r="F620" s="70">
        <v>-9.16</v>
      </c>
      <c r="G620" s="70">
        <f>VLOOKUP($E620,'Fuel Heat Rate'!$C$3:$K$33,3,FALSE)*F620</f>
        <v>-766.0508</v>
      </c>
    </row>
    <row r="621" spans="1:7">
      <c r="A621" s="6">
        <v>127062</v>
      </c>
      <c r="B621" s="6" t="s">
        <v>473</v>
      </c>
      <c r="C621" s="6">
        <v>2020</v>
      </c>
      <c r="D621" s="6" t="s">
        <v>506</v>
      </c>
      <c r="E621" s="6" t="s">
        <v>253</v>
      </c>
      <c r="F621" s="70">
        <v>-9.34</v>
      </c>
      <c r="G621" s="70">
        <f>VLOOKUP($E621,'Fuel Heat Rate'!$C$3:$K$33,3,FALSE)*F621</f>
        <v>-33235.923</v>
      </c>
    </row>
    <row r="622" spans="1:7">
      <c r="A622" s="6">
        <v>376962</v>
      </c>
      <c r="B622" s="6" t="s">
        <v>489</v>
      </c>
      <c r="C622" s="6">
        <v>2019</v>
      </c>
      <c r="D622" s="6" t="s">
        <v>506</v>
      </c>
      <c r="E622" s="6" t="s">
        <v>251</v>
      </c>
      <c r="F622" s="70">
        <v>-9.4</v>
      </c>
      <c r="G622" s="70">
        <f>VLOOKUP($E622,'Fuel Heat Rate'!$C$3:$K$33,3,FALSE)*F622</f>
        <v>-4323.812</v>
      </c>
    </row>
    <row r="623" spans="1:7">
      <c r="A623" s="6">
        <v>102037</v>
      </c>
      <c r="B623" s="6" t="s">
        <v>472</v>
      </c>
      <c r="C623" s="6">
        <v>2020</v>
      </c>
      <c r="D623" s="6" t="s">
        <v>506</v>
      </c>
      <c r="E623" s="6" t="s">
        <v>251</v>
      </c>
      <c r="F623" s="70">
        <v>-9.45</v>
      </c>
      <c r="G623" s="70">
        <f>VLOOKUP($E623,'Fuel Heat Rate'!$C$3:$K$33,3,FALSE)*F623</f>
        <v>-4346.811</v>
      </c>
    </row>
    <row r="624" spans="1:7">
      <c r="A624" s="6">
        <v>106377</v>
      </c>
      <c r="B624" s="6" t="s">
        <v>472</v>
      </c>
      <c r="C624" s="6">
        <v>2019</v>
      </c>
      <c r="D624" s="6" t="s">
        <v>506</v>
      </c>
      <c r="E624" s="6" t="s">
        <v>231</v>
      </c>
      <c r="F624" s="70">
        <v>-9.7</v>
      </c>
      <c r="G624" s="70">
        <f>VLOOKUP($E624,'Fuel Heat Rate'!$C$3:$K$33,3,FALSE)*F624</f>
        <v>-811.211</v>
      </c>
    </row>
    <row r="625" spans="1:7">
      <c r="A625" s="6">
        <v>9637</v>
      </c>
      <c r="B625" s="6" t="s">
        <v>499</v>
      </c>
      <c r="C625" s="6">
        <v>2021</v>
      </c>
      <c r="D625" s="6" t="s">
        <v>506</v>
      </c>
      <c r="E625" s="6" t="s">
        <v>244</v>
      </c>
      <c r="F625" s="70">
        <v>-9.72</v>
      </c>
      <c r="G625" s="70">
        <f>VLOOKUP($E625,'Fuel Heat Rate'!$C$3:$K$33,3,FALSE)*F625</f>
        <v>-3657.636</v>
      </c>
    </row>
    <row r="626" spans="1:7">
      <c r="A626" s="6">
        <v>27942</v>
      </c>
      <c r="B626" s="6" t="s">
        <v>472</v>
      </c>
      <c r="C626" s="6">
        <v>2021</v>
      </c>
      <c r="D626" s="6" t="s">
        <v>506</v>
      </c>
      <c r="E626" s="6" t="s">
        <v>251</v>
      </c>
      <c r="F626" s="70">
        <v>-9.78</v>
      </c>
      <c r="G626" s="70">
        <f>VLOOKUP($E626,'Fuel Heat Rate'!$C$3:$K$33,3,FALSE)*F626</f>
        <v>-4498.6044</v>
      </c>
    </row>
    <row r="627" spans="1:7">
      <c r="A627" s="6">
        <v>54122</v>
      </c>
      <c r="B627" s="6" t="s">
        <v>462</v>
      </c>
      <c r="C627" s="6">
        <v>2019</v>
      </c>
      <c r="D627" s="6" t="s">
        <v>506</v>
      </c>
      <c r="E627" s="6" t="s">
        <v>234</v>
      </c>
      <c r="F627" s="70">
        <v>-9.9</v>
      </c>
      <c r="G627" s="70">
        <f>VLOOKUP($E627,'Fuel Heat Rate'!$C$3:$K$33,3,FALSE)*F627</f>
        <v>-829.026</v>
      </c>
    </row>
    <row r="628" spans="1:7">
      <c r="A628" s="6">
        <v>494422</v>
      </c>
      <c r="B628" s="6" t="s">
        <v>497</v>
      </c>
      <c r="C628" s="6">
        <v>2020</v>
      </c>
      <c r="D628" s="6" t="s">
        <v>506</v>
      </c>
      <c r="E628" s="6" t="s">
        <v>231</v>
      </c>
      <c r="F628" s="70">
        <v>-9.91</v>
      </c>
      <c r="G628" s="70">
        <f>VLOOKUP($E628,'Fuel Heat Rate'!$C$3:$K$33,3,FALSE)*F628</f>
        <v>-828.7733</v>
      </c>
    </row>
    <row r="629" spans="1:7">
      <c r="A629" s="6">
        <v>27347</v>
      </c>
      <c r="B629" s="6" t="s">
        <v>493</v>
      </c>
      <c r="C629" s="6">
        <v>2021</v>
      </c>
      <c r="D629" s="6" t="s">
        <v>506</v>
      </c>
      <c r="E629" s="6" t="s">
        <v>251</v>
      </c>
      <c r="F629" s="70">
        <v>-9.92</v>
      </c>
      <c r="G629" s="70">
        <f>VLOOKUP($E629,'Fuel Heat Rate'!$C$3:$K$33,3,FALSE)*F629</f>
        <v>-4563.0016</v>
      </c>
    </row>
    <row r="630" spans="1:7">
      <c r="A630" s="6">
        <v>230312</v>
      </c>
      <c r="B630" s="6" t="s">
        <v>480</v>
      </c>
      <c r="C630" s="6">
        <v>2019</v>
      </c>
      <c r="D630" s="6" t="s">
        <v>506</v>
      </c>
      <c r="E630" s="6" t="s">
        <v>242</v>
      </c>
      <c r="F630" s="70">
        <v>-9.93</v>
      </c>
      <c r="G630" s="70">
        <f>VLOOKUP($E630,'Fuel Heat Rate'!$C$3:$K$33,3,FALSE)*F630</f>
        <v>-17232.0255</v>
      </c>
    </row>
    <row r="631" spans="1:7">
      <c r="A631" s="6">
        <v>34137</v>
      </c>
      <c r="B631" s="6" t="s">
        <v>496</v>
      </c>
      <c r="C631" s="6">
        <v>2021</v>
      </c>
      <c r="D631" s="6" t="s">
        <v>506</v>
      </c>
      <c r="E631" s="6" t="s">
        <v>226</v>
      </c>
      <c r="F631" s="70">
        <v>-10.04</v>
      </c>
      <c r="G631" s="70">
        <f>VLOOKUP($E631,'Fuel Heat Rate'!$C$3:$K$33,3,FALSE)*F631</f>
        <v>-2938.8084</v>
      </c>
    </row>
    <row r="632" spans="1:7">
      <c r="A632" s="6">
        <v>472477</v>
      </c>
      <c r="B632" s="6" t="s">
        <v>496</v>
      </c>
      <c r="C632" s="6">
        <v>2019</v>
      </c>
      <c r="D632" s="6" t="s">
        <v>506</v>
      </c>
      <c r="E632" s="6" t="s">
        <v>244</v>
      </c>
      <c r="F632" s="70">
        <v>-10.07</v>
      </c>
      <c r="G632" s="70">
        <f>VLOOKUP($E632,'Fuel Heat Rate'!$C$3:$K$33,3,FALSE)*F632</f>
        <v>-3789.341</v>
      </c>
    </row>
    <row r="633" spans="1:7">
      <c r="A633" s="6">
        <v>396282</v>
      </c>
      <c r="B633" s="6" t="s">
        <v>490</v>
      </c>
      <c r="C633" s="6">
        <v>2020</v>
      </c>
      <c r="D633" s="6" t="s">
        <v>506</v>
      </c>
      <c r="E633" s="6" t="s">
        <v>226</v>
      </c>
      <c r="F633" s="70">
        <v>-10.07</v>
      </c>
      <c r="G633" s="70">
        <f>VLOOKUP($E633,'Fuel Heat Rate'!$C$3:$K$33,3,FALSE)*F633</f>
        <v>-2947.5897</v>
      </c>
    </row>
    <row r="634" spans="1:7">
      <c r="A634" s="6">
        <v>396317</v>
      </c>
      <c r="B634" s="6" t="s">
        <v>490</v>
      </c>
      <c r="C634" s="6">
        <v>2019</v>
      </c>
      <c r="D634" s="6" t="s">
        <v>506</v>
      </c>
      <c r="E634" s="6" t="s">
        <v>226</v>
      </c>
      <c r="F634" s="70">
        <v>-10.12</v>
      </c>
      <c r="G634" s="70">
        <f>VLOOKUP($E634,'Fuel Heat Rate'!$C$3:$K$33,3,FALSE)*F634</f>
        <v>-2962.2252</v>
      </c>
    </row>
    <row r="635" spans="1:7">
      <c r="A635" s="6">
        <v>9077</v>
      </c>
      <c r="B635" s="6" t="s">
        <v>490</v>
      </c>
      <c r="C635" s="6">
        <v>2021</v>
      </c>
      <c r="D635" s="6" t="s">
        <v>506</v>
      </c>
      <c r="E635" s="6" t="s">
        <v>244</v>
      </c>
      <c r="F635" s="70">
        <v>-10.15</v>
      </c>
      <c r="G635" s="70">
        <f>VLOOKUP($E635,'Fuel Heat Rate'!$C$3:$K$33,3,FALSE)*F635</f>
        <v>-3819.445</v>
      </c>
    </row>
    <row r="636" spans="1:7">
      <c r="A636" s="6">
        <v>375842</v>
      </c>
      <c r="B636" s="6" t="s">
        <v>489</v>
      </c>
      <c r="C636" s="6">
        <v>2019</v>
      </c>
      <c r="D636" s="6" t="s">
        <v>506</v>
      </c>
      <c r="E636" s="6" t="s">
        <v>242</v>
      </c>
      <c r="F636" s="70">
        <v>-10.15</v>
      </c>
      <c r="G636" s="70">
        <f>VLOOKUP($E636,'Fuel Heat Rate'!$C$3:$K$33,3,FALSE)*F636</f>
        <v>-17613.8025</v>
      </c>
    </row>
    <row r="637" spans="1:7">
      <c r="A637" s="6">
        <v>447067</v>
      </c>
      <c r="B637" s="6" t="s">
        <v>493</v>
      </c>
      <c r="C637" s="6">
        <v>2019</v>
      </c>
      <c r="D637" s="6" t="s">
        <v>506</v>
      </c>
      <c r="E637" s="6" t="s">
        <v>262</v>
      </c>
      <c r="F637" s="70">
        <v>-10.17</v>
      </c>
      <c r="G637" s="70">
        <f>VLOOKUP($E637,'Fuel Heat Rate'!$C$3:$K$33,3,FALSE)*F637</f>
        <v>-4252.6872</v>
      </c>
    </row>
    <row r="638" spans="1:7">
      <c r="A638" s="6">
        <v>102072</v>
      </c>
      <c r="B638" s="6" t="s">
        <v>472</v>
      </c>
      <c r="C638" s="6">
        <v>2019</v>
      </c>
      <c r="D638" s="6" t="s">
        <v>506</v>
      </c>
      <c r="E638" s="6" t="s">
        <v>251</v>
      </c>
      <c r="F638" s="70">
        <v>-10.24</v>
      </c>
      <c r="G638" s="70">
        <f>VLOOKUP($E638,'Fuel Heat Rate'!$C$3:$K$33,3,FALSE)*F638</f>
        <v>-4710.1952</v>
      </c>
    </row>
    <row r="639" spans="1:7">
      <c r="A639" s="6">
        <v>52057</v>
      </c>
      <c r="B639" s="6" t="s">
        <v>462</v>
      </c>
      <c r="C639" s="6">
        <v>2019</v>
      </c>
      <c r="D639" s="6" t="s">
        <v>506</v>
      </c>
      <c r="E639" s="6" t="s">
        <v>244</v>
      </c>
      <c r="F639" s="70">
        <v>-10.27</v>
      </c>
      <c r="G639" s="70">
        <f>VLOOKUP($E639,'Fuel Heat Rate'!$C$3:$K$33,3,FALSE)*F639</f>
        <v>-3864.601</v>
      </c>
    </row>
    <row r="640" spans="1:7">
      <c r="A640" s="6">
        <v>30007</v>
      </c>
      <c r="B640" s="6" t="s">
        <v>476</v>
      </c>
      <c r="C640" s="6">
        <v>2021</v>
      </c>
      <c r="D640" s="6" t="s">
        <v>506</v>
      </c>
      <c r="E640" s="6" t="s">
        <v>253</v>
      </c>
      <c r="F640" s="70">
        <v>-10.28</v>
      </c>
      <c r="G640" s="70">
        <f>VLOOKUP($E640,'Fuel Heat Rate'!$C$3:$K$33,3,FALSE)*F640</f>
        <v>-36580.866</v>
      </c>
    </row>
    <row r="641" spans="1:7">
      <c r="A641" s="6">
        <v>25002</v>
      </c>
      <c r="B641" s="6" t="s">
        <v>497</v>
      </c>
      <c r="C641" s="6">
        <v>2021</v>
      </c>
      <c r="D641" s="6" t="s">
        <v>506</v>
      </c>
      <c r="E641" s="6" t="s">
        <v>239</v>
      </c>
      <c r="F641" s="70">
        <v>-10.4</v>
      </c>
      <c r="G641" s="70">
        <f>VLOOKUP($E641,'Fuel Heat Rate'!$C$3:$K$33,3,FALSE)*F641</f>
        <v>-3322.488</v>
      </c>
    </row>
    <row r="642" spans="1:7">
      <c r="A642" s="6">
        <v>28362</v>
      </c>
      <c r="B642" s="6" t="s">
        <v>470</v>
      </c>
      <c r="C642" s="6">
        <v>2021</v>
      </c>
      <c r="D642" s="6" t="s">
        <v>506</v>
      </c>
      <c r="E642" s="6" t="s">
        <v>264</v>
      </c>
      <c r="F642" s="70">
        <v>-10.49</v>
      </c>
      <c r="G642" s="70">
        <f>VLOOKUP($E642,'Fuel Heat Rate'!$C$3:$K$33,3,FALSE)*F642</f>
        <v>-4298.802</v>
      </c>
    </row>
    <row r="643" spans="1:7">
      <c r="A643" s="6">
        <v>268042</v>
      </c>
      <c r="B643" s="6" t="s">
        <v>482</v>
      </c>
      <c r="C643" s="6">
        <v>2020</v>
      </c>
      <c r="D643" s="6" t="s">
        <v>506</v>
      </c>
      <c r="E643" s="6" t="s">
        <v>231</v>
      </c>
      <c r="F643" s="70">
        <v>-10.52</v>
      </c>
      <c r="G643" s="70">
        <f>VLOOKUP($E643,'Fuel Heat Rate'!$C$3:$K$33,3,FALSE)*F643</f>
        <v>-879.7876</v>
      </c>
    </row>
    <row r="644" spans="1:7">
      <c r="A644" s="6">
        <v>441642</v>
      </c>
      <c r="B644" s="6" t="s">
        <v>493</v>
      </c>
      <c r="C644" s="6">
        <v>2019</v>
      </c>
      <c r="D644" s="6" t="s">
        <v>506</v>
      </c>
      <c r="E644" s="6" t="s">
        <v>251</v>
      </c>
      <c r="F644" s="70">
        <v>-10.64</v>
      </c>
      <c r="G644" s="70">
        <f>VLOOKUP($E644,'Fuel Heat Rate'!$C$3:$K$33,3,FALSE)*F644</f>
        <v>-4894.1872</v>
      </c>
    </row>
    <row r="645" spans="1:7">
      <c r="A645" s="6">
        <v>220652</v>
      </c>
      <c r="B645" s="6" t="s">
        <v>479</v>
      </c>
      <c r="C645" s="6">
        <v>2020</v>
      </c>
      <c r="D645" s="6" t="s">
        <v>506</v>
      </c>
      <c r="E645" s="6" t="s">
        <v>262</v>
      </c>
      <c r="F645" s="70">
        <v>-10.95</v>
      </c>
      <c r="G645" s="70">
        <f>VLOOKUP($E645,'Fuel Heat Rate'!$C$3:$K$33,3,FALSE)*F645</f>
        <v>-4578.852</v>
      </c>
    </row>
    <row r="646" spans="1:7">
      <c r="A646" s="6">
        <v>19297</v>
      </c>
      <c r="B646" s="6" t="s">
        <v>471</v>
      </c>
      <c r="C646" s="6">
        <v>2021</v>
      </c>
      <c r="D646" s="6" t="s">
        <v>506</v>
      </c>
      <c r="E646" s="6" t="s">
        <v>262</v>
      </c>
      <c r="F646" s="70">
        <v>-11.44</v>
      </c>
      <c r="G646" s="70">
        <f>VLOOKUP($E646,'Fuel Heat Rate'!$C$3:$K$33,3,FALSE)*F646</f>
        <v>-4783.7504</v>
      </c>
    </row>
    <row r="647" spans="1:7">
      <c r="A647" s="6">
        <v>428622</v>
      </c>
      <c r="B647" s="6" t="s">
        <v>492</v>
      </c>
      <c r="C647" s="6">
        <v>2020</v>
      </c>
      <c r="D647" s="6" t="s">
        <v>506</v>
      </c>
      <c r="E647" s="6" t="s">
        <v>226</v>
      </c>
      <c r="F647" s="70">
        <v>-11.94</v>
      </c>
      <c r="G647" s="70">
        <f>VLOOKUP($E647,'Fuel Heat Rate'!$C$3:$K$33,3,FALSE)*F647</f>
        <v>-3494.9574</v>
      </c>
    </row>
    <row r="648" spans="1:7">
      <c r="A648" s="6">
        <v>33647</v>
      </c>
      <c r="B648" s="6" t="s">
        <v>492</v>
      </c>
      <c r="C648" s="6">
        <v>2021</v>
      </c>
      <c r="D648" s="6" t="s">
        <v>506</v>
      </c>
      <c r="E648" s="6" t="s">
        <v>226</v>
      </c>
      <c r="F648" s="70">
        <v>-11.94</v>
      </c>
      <c r="G648" s="70">
        <f>VLOOKUP($E648,'Fuel Heat Rate'!$C$3:$K$33,3,FALSE)*F648</f>
        <v>-3494.9574</v>
      </c>
    </row>
    <row r="649" spans="1:7">
      <c r="A649" s="6">
        <v>30287</v>
      </c>
      <c r="B649" s="6" t="s">
        <v>491</v>
      </c>
      <c r="C649" s="6">
        <v>2021</v>
      </c>
      <c r="D649" s="6" t="s">
        <v>506</v>
      </c>
      <c r="E649" s="6" t="s">
        <v>253</v>
      </c>
      <c r="F649" s="70">
        <v>-11.94</v>
      </c>
      <c r="G649" s="70">
        <f>VLOOKUP($E649,'Fuel Heat Rate'!$C$3:$K$33,3,FALSE)*F649</f>
        <v>-42487.893</v>
      </c>
    </row>
    <row r="650" spans="1:7">
      <c r="A650" s="6">
        <v>6417</v>
      </c>
      <c r="B650" s="6" t="s">
        <v>491</v>
      </c>
      <c r="C650" s="6">
        <v>2021</v>
      </c>
      <c r="D650" s="6" t="s">
        <v>506</v>
      </c>
      <c r="E650" s="6" t="s">
        <v>234</v>
      </c>
      <c r="F650" s="70">
        <v>-12.03</v>
      </c>
      <c r="G650" s="70">
        <f>VLOOKUP($E650,'Fuel Heat Rate'!$C$3:$K$33,3,FALSE)*F650</f>
        <v>-1007.3922</v>
      </c>
    </row>
    <row r="651" spans="1:7">
      <c r="A651" s="6">
        <v>52022</v>
      </c>
      <c r="B651" s="6" t="s">
        <v>462</v>
      </c>
      <c r="C651" s="6">
        <v>2020</v>
      </c>
      <c r="D651" s="6" t="s">
        <v>506</v>
      </c>
      <c r="E651" s="6" t="s">
        <v>244</v>
      </c>
      <c r="F651" s="70">
        <v>-12.09</v>
      </c>
      <c r="G651" s="70">
        <f>VLOOKUP($E651,'Fuel Heat Rate'!$C$3:$K$33,3,FALSE)*F651</f>
        <v>-4549.467</v>
      </c>
    </row>
    <row r="652" spans="1:7">
      <c r="A652" s="6">
        <v>498202</v>
      </c>
      <c r="B652" s="6" t="s">
        <v>497</v>
      </c>
      <c r="C652" s="6">
        <v>2020</v>
      </c>
      <c r="D652" s="6" t="s">
        <v>506</v>
      </c>
      <c r="E652" s="6" t="s">
        <v>239</v>
      </c>
      <c r="F652" s="70">
        <v>-12.4</v>
      </c>
      <c r="G652" s="70">
        <f>VLOOKUP($E652,'Fuel Heat Rate'!$C$3:$K$33,3,FALSE)*F652</f>
        <v>-3961.428</v>
      </c>
    </row>
    <row r="653" spans="1:7">
      <c r="A653" s="6">
        <v>428657</v>
      </c>
      <c r="B653" s="6" t="s">
        <v>492</v>
      </c>
      <c r="C653" s="6">
        <v>2019</v>
      </c>
      <c r="D653" s="6" t="s">
        <v>506</v>
      </c>
      <c r="E653" s="6" t="s">
        <v>226</v>
      </c>
      <c r="F653" s="70">
        <v>-12.72</v>
      </c>
      <c r="G653" s="70">
        <f>VLOOKUP($E653,'Fuel Heat Rate'!$C$3:$K$33,3,FALSE)*F653</f>
        <v>-3723.2712</v>
      </c>
    </row>
    <row r="654" spans="1:7">
      <c r="A654" s="6">
        <v>25597</v>
      </c>
      <c r="B654" s="6" t="s">
        <v>478</v>
      </c>
      <c r="C654" s="6">
        <v>2021</v>
      </c>
      <c r="D654" s="6" t="s">
        <v>506</v>
      </c>
      <c r="E654" s="6" t="s">
        <v>239</v>
      </c>
      <c r="F654" s="70">
        <v>-12.85</v>
      </c>
      <c r="G654" s="70">
        <f>VLOOKUP($E654,'Fuel Heat Rate'!$C$3:$K$33,3,FALSE)*F654</f>
        <v>-4105.1895</v>
      </c>
    </row>
    <row r="655" spans="1:7">
      <c r="A655" s="6">
        <v>234617</v>
      </c>
      <c r="B655" s="6" t="s">
        <v>480</v>
      </c>
      <c r="C655" s="6">
        <v>2019</v>
      </c>
      <c r="D655" s="6" t="s">
        <v>506</v>
      </c>
      <c r="E655" s="6" t="s">
        <v>226</v>
      </c>
      <c r="F655" s="70">
        <v>-12.89</v>
      </c>
      <c r="G655" s="70">
        <f>VLOOKUP($E655,'Fuel Heat Rate'!$C$3:$K$33,3,FALSE)*F655</f>
        <v>-3773.0319</v>
      </c>
    </row>
    <row r="656" spans="1:7">
      <c r="A656" s="6">
        <v>112012</v>
      </c>
      <c r="B656" s="6" t="s">
        <v>472</v>
      </c>
      <c r="C656" s="6">
        <v>2020</v>
      </c>
      <c r="D656" s="6" t="s">
        <v>506</v>
      </c>
      <c r="E656" s="6" t="s">
        <v>494</v>
      </c>
      <c r="F656" s="70">
        <v>-13.24</v>
      </c>
      <c r="G656" s="70">
        <f>VLOOKUP($E656,'Fuel Heat Rate'!$C$3:$K$33,3,FALSE)*F656</f>
        <v>-2048.6252</v>
      </c>
    </row>
    <row r="657" spans="1:7">
      <c r="A657" s="6">
        <v>73477</v>
      </c>
      <c r="B657" s="6" t="s">
        <v>470</v>
      </c>
      <c r="C657" s="6">
        <v>2019</v>
      </c>
      <c r="D657" s="6" t="s">
        <v>506</v>
      </c>
      <c r="E657" s="6" t="s">
        <v>264</v>
      </c>
      <c r="F657" s="70">
        <v>-13.94</v>
      </c>
      <c r="G657" s="70">
        <f>VLOOKUP($E657,'Fuel Heat Rate'!$C$3:$K$33,3,FALSE)*F657</f>
        <v>-5712.612</v>
      </c>
    </row>
    <row r="658" spans="1:7">
      <c r="A658" s="6">
        <v>48942</v>
      </c>
      <c r="B658" s="6" t="s">
        <v>224</v>
      </c>
      <c r="C658" s="6">
        <v>2020</v>
      </c>
      <c r="D658" s="6" t="s">
        <v>506</v>
      </c>
      <c r="E658" s="6" t="s">
        <v>264</v>
      </c>
      <c r="F658" s="70">
        <v>-13.95</v>
      </c>
      <c r="G658" s="70">
        <f>VLOOKUP($E658,'Fuel Heat Rate'!$C$3:$K$33,3,FALSE)*F658</f>
        <v>-5716.71</v>
      </c>
    </row>
    <row r="659" spans="1:7">
      <c r="A659" s="6">
        <v>112047</v>
      </c>
      <c r="B659" s="6" t="s">
        <v>472</v>
      </c>
      <c r="C659" s="6">
        <v>2019</v>
      </c>
      <c r="D659" s="6" t="s">
        <v>506</v>
      </c>
      <c r="E659" s="6" t="s">
        <v>494</v>
      </c>
      <c r="F659" s="70">
        <v>-14.05</v>
      </c>
      <c r="G659" s="70">
        <f>VLOOKUP($E659,'Fuel Heat Rate'!$C$3:$K$33,3,FALSE)*F659</f>
        <v>-2173.9565</v>
      </c>
    </row>
    <row r="660" spans="1:7">
      <c r="A660" s="6">
        <v>440137</v>
      </c>
      <c r="B660" s="6" t="s">
        <v>493</v>
      </c>
      <c r="C660" s="6">
        <v>2019</v>
      </c>
      <c r="D660" s="6" t="s">
        <v>506</v>
      </c>
      <c r="E660" s="6" t="s">
        <v>244</v>
      </c>
      <c r="F660" s="70">
        <v>-14.1</v>
      </c>
      <c r="G660" s="70">
        <f>VLOOKUP($E660,'Fuel Heat Rate'!$C$3:$K$33,3,FALSE)*F660</f>
        <v>-5305.83</v>
      </c>
    </row>
    <row r="661" spans="1:7">
      <c r="A661" s="6">
        <v>33892</v>
      </c>
      <c r="B661" s="6" t="s">
        <v>495</v>
      </c>
      <c r="C661" s="6">
        <v>2021</v>
      </c>
      <c r="D661" s="6" t="s">
        <v>506</v>
      </c>
      <c r="E661" s="6" t="s">
        <v>226</v>
      </c>
      <c r="F661" s="70">
        <v>-14.16</v>
      </c>
      <c r="G661" s="70">
        <f>VLOOKUP($E661,'Fuel Heat Rate'!$C$3:$K$33,3,FALSE)*F661</f>
        <v>-4144.7736</v>
      </c>
    </row>
    <row r="662" spans="1:7">
      <c r="A662" s="6">
        <v>294572</v>
      </c>
      <c r="B662" s="6" t="s">
        <v>484</v>
      </c>
      <c r="C662" s="6">
        <v>2020</v>
      </c>
      <c r="D662" s="6" t="s">
        <v>506</v>
      </c>
      <c r="E662" s="6" t="s">
        <v>244</v>
      </c>
      <c r="F662" s="70">
        <v>-14.22</v>
      </c>
      <c r="G662" s="70">
        <f>VLOOKUP($E662,'Fuel Heat Rate'!$C$3:$K$33,3,FALSE)*F662</f>
        <v>-5350.986</v>
      </c>
    </row>
    <row r="663" spans="1:7">
      <c r="A663" s="6">
        <v>84362</v>
      </c>
      <c r="B663" s="6" t="s">
        <v>471</v>
      </c>
      <c r="C663" s="6">
        <v>2020</v>
      </c>
      <c r="D663" s="6" t="s">
        <v>506</v>
      </c>
      <c r="E663" s="6" t="s">
        <v>244</v>
      </c>
      <c r="F663" s="70">
        <v>-14.4</v>
      </c>
      <c r="G663" s="70">
        <f>VLOOKUP($E663,'Fuel Heat Rate'!$C$3:$K$33,3,FALSE)*F663</f>
        <v>-5418.72</v>
      </c>
    </row>
    <row r="664" spans="1:7">
      <c r="A664" s="6">
        <v>440102</v>
      </c>
      <c r="B664" s="6" t="s">
        <v>493</v>
      </c>
      <c r="C664" s="6">
        <v>2020</v>
      </c>
      <c r="D664" s="6" t="s">
        <v>506</v>
      </c>
      <c r="E664" s="6" t="s">
        <v>244</v>
      </c>
      <c r="F664" s="70">
        <v>-14.4</v>
      </c>
      <c r="G664" s="70">
        <f>VLOOKUP($E664,'Fuel Heat Rate'!$C$3:$K$33,3,FALSE)*F664</f>
        <v>-5418.72</v>
      </c>
    </row>
    <row r="665" spans="1:7">
      <c r="A665" s="6">
        <v>24967</v>
      </c>
      <c r="B665" s="6" t="s">
        <v>492</v>
      </c>
      <c r="C665" s="6">
        <v>2021</v>
      </c>
      <c r="D665" s="6" t="s">
        <v>506</v>
      </c>
      <c r="E665" s="6" t="s">
        <v>239</v>
      </c>
      <c r="F665" s="70">
        <v>-14.48</v>
      </c>
      <c r="G665" s="70">
        <f>VLOOKUP($E665,'Fuel Heat Rate'!$C$3:$K$33,3,FALSE)*F665</f>
        <v>-4625.9256</v>
      </c>
    </row>
    <row r="666" spans="1:7">
      <c r="A666" s="6">
        <v>460997</v>
      </c>
      <c r="B666" s="6" t="s">
        <v>495</v>
      </c>
      <c r="C666" s="6">
        <v>2019</v>
      </c>
      <c r="D666" s="6" t="s">
        <v>506</v>
      </c>
      <c r="E666" s="6" t="s">
        <v>226</v>
      </c>
      <c r="F666" s="70">
        <v>-14.5</v>
      </c>
      <c r="G666" s="70">
        <f>VLOOKUP($E666,'Fuel Heat Rate'!$C$3:$K$33,3,FALSE)*F666</f>
        <v>-4244.295</v>
      </c>
    </row>
    <row r="667" spans="1:7">
      <c r="A667" s="6">
        <v>34032</v>
      </c>
      <c r="B667" s="6" t="s">
        <v>490</v>
      </c>
      <c r="C667" s="6">
        <v>2021</v>
      </c>
      <c r="D667" s="6" t="s">
        <v>506</v>
      </c>
      <c r="E667" s="6" t="s">
        <v>226</v>
      </c>
      <c r="F667" s="70">
        <v>-14.57</v>
      </c>
      <c r="G667" s="70">
        <f>VLOOKUP($E667,'Fuel Heat Rate'!$C$3:$K$33,3,FALSE)*F667</f>
        <v>-4264.7847</v>
      </c>
    </row>
    <row r="668" spans="1:7">
      <c r="A668" s="6">
        <v>487142</v>
      </c>
      <c r="B668" s="6" t="s">
        <v>496</v>
      </c>
      <c r="C668" s="6">
        <v>2019</v>
      </c>
      <c r="D668" s="6" t="s">
        <v>506</v>
      </c>
      <c r="E668" s="6" t="s">
        <v>247</v>
      </c>
      <c r="F668" s="70">
        <v>-14.63</v>
      </c>
      <c r="G668" s="70">
        <f>VLOOKUP($E668,'Fuel Heat Rate'!$C$3:$K$33,3,FALSE)*F668</f>
        <v>-11623.535</v>
      </c>
    </row>
    <row r="669" spans="1:7">
      <c r="A669" s="6">
        <v>29727</v>
      </c>
      <c r="B669" s="6" t="s">
        <v>473</v>
      </c>
      <c r="C669" s="6">
        <v>2021</v>
      </c>
      <c r="D669" s="6" t="s">
        <v>506</v>
      </c>
      <c r="E669" s="6" t="s">
        <v>253</v>
      </c>
      <c r="F669" s="70">
        <v>-15.05</v>
      </c>
      <c r="G669" s="70">
        <f>VLOOKUP($E669,'Fuel Heat Rate'!$C$3:$K$33,3,FALSE)*F669</f>
        <v>-53554.6725</v>
      </c>
    </row>
    <row r="670" spans="1:7">
      <c r="A670" s="6">
        <v>34382</v>
      </c>
      <c r="B670" s="6" t="s">
        <v>480</v>
      </c>
      <c r="C670" s="6">
        <v>2021</v>
      </c>
      <c r="D670" s="6" t="s">
        <v>506</v>
      </c>
      <c r="E670" s="6" t="s">
        <v>226</v>
      </c>
      <c r="F670" s="70">
        <v>-15.23</v>
      </c>
      <c r="G670" s="70">
        <f>VLOOKUP($E670,'Fuel Heat Rate'!$C$3:$K$33,3,FALSE)*F670</f>
        <v>-4457.9733</v>
      </c>
    </row>
    <row r="671" spans="1:7">
      <c r="A671" s="6">
        <v>28292</v>
      </c>
      <c r="B671" s="6" t="s">
        <v>224</v>
      </c>
      <c r="C671" s="6">
        <v>2021</v>
      </c>
      <c r="D671" s="6" t="s">
        <v>506</v>
      </c>
      <c r="E671" s="6" t="s">
        <v>264</v>
      </c>
      <c r="F671" s="70">
        <v>-15.41</v>
      </c>
      <c r="G671" s="70">
        <f>VLOOKUP($E671,'Fuel Heat Rate'!$C$3:$K$33,3,FALSE)*F671</f>
        <v>-6315.018</v>
      </c>
    </row>
    <row r="672" spans="1:7">
      <c r="A672" s="6">
        <v>472442</v>
      </c>
      <c r="B672" s="6" t="s">
        <v>496</v>
      </c>
      <c r="C672" s="6">
        <v>2020</v>
      </c>
      <c r="D672" s="6" t="s">
        <v>506</v>
      </c>
      <c r="E672" s="6" t="s">
        <v>244</v>
      </c>
      <c r="F672" s="70">
        <v>-15.53</v>
      </c>
      <c r="G672" s="70">
        <f>VLOOKUP($E672,'Fuel Heat Rate'!$C$3:$K$33,3,FALSE)*F672</f>
        <v>-5843.939</v>
      </c>
    </row>
    <row r="673" spans="1:7">
      <c r="A673" s="6">
        <v>162622</v>
      </c>
      <c r="B673" s="6" t="s">
        <v>475</v>
      </c>
      <c r="C673" s="6">
        <v>2019</v>
      </c>
      <c r="D673" s="6" t="s">
        <v>506</v>
      </c>
      <c r="E673" s="6" t="s">
        <v>229</v>
      </c>
      <c r="F673" s="70">
        <v>-15.6</v>
      </c>
      <c r="G673" s="70">
        <f>VLOOKUP($E673,'Fuel Heat Rate'!$C$3:$K$33,3,FALSE)*F673</f>
        <v>-3261.648</v>
      </c>
    </row>
    <row r="674" spans="1:7">
      <c r="A674" s="6">
        <v>8902</v>
      </c>
      <c r="B674" s="6" t="s">
        <v>493</v>
      </c>
      <c r="C674" s="6">
        <v>2021</v>
      </c>
      <c r="D674" s="6" t="s">
        <v>506</v>
      </c>
      <c r="E674" s="6" t="s">
        <v>244</v>
      </c>
      <c r="F674" s="70">
        <v>-15.76</v>
      </c>
      <c r="G674" s="70">
        <f>VLOOKUP($E674,'Fuel Heat Rate'!$C$3:$K$33,3,FALSE)*F674</f>
        <v>-5930.488</v>
      </c>
    </row>
    <row r="675" spans="1:7">
      <c r="A675" s="6">
        <v>482837</v>
      </c>
      <c r="B675" s="6" t="s">
        <v>496</v>
      </c>
      <c r="C675" s="6">
        <v>2019</v>
      </c>
      <c r="D675" s="6" t="s">
        <v>506</v>
      </c>
      <c r="E675" s="6" t="s">
        <v>253</v>
      </c>
      <c r="F675" s="70">
        <v>-15.82</v>
      </c>
      <c r="G675" s="70">
        <f>VLOOKUP($E675,'Fuel Heat Rate'!$C$3:$K$33,3,FALSE)*F675</f>
        <v>-56294.679</v>
      </c>
    </row>
    <row r="676" spans="1:7">
      <c r="A676" s="6">
        <v>498237</v>
      </c>
      <c r="B676" s="6" t="s">
        <v>497</v>
      </c>
      <c r="C676" s="6">
        <v>2019</v>
      </c>
      <c r="D676" s="6" t="s">
        <v>506</v>
      </c>
      <c r="E676" s="6" t="s">
        <v>239</v>
      </c>
      <c r="F676" s="70">
        <v>-15.85</v>
      </c>
      <c r="G676" s="70">
        <f>VLOOKUP($E676,'Fuel Heat Rate'!$C$3:$K$33,3,FALSE)*F676</f>
        <v>-5063.5995</v>
      </c>
    </row>
    <row r="677" spans="1:7">
      <c r="A677" s="6">
        <v>482802</v>
      </c>
      <c r="B677" s="6" t="s">
        <v>496</v>
      </c>
      <c r="C677" s="6">
        <v>2020</v>
      </c>
      <c r="D677" s="6" t="s">
        <v>506</v>
      </c>
      <c r="E677" s="6" t="s">
        <v>253</v>
      </c>
      <c r="F677" s="70">
        <v>-16.24</v>
      </c>
      <c r="G677" s="70">
        <f>VLOOKUP($E677,'Fuel Heat Rate'!$C$3:$K$33,3,FALSE)*F677</f>
        <v>-57789.228</v>
      </c>
    </row>
    <row r="678" spans="1:7">
      <c r="A678" s="6">
        <v>9252</v>
      </c>
      <c r="B678" s="6" t="s">
        <v>484</v>
      </c>
      <c r="C678" s="6">
        <v>2021</v>
      </c>
      <c r="D678" s="6" t="s">
        <v>506</v>
      </c>
      <c r="E678" s="6" t="s">
        <v>244</v>
      </c>
      <c r="F678" s="70">
        <v>-16.31</v>
      </c>
      <c r="G678" s="70">
        <f>VLOOKUP($E678,'Fuel Heat Rate'!$C$3:$K$33,3,FALSE)*F678</f>
        <v>-6137.453</v>
      </c>
    </row>
    <row r="679" spans="1:7">
      <c r="A679" s="6">
        <v>10267</v>
      </c>
      <c r="B679" s="6" t="s">
        <v>496</v>
      </c>
      <c r="C679" s="6">
        <v>2021</v>
      </c>
      <c r="D679" s="6" t="s">
        <v>506</v>
      </c>
      <c r="E679" s="6" t="s">
        <v>247</v>
      </c>
      <c r="F679" s="70">
        <v>-16.44</v>
      </c>
      <c r="G679" s="70">
        <f>VLOOKUP($E679,'Fuel Heat Rate'!$C$3:$K$33,3,FALSE)*F679</f>
        <v>-13061.58</v>
      </c>
    </row>
    <row r="680" spans="1:7">
      <c r="A680" s="6">
        <v>478252</v>
      </c>
      <c r="B680" s="6" t="s">
        <v>496</v>
      </c>
      <c r="C680" s="6">
        <v>2020</v>
      </c>
      <c r="D680" s="6" t="s">
        <v>506</v>
      </c>
      <c r="E680" s="6" t="s">
        <v>231</v>
      </c>
      <c r="F680" s="70">
        <v>-16.48</v>
      </c>
      <c r="G680" s="70">
        <f>VLOOKUP($E680,'Fuel Heat Rate'!$C$3:$K$33,3,FALSE)*F680</f>
        <v>-1378.2224</v>
      </c>
    </row>
    <row r="681" spans="1:7">
      <c r="A681" s="6">
        <v>29797</v>
      </c>
      <c r="B681" s="6" t="s">
        <v>496</v>
      </c>
      <c r="C681" s="6">
        <v>2021</v>
      </c>
      <c r="D681" s="6" t="s">
        <v>506</v>
      </c>
      <c r="E681" s="6" t="s">
        <v>253</v>
      </c>
      <c r="F681" s="70">
        <v>-16.64</v>
      </c>
      <c r="G681" s="70">
        <f>VLOOKUP($E681,'Fuel Heat Rate'!$C$3:$K$33,3,FALSE)*F681</f>
        <v>-59212.608</v>
      </c>
    </row>
    <row r="682" spans="1:7">
      <c r="A682" s="6">
        <v>93952</v>
      </c>
      <c r="B682" s="6" t="s">
        <v>471</v>
      </c>
      <c r="C682" s="6">
        <v>2020</v>
      </c>
      <c r="D682" s="6" t="s">
        <v>506</v>
      </c>
      <c r="E682" s="6" t="s">
        <v>239</v>
      </c>
      <c r="F682" s="70">
        <v>-16.68</v>
      </c>
      <c r="G682" s="70">
        <f>VLOOKUP($E682,'Fuel Heat Rate'!$C$3:$K$33,3,FALSE)*F682</f>
        <v>-5328.7596</v>
      </c>
    </row>
    <row r="683" spans="1:7">
      <c r="A683" s="6">
        <v>57832</v>
      </c>
      <c r="B683" s="6" t="s">
        <v>462</v>
      </c>
      <c r="C683" s="6">
        <v>2020</v>
      </c>
      <c r="D683" s="6" t="s">
        <v>506</v>
      </c>
      <c r="E683" s="6" t="s">
        <v>231</v>
      </c>
      <c r="F683" s="70">
        <v>-16.69</v>
      </c>
      <c r="G683" s="70">
        <f>VLOOKUP($E683,'Fuel Heat Rate'!$C$3:$K$33,3,FALSE)*F683</f>
        <v>-1395.7847</v>
      </c>
    </row>
    <row r="684" spans="1:7">
      <c r="A684" s="6">
        <v>326947</v>
      </c>
      <c r="B684" s="6" t="s">
        <v>486</v>
      </c>
      <c r="C684" s="6">
        <v>2019</v>
      </c>
      <c r="D684" s="6" t="s">
        <v>506</v>
      </c>
      <c r="E684" s="6" t="s">
        <v>244</v>
      </c>
      <c r="F684" s="70">
        <v>-16.74</v>
      </c>
      <c r="G684" s="70">
        <f>VLOOKUP($E684,'Fuel Heat Rate'!$C$3:$K$33,3,FALSE)*F684</f>
        <v>-6299.262</v>
      </c>
    </row>
    <row r="685" spans="1:7">
      <c r="A685" s="6">
        <v>460962</v>
      </c>
      <c r="B685" s="6" t="s">
        <v>495</v>
      </c>
      <c r="C685" s="6">
        <v>2020</v>
      </c>
      <c r="D685" s="6" t="s">
        <v>506</v>
      </c>
      <c r="E685" s="6" t="s">
        <v>226</v>
      </c>
      <c r="F685" s="70">
        <v>-16.87</v>
      </c>
      <c r="G685" s="70">
        <f>VLOOKUP($E685,'Fuel Heat Rate'!$C$3:$K$33,3,FALSE)*F685</f>
        <v>-4938.0177</v>
      </c>
    </row>
    <row r="686" spans="1:7">
      <c r="A686" s="6">
        <v>56712</v>
      </c>
      <c r="B686" s="6" t="s">
        <v>462</v>
      </c>
      <c r="C686" s="6">
        <v>2020</v>
      </c>
      <c r="D686" s="6" t="s">
        <v>506</v>
      </c>
      <c r="E686" s="6" t="s">
        <v>226</v>
      </c>
      <c r="F686" s="70">
        <v>-16.95</v>
      </c>
      <c r="G686" s="70">
        <f>VLOOKUP($E686,'Fuel Heat Rate'!$C$3:$K$33,3,FALSE)*F686</f>
        <v>-4961.4345</v>
      </c>
    </row>
    <row r="687" spans="1:7">
      <c r="A687" s="6">
        <v>433557</v>
      </c>
      <c r="B687" s="6" t="s">
        <v>492</v>
      </c>
      <c r="C687" s="6">
        <v>2019</v>
      </c>
      <c r="D687" s="6" t="s">
        <v>506</v>
      </c>
      <c r="E687" s="6" t="s">
        <v>239</v>
      </c>
      <c r="F687" s="70">
        <v>-17.24</v>
      </c>
      <c r="G687" s="70">
        <f>VLOOKUP($E687,'Fuel Heat Rate'!$C$3:$K$33,3,FALSE)*F687</f>
        <v>-5507.6628</v>
      </c>
    </row>
    <row r="688" spans="1:7">
      <c r="A688" s="6">
        <v>3582</v>
      </c>
      <c r="B688" s="6" t="s">
        <v>462</v>
      </c>
      <c r="C688" s="6">
        <v>2021</v>
      </c>
      <c r="D688" s="6" t="s">
        <v>506</v>
      </c>
      <c r="E688" s="6" t="s">
        <v>231</v>
      </c>
      <c r="F688" s="70">
        <v>-17.28</v>
      </c>
      <c r="G688" s="70">
        <f>VLOOKUP($E688,'Fuel Heat Rate'!$C$3:$K$33,3,FALSE)*F688</f>
        <v>-1445.1264</v>
      </c>
    </row>
    <row r="689" spans="1:7">
      <c r="A689" s="6">
        <v>56747</v>
      </c>
      <c r="B689" s="6" t="s">
        <v>462</v>
      </c>
      <c r="C689" s="6">
        <v>2019</v>
      </c>
      <c r="D689" s="6" t="s">
        <v>506</v>
      </c>
      <c r="E689" s="6" t="s">
        <v>226</v>
      </c>
      <c r="F689" s="70">
        <v>-17.31</v>
      </c>
      <c r="G689" s="70">
        <f>VLOOKUP($E689,'Fuel Heat Rate'!$C$3:$K$33,3,FALSE)*F689</f>
        <v>-5066.8101</v>
      </c>
    </row>
    <row r="690" spans="1:7">
      <c r="A690" s="6">
        <v>19507</v>
      </c>
      <c r="B690" s="6" t="s">
        <v>479</v>
      </c>
      <c r="C690" s="6">
        <v>2021</v>
      </c>
      <c r="D690" s="6" t="s">
        <v>506</v>
      </c>
      <c r="E690" s="6" t="s">
        <v>262</v>
      </c>
      <c r="F690" s="70">
        <v>-17.32</v>
      </c>
      <c r="G690" s="70">
        <f>VLOOKUP($E690,'Fuel Heat Rate'!$C$3:$K$33,3,FALSE)*F690</f>
        <v>-7242.5312</v>
      </c>
    </row>
    <row r="691" spans="1:7">
      <c r="A691" s="6">
        <v>84397</v>
      </c>
      <c r="B691" s="6" t="s">
        <v>471</v>
      </c>
      <c r="C691" s="6">
        <v>2019</v>
      </c>
      <c r="D691" s="6" t="s">
        <v>506</v>
      </c>
      <c r="E691" s="6" t="s">
        <v>244</v>
      </c>
      <c r="F691" s="70">
        <v>-17.63</v>
      </c>
      <c r="G691" s="70">
        <f>VLOOKUP($E691,'Fuel Heat Rate'!$C$3:$K$33,3,FALSE)*F691</f>
        <v>-6634.169</v>
      </c>
    </row>
    <row r="692" spans="1:7">
      <c r="A692" s="6">
        <v>433522</v>
      </c>
      <c r="B692" s="6" t="s">
        <v>492</v>
      </c>
      <c r="C692" s="6">
        <v>2020</v>
      </c>
      <c r="D692" s="6" t="s">
        <v>506</v>
      </c>
      <c r="E692" s="6" t="s">
        <v>239</v>
      </c>
      <c r="F692" s="70">
        <v>-17.69</v>
      </c>
      <c r="G692" s="70">
        <f>VLOOKUP($E692,'Fuel Heat Rate'!$C$3:$K$33,3,FALSE)*F692</f>
        <v>-5651.4243</v>
      </c>
    </row>
    <row r="693" spans="1:7">
      <c r="A693" s="6">
        <v>472827</v>
      </c>
      <c r="B693" s="6" t="s">
        <v>496</v>
      </c>
      <c r="C693" s="6">
        <v>2020</v>
      </c>
      <c r="D693" s="6" t="s">
        <v>506</v>
      </c>
      <c r="E693" s="6" t="s">
        <v>242</v>
      </c>
      <c r="F693" s="70">
        <v>-17.85</v>
      </c>
      <c r="G693" s="70">
        <f>VLOOKUP($E693,'Fuel Heat Rate'!$C$3:$K$33,3,FALSE)*F693</f>
        <v>-30975.9975</v>
      </c>
    </row>
    <row r="694" spans="1:7">
      <c r="A694" s="6">
        <v>487107</v>
      </c>
      <c r="B694" s="6" t="s">
        <v>496</v>
      </c>
      <c r="C694" s="6">
        <v>2020</v>
      </c>
      <c r="D694" s="6" t="s">
        <v>506</v>
      </c>
      <c r="E694" s="6" t="s">
        <v>247</v>
      </c>
      <c r="F694" s="70">
        <v>-17.95</v>
      </c>
      <c r="G694" s="70">
        <f>VLOOKUP($E694,'Fuel Heat Rate'!$C$3:$K$33,3,FALSE)*F694</f>
        <v>-14261.275</v>
      </c>
    </row>
    <row r="695" spans="1:7">
      <c r="A695" s="6">
        <v>472862</v>
      </c>
      <c r="B695" s="6" t="s">
        <v>496</v>
      </c>
      <c r="C695" s="6">
        <v>2019</v>
      </c>
      <c r="D695" s="6" t="s">
        <v>506</v>
      </c>
      <c r="E695" s="6" t="s">
        <v>242</v>
      </c>
      <c r="F695" s="70">
        <v>-18.12</v>
      </c>
      <c r="G695" s="70">
        <f>VLOOKUP($E695,'Fuel Heat Rate'!$C$3:$K$33,3,FALSE)*F695</f>
        <v>-31444.542</v>
      </c>
    </row>
    <row r="696" spans="1:7">
      <c r="A696" s="6">
        <v>288762</v>
      </c>
      <c r="B696" s="6" t="s">
        <v>483</v>
      </c>
      <c r="C696" s="6">
        <v>2020</v>
      </c>
      <c r="D696" s="6" t="s">
        <v>506</v>
      </c>
      <c r="E696" s="6" t="s">
        <v>253</v>
      </c>
      <c r="F696" s="70">
        <v>-18.24</v>
      </c>
      <c r="G696" s="70">
        <f>VLOOKUP($E696,'Fuel Heat Rate'!$C$3:$K$33,3,FALSE)*F696</f>
        <v>-64906.128</v>
      </c>
    </row>
    <row r="697" spans="1:7">
      <c r="A697" s="6">
        <v>9042</v>
      </c>
      <c r="B697" s="6" t="s">
        <v>489</v>
      </c>
      <c r="C697" s="6">
        <v>2021</v>
      </c>
      <c r="D697" s="6" t="s">
        <v>506</v>
      </c>
      <c r="E697" s="6" t="s">
        <v>244</v>
      </c>
      <c r="F697" s="70">
        <v>-18.4</v>
      </c>
      <c r="G697" s="70">
        <f>VLOOKUP($E697,'Fuel Heat Rate'!$C$3:$K$33,3,FALSE)*F697</f>
        <v>-6923.92</v>
      </c>
    </row>
    <row r="698" spans="1:7">
      <c r="A698" s="6">
        <v>288797</v>
      </c>
      <c r="B698" s="6" t="s">
        <v>483</v>
      </c>
      <c r="C698" s="6">
        <v>2019</v>
      </c>
      <c r="D698" s="6" t="s">
        <v>506</v>
      </c>
      <c r="E698" s="6" t="s">
        <v>253</v>
      </c>
      <c r="F698" s="70">
        <v>-18.49</v>
      </c>
      <c r="G698" s="70">
        <f>VLOOKUP($E698,'Fuel Heat Rate'!$C$3:$K$33,3,FALSE)*F698</f>
        <v>-65795.7405</v>
      </c>
    </row>
    <row r="699" spans="1:7">
      <c r="A699" s="6">
        <v>19367</v>
      </c>
      <c r="B699" s="6" t="s">
        <v>485</v>
      </c>
      <c r="C699" s="6">
        <v>2021</v>
      </c>
      <c r="D699" s="6" t="s">
        <v>506</v>
      </c>
      <c r="E699" s="6" t="s">
        <v>262</v>
      </c>
      <c r="F699" s="70">
        <v>-18.59</v>
      </c>
      <c r="G699" s="70">
        <f>VLOOKUP($E699,'Fuel Heat Rate'!$C$3:$K$33,3,FALSE)*F699</f>
        <v>-7773.5944</v>
      </c>
    </row>
    <row r="700" spans="1:7">
      <c r="A700" s="6">
        <v>317672</v>
      </c>
      <c r="B700" s="6" t="s">
        <v>485</v>
      </c>
      <c r="C700" s="6">
        <v>2020</v>
      </c>
      <c r="D700" s="6" t="s">
        <v>506</v>
      </c>
      <c r="E700" s="6" t="s">
        <v>262</v>
      </c>
      <c r="F700" s="70">
        <v>-18.61</v>
      </c>
      <c r="G700" s="70">
        <f>VLOOKUP($E700,'Fuel Heat Rate'!$C$3:$K$33,3,FALSE)*F700</f>
        <v>-7781.9576</v>
      </c>
    </row>
    <row r="701" spans="1:7">
      <c r="A701" s="6">
        <v>6172</v>
      </c>
      <c r="B701" s="6" t="s">
        <v>480</v>
      </c>
      <c r="C701" s="6">
        <v>2021</v>
      </c>
      <c r="D701" s="6" t="s">
        <v>506</v>
      </c>
      <c r="E701" s="6" t="s">
        <v>234</v>
      </c>
      <c r="F701" s="70">
        <v>-18.68</v>
      </c>
      <c r="G701" s="70">
        <f>VLOOKUP($E701,'Fuel Heat Rate'!$C$3:$K$33,3,FALSE)*F701</f>
        <v>-1564.2632</v>
      </c>
    </row>
    <row r="702" spans="1:7">
      <c r="A702" s="6">
        <v>9182</v>
      </c>
      <c r="B702" s="6" t="s">
        <v>496</v>
      </c>
      <c r="C702" s="6">
        <v>2021</v>
      </c>
      <c r="D702" s="6" t="s">
        <v>506</v>
      </c>
      <c r="E702" s="6" t="s">
        <v>244</v>
      </c>
      <c r="F702" s="70">
        <v>-18.89</v>
      </c>
      <c r="G702" s="70">
        <f>VLOOKUP($E702,'Fuel Heat Rate'!$C$3:$K$33,3,FALSE)*F702</f>
        <v>-7108.307</v>
      </c>
    </row>
    <row r="703" spans="1:7">
      <c r="A703" s="6">
        <v>8097</v>
      </c>
      <c r="B703" s="6" t="s">
        <v>496</v>
      </c>
      <c r="C703" s="6">
        <v>2021</v>
      </c>
      <c r="D703" s="6" t="s">
        <v>506</v>
      </c>
      <c r="E703" s="6" t="s">
        <v>242</v>
      </c>
      <c r="F703" s="70">
        <v>-19.08</v>
      </c>
      <c r="G703" s="70">
        <f>VLOOKUP($E703,'Fuel Heat Rate'!$C$3:$K$33,3,FALSE)*F703</f>
        <v>-33110.478</v>
      </c>
    </row>
    <row r="704" spans="1:7">
      <c r="A704" s="6">
        <v>9112</v>
      </c>
      <c r="B704" s="6" t="s">
        <v>473</v>
      </c>
      <c r="C704" s="6">
        <v>2021</v>
      </c>
      <c r="D704" s="6" t="s">
        <v>506</v>
      </c>
      <c r="E704" s="6" t="s">
        <v>244</v>
      </c>
      <c r="F704" s="70">
        <v>-19.23</v>
      </c>
      <c r="G704" s="70">
        <f>VLOOKUP($E704,'Fuel Heat Rate'!$C$3:$K$33,3,FALSE)*F704</f>
        <v>-7236.249</v>
      </c>
    </row>
    <row r="705" spans="1:7">
      <c r="A705" s="6">
        <v>25807</v>
      </c>
      <c r="B705" s="6" t="s">
        <v>471</v>
      </c>
      <c r="C705" s="6">
        <v>2021</v>
      </c>
      <c r="D705" s="6" t="s">
        <v>506</v>
      </c>
      <c r="E705" s="6" t="s">
        <v>239</v>
      </c>
      <c r="F705" s="70">
        <v>-19.24</v>
      </c>
      <c r="G705" s="70">
        <f>VLOOKUP($E705,'Fuel Heat Rate'!$C$3:$K$33,3,FALSE)*F705</f>
        <v>-6146.6028</v>
      </c>
    </row>
    <row r="706" spans="1:7">
      <c r="A706" s="6">
        <v>7117</v>
      </c>
      <c r="B706" s="6" t="s">
        <v>477</v>
      </c>
      <c r="C706" s="6">
        <v>2021</v>
      </c>
      <c r="D706" s="6" t="s">
        <v>506</v>
      </c>
      <c r="E706" s="6" t="s">
        <v>236</v>
      </c>
      <c r="F706" s="70">
        <v>-19.55</v>
      </c>
      <c r="G706" s="70">
        <f>VLOOKUP($E706,'Fuel Heat Rate'!$C$3:$K$33,3,FALSE)*F706</f>
        <v>-5559.0425</v>
      </c>
    </row>
    <row r="707" spans="1:7">
      <c r="A707" s="6">
        <v>54087</v>
      </c>
      <c r="B707" s="6" t="s">
        <v>462</v>
      </c>
      <c r="C707" s="6">
        <v>2020</v>
      </c>
      <c r="D707" s="6" t="s">
        <v>506</v>
      </c>
      <c r="E707" s="6" t="s">
        <v>234</v>
      </c>
      <c r="F707" s="70">
        <v>-19.76</v>
      </c>
      <c r="G707" s="70">
        <f>VLOOKUP($E707,'Fuel Heat Rate'!$C$3:$K$33,3,FALSE)*F707</f>
        <v>-1654.7024</v>
      </c>
    </row>
    <row r="708" spans="1:7">
      <c r="A708" s="6">
        <v>266922</v>
      </c>
      <c r="B708" s="6" t="s">
        <v>482</v>
      </c>
      <c r="C708" s="6">
        <v>2020</v>
      </c>
      <c r="D708" s="6" t="s">
        <v>506</v>
      </c>
      <c r="E708" s="6" t="s">
        <v>226</v>
      </c>
      <c r="F708" s="70">
        <v>-19.81</v>
      </c>
      <c r="G708" s="70">
        <f>VLOOKUP($E708,'Fuel Heat Rate'!$C$3:$K$33,3,FALSE)*F708</f>
        <v>-5798.5851</v>
      </c>
    </row>
    <row r="709" spans="1:7">
      <c r="A709" s="6">
        <v>5157</v>
      </c>
      <c r="B709" s="6" t="s">
        <v>472</v>
      </c>
      <c r="C709" s="6">
        <v>2021</v>
      </c>
      <c r="D709" s="6" t="s">
        <v>506</v>
      </c>
      <c r="E709" s="6" t="s">
        <v>494</v>
      </c>
      <c r="F709" s="70">
        <v>-21.11</v>
      </c>
      <c r="G709" s="70">
        <f>VLOOKUP($E709,'Fuel Heat Rate'!$C$3:$K$33,3,FALSE)*F709</f>
        <v>-3266.3503</v>
      </c>
    </row>
    <row r="710" spans="1:7">
      <c r="A710" s="6">
        <v>317707</v>
      </c>
      <c r="B710" s="6" t="s">
        <v>485</v>
      </c>
      <c r="C710" s="6">
        <v>2019</v>
      </c>
      <c r="D710" s="6" t="s">
        <v>506</v>
      </c>
      <c r="E710" s="6" t="s">
        <v>262</v>
      </c>
      <c r="F710" s="70">
        <v>-21.49</v>
      </c>
      <c r="G710" s="70">
        <f>VLOOKUP($E710,'Fuel Heat Rate'!$C$3:$K$33,3,FALSE)*F710</f>
        <v>-8986.2584</v>
      </c>
    </row>
    <row r="711" spans="1:7">
      <c r="A711" s="6">
        <v>3372</v>
      </c>
      <c r="B711" s="6" t="s">
        <v>486</v>
      </c>
      <c r="C711" s="6">
        <v>2021</v>
      </c>
      <c r="D711" s="6" t="s">
        <v>506</v>
      </c>
      <c r="E711" s="6" t="s">
        <v>231</v>
      </c>
      <c r="F711" s="70">
        <v>-21.61</v>
      </c>
      <c r="G711" s="70">
        <f>VLOOKUP($E711,'Fuel Heat Rate'!$C$3:$K$33,3,FALSE)*F711</f>
        <v>-1807.2443</v>
      </c>
    </row>
    <row r="712" spans="1:7">
      <c r="A712" s="6">
        <v>466667</v>
      </c>
      <c r="B712" s="6" t="s">
        <v>495</v>
      </c>
      <c r="C712" s="6">
        <v>2019</v>
      </c>
      <c r="D712" s="6" t="s">
        <v>506</v>
      </c>
      <c r="E712" s="6" t="s">
        <v>253</v>
      </c>
      <c r="F712" s="70">
        <v>-21.93</v>
      </c>
      <c r="G712" s="70">
        <f>VLOOKUP($E712,'Fuel Heat Rate'!$C$3:$K$33,3,FALSE)*F712</f>
        <v>-78036.8085</v>
      </c>
    </row>
    <row r="713" spans="1:7">
      <c r="A713" s="6">
        <v>116737</v>
      </c>
      <c r="B713" s="6" t="s">
        <v>473</v>
      </c>
      <c r="C713" s="6">
        <v>2019</v>
      </c>
      <c r="D713" s="6" t="s">
        <v>506</v>
      </c>
      <c r="E713" s="6" t="s">
        <v>244</v>
      </c>
      <c r="F713" s="70">
        <v>-21.96</v>
      </c>
      <c r="G713" s="70">
        <f>VLOOKUP($E713,'Fuel Heat Rate'!$C$3:$K$33,3,FALSE)*F713</f>
        <v>-8263.548</v>
      </c>
    </row>
    <row r="714" spans="1:7">
      <c r="A714" s="6">
        <v>33822</v>
      </c>
      <c r="B714" s="6" t="s">
        <v>482</v>
      </c>
      <c r="C714" s="6">
        <v>2021</v>
      </c>
      <c r="D714" s="6" t="s">
        <v>506</v>
      </c>
      <c r="E714" s="6" t="s">
        <v>226</v>
      </c>
      <c r="F714" s="70">
        <v>-22.38</v>
      </c>
      <c r="G714" s="70">
        <f>VLOOKUP($E714,'Fuel Heat Rate'!$C$3:$K$33,3,FALSE)*F714</f>
        <v>-6550.8498</v>
      </c>
    </row>
    <row r="715" spans="1:7">
      <c r="A715" s="6">
        <v>202277</v>
      </c>
      <c r="B715" s="6" t="s">
        <v>478</v>
      </c>
      <c r="C715" s="6">
        <v>2019</v>
      </c>
      <c r="D715" s="6" t="s">
        <v>506</v>
      </c>
      <c r="E715" s="6" t="s">
        <v>226</v>
      </c>
      <c r="F715" s="70">
        <v>-22.46</v>
      </c>
      <c r="G715" s="70">
        <f>VLOOKUP($E715,'Fuel Heat Rate'!$C$3:$K$33,3,FALSE)*F715</f>
        <v>-6574.2666</v>
      </c>
    </row>
    <row r="716" spans="1:7">
      <c r="A716" s="6">
        <v>9672</v>
      </c>
      <c r="B716" s="6" t="s">
        <v>491</v>
      </c>
      <c r="C716" s="6">
        <v>2021</v>
      </c>
      <c r="D716" s="6" t="s">
        <v>506</v>
      </c>
      <c r="E716" s="6" t="s">
        <v>244</v>
      </c>
      <c r="F716" s="70">
        <v>-22.69</v>
      </c>
      <c r="G716" s="70">
        <f>VLOOKUP($E716,'Fuel Heat Rate'!$C$3:$K$33,3,FALSE)*F716</f>
        <v>-8538.247</v>
      </c>
    </row>
    <row r="717" spans="1:7">
      <c r="A717" s="6">
        <v>466632</v>
      </c>
      <c r="B717" s="6" t="s">
        <v>495</v>
      </c>
      <c r="C717" s="6">
        <v>2020</v>
      </c>
      <c r="D717" s="6" t="s">
        <v>506</v>
      </c>
      <c r="E717" s="6" t="s">
        <v>253</v>
      </c>
      <c r="F717" s="70">
        <v>-22.83</v>
      </c>
      <c r="G717" s="70">
        <f>VLOOKUP($E717,'Fuel Heat Rate'!$C$3:$K$33,3,FALSE)*F717</f>
        <v>-81239.4135</v>
      </c>
    </row>
    <row r="718" spans="1:7">
      <c r="A718" s="6">
        <v>29832</v>
      </c>
      <c r="B718" s="6" t="s">
        <v>483</v>
      </c>
      <c r="C718" s="6">
        <v>2021</v>
      </c>
      <c r="D718" s="6" t="s">
        <v>506</v>
      </c>
      <c r="E718" s="6" t="s">
        <v>253</v>
      </c>
      <c r="F718" s="70">
        <v>-22.84</v>
      </c>
      <c r="G718" s="70">
        <f>VLOOKUP($E718,'Fuel Heat Rate'!$C$3:$K$33,3,FALSE)*F718</f>
        <v>-81274.998</v>
      </c>
    </row>
    <row r="719" spans="1:7">
      <c r="A719" s="6">
        <v>48907</v>
      </c>
      <c r="B719" s="6" t="s">
        <v>224</v>
      </c>
      <c r="C719" s="6">
        <v>2019</v>
      </c>
      <c r="D719" s="6" t="s">
        <v>506</v>
      </c>
      <c r="E719" s="6" t="s">
        <v>264</v>
      </c>
      <c r="F719" s="70">
        <v>-22.9</v>
      </c>
      <c r="G719" s="70">
        <f>VLOOKUP($E719,'Fuel Heat Rate'!$C$3:$K$33,3,FALSE)*F719</f>
        <v>-9384.42</v>
      </c>
    </row>
    <row r="720" spans="1:7">
      <c r="A720" s="6">
        <v>385012</v>
      </c>
      <c r="B720" s="6" t="s">
        <v>489</v>
      </c>
      <c r="C720" s="6">
        <v>2020</v>
      </c>
      <c r="D720" s="6" t="s">
        <v>506</v>
      </c>
      <c r="E720" s="6" t="s">
        <v>239</v>
      </c>
      <c r="F720" s="70">
        <v>-23.29</v>
      </c>
      <c r="G720" s="70">
        <f>VLOOKUP($E720,'Fuel Heat Rate'!$C$3:$K$33,3,FALSE)*F720</f>
        <v>-7440.4563</v>
      </c>
    </row>
    <row r="721" spans="1:7">
      <c r="A721" s="6">
        <v>4772</v>
      </c>
      <c r="B721" s="6" t="s">
        <v>473</v>
      </c>
      <c r="C721" s="6">
        <v>2021</v>
      </c>
      <c r="D721" s="6" t="s">
        <v>506</v>
      </c>
      <c r="E721" s="6" t="s">
        <v>494</v>
      </c>
      <c r="F721" s="70">
        <v>-23.99</v>
      </c>
      <c r="G721" s="70">
        <f>VLOOKUP($E721,'Fuel Heat Rate'!$C$3:$K$33,3,FALSE)*F721</f>
        <v>-3711.9727</v>
      </c>
    </row>
    <row r="722" spans="1:7">
      <c r="A722" s="6">
        <v>137562</v>
      </c>
      <c r="B722" s="6" t="s">
        <v>474</v>
      </c>
      <c r="C722" s="6">
        <v>2020</v>
      </c>
      <c r="D722" s="6" t="s">
        <v>506</v>
      </c>
      <c r="E722" s="6" t="s">
        <v>226</v>
      </c>
      <c r="F722" s="70">
        <v>-24.11</v>
      </c>
      <c r="G722" s="70">
        <f>VLOOKUP($E722,'Fuel Heat Rate'!$C$3:$K$33,3,FALSE)*F722</f>
        <v>-7057.2381</v>
      </c>
    </row>
    <row r="723" spans="1:7">
      <c r="A723" s="6">
        <v>29552</v>
      </c>
      <c r="B723" s="6" t="s">
        <v>495</v>
      </c>
      <c r="C723" s="6">
        <v>2021</v>
      </c>
      <c r="D723" s="6" t="s">
        <v>506</v>
      </c>
      <c r="E723" s="6" t="s">
        <v>253</v>
      </c>
      <c r="F723" s="70">
        <v>-24.35</v>
      </c>
      <c r="G723" s="70">
        <f>VLOOKUP($E723,'Fuel Heat Rate'!$C$3:$K$33,3,FALSE)*F723</f>
        <v>-86648.2575</v>
      </c>
    </row>
    <row r="724" spans="1:7">
      <c r="A724" s="6">
        <v>326912</v>
      </c>
      <c r="B724" s="6" t="s">
        <v>486</v>
      </c>
      <c r="C724" s="6">
        <v>2020</v>
      </c>
      <c r="D724" s="6" t="s">
        <v>506</v>
      </c>
      <c r="E724" s="6" t="s">
        <v>244</v>
      </c>
      <c r="F724" s="70">
        <v>-24.59</v>
      </c>
      <c r="G724" s="70">
        <f>VLOOKUP($E724,'Fuel Heat Rate'!$C$3:$K$33,3,FALSE)*F724</f>
        <v>-9253.217</v>
      </c>
    </row>
    <row r="725" spans="1:7">
      <c r="A725" s="6">
        <v>137597</v>
      </c>
      <c r="B725" s="6" t="s">
        <v>474</v>
      </c>
      <c r="C725" s="6">
        <v>2019</v>
      </c>
      <c r="D725" s="6" t="s">
        <v>506</v>
      </c>
      <c r="E725" s="6" t="s">
        <v>226</v>
      </c>
      <c r="F725" s="70">
        <v>-25.83</v>
      </c>
      <c r="G725" s="70">
        <f>VLOOKUP($E725,'Fuel Heat Rate'!$C$3:$K$33,3,FALSE)*F725</f>
        <v>-7560.6993</v>
      </c>
    </row>
    <row r="726" spans="1:7">
      <c r="A726" s="6">
        <v>121392</v>
      </c>
      <c r="B726" s="6" t="s">
        <v>473</v>
      </c>
      <c r="C726" s="6">
        <v>2020</v>
      </c>
      <c r="D726" s="6" t="s">
        <v>506</v>
      </c>
      <c r="E726" s="6" t="s">
        <v>226</v>
      </c>
      <c r="F726" s="70">
        <v>-26.19</v>
      </c>
      <c r="G726" s="70">
        <f>VLOOKUP($E726,'Fuel Heat Rate'!$C$3:$K$33,3,FALSE)*F726</f>
        <v>-7666.0749</v>
      </c>
    </row>
    <row r="727" spans="1:7">
      <c r="A727" s="6">
        <v>474542</v>
      </c>
      <c r="B727" s="6" t="s">
        <v>496</v>
      </c>
      <c r="C727" s="6">
        <v>2019</v>
      </c>
      <c r="D727" s="6" t="s">
        <v>506</v>
      </c>
      <c r="E727" s="6" t="s">
        <v>234</v>
      </c>
      <c r="F727" s="70">
        <v>-26.24</v>
      </c>
      <c r="G727" s="70">
        <f>VLOOKUP($E727,'Fuel Heat Rate'!$C$3:$K$33,3,FALSE)*F727</f>
        <v>-2197.3376</v>
      </c>
    </row>
    <row r="728" spans="1:7">
      <c r="A728" s="6">
        <v>129337</v>
      </c>
      <c r="B728" s="6" t="s">
        <v>473</v>
      </c>
      <c r="C728" s="6">
        <v>2019</v>
      </c>
      <c r="D728" s="6" t="s">
        <v>506</v>
      </c>
      <c r="E728" s="6" t="s">
        <v>255</v>
      </c>
      <c r="F728" s="70">
        <v>-26.24</v>
      </c>
      <c r="G728" s="70">
        <f>VLOOKUP($E728,'Fuel Heat Rate'!$C$3:$K$33,3,FALSE)*F728</f>
        <v>-13496.2816</v>
      </c>
    </row>
    <row r="729" spans="1:7">
      <c r="A729" s="6">
        <v>77817</v>
      </c>
      <c r="B729" s="6" t="s">
        <v>470</v>
      </c>
      <c r="C729" s="6">
        <v>2019</v>
      </c>
      <c r="D729" s="6" t="s">
        <v>506</v>
      </c>
      <c r="E729" s="6" t="s">
        <v>239</v>
      </c>
      <c r="F729" s="70">
        <v>-26.25</v>
      </c>
      <c r="G729" s="70">
        <f>VLOOKUP($E729,'Fuel Heat Rate'!$C$3:$K$33,3,FALSE)*F729</f>
        <v>-8386.0875</v>
      </c>
    </row>
    <row r="730" spans="1:7">
      <c r="A730" s="6">
        <v>316587</v>
      </c>
      <c r="B730" s="6" t="s">
        <v>485</v>
      </c>
      <c r="C730" s="6">
        <v>2019</v>
      </c>
      <c r="D730" s="6" t="s">
        <v>506</v>
      </c>
      <c r="E730" s="6" t="s">
        <v>231</v>
      </c>
      <c r="F730" s="70">
        <v>-26.78</v>
      </c>
      <c r="G730" s="70">
        <f>VLOOKUP($E730,'Fuel Heat Rate'!$C$3:$K$33,3,FALSE)*F730</f>
        <v>-2239.6114</v>
      </c>
    </row>
    <row r="731" spans="1:7">
      <c r="A731" s="6">
        <v>385047</v>
      </c>
      <c r="B731" s="6" t="s">
        <v>489</v>
      </c>
      <c r="C731" s="6">
        <v>2019</v>
      </c>
      <c r="D731" s="6" t="s">
        <v>506</v>
      </c>
      <c r="E731" s="6" t="s">
        <v>239</v>
      </c>
      <c r="F731" s="70">
        <v>-26.9</v>
      </c>
      <c r="G731" s="70">
        <f>VLOOKUP($E731,'Fuel Heat Rate'!$C$3:$K$33,3,FALSE)*F731</f>
        <v>-8593.743</v>
      </c>
    </row>
    <row r="732" spans="1:7">
      <c r="A732" s="6">
        <v>25317</v>
      </c>
      <c r="B732" s="6" t="s">
        <v>489</v>
      </c>
      <c r="C732" s="6">
        <v>2021</v>
      </c>
      <c r="D732" s="6" t="s">
        <v>506</v>
      </c>
      <c r="E732" s="6" t="s">
        <v>239</v>
      </c>
      <c r="F732" s="70">
        <v>-28.12</v>
      </c>
      <c r="G732" s="70">
        <f>VLOOKUP($E732,'Fuel Heat Rate'!$C$3:$K$33,3,FALSE)*F732</f>
        <v>-8983.4964</v>
      </c>
    </row>
    <row r="733" spans="1:7">
      <c r="A733" s="6">
        <v>312807</v>
      </c>
      <c r="B733" s="6" t="s">
        <v>485</v>
      </c>
      <c r="C733" s="6">
        <v>2020</v>
      </c>
      <c r="D733" s="6" t="s">
        <v>506</v>
      </c>
      <c r="E733" s="6" t="s">
        <v>234</v>
      </c>
      <c r="F733" s="70">
        <v>-28.13</v>
      </c>
      <c r="G733" s="70">
        <f>VLOOKUP($E733,'Fuel Heat Rate'!$C$3:$K$33,3,FALSE)*F733</f>
        <v>-2355.6062</v>
      </c>
    </row>
    <row r="734" spans="1:7">
      <c r="A734" s="6">
        <v>34102</v>
      </c>
      <c r="B734" s="6" t="s">
        <v>474</v>
      </c>
      <c r="C734" s="6">
        <v>2021</v>
      </c>
      <c r="D734" s="6" t="s">
        <v>506</v>
      </c>
      <c r="E734" s="6" t="s">
        <v>226</v>
      </c>
      <c r="F734" s="70">
        <v>-28.5</v>
      </c>
      <c r="G734" s="70">
        <f>VLOOKUP($E734,'Fuel Heat Rate'!$C$3:$K$33,3,FALSE)*F734</f>
        <v>-8342.235</v>
      </c>
    </row>
    <row r="735" spans="1:7">
      <c r="A735" s="6">
        <v>128182</v>
      </c>
      <c r="B735" s="6" t="s">
        <v>473</v>
      </c>
      <c r="C735" s="6">
        <v>2020</v>
      </c>
      <c r="D735" s="6" t="s">
        <v>506</v>
      </c>
      <c r="E735" s="6" t="s">
        <v>494</v>
      </c>
      <c r="F735" s="70">
        <v>-28.8</v>
      </c>
      <c r="G735" s="70">
        <f>VLOOKUP($E735,'Fuel Heat Rate'!$C$3:$K$33,3,FALSE)*F735</f>
        <v>-4456.224</v>
      </c>
    </row>
    <row r="736" spans="1:7">
      <c r="A736" s="6">
        <v>33962</v>
      </c>
      <c r="B736" s="6" t="s">
        <v>462</v>
      </c>
      <c r="C736" s="6">
        <v>2021</v>
      </c>
      <c r="D736" s="6" t="s">
        <v>506</v>
      </c>
      <c r="E736" s="6" t="s">
        <v>226</v>
      </c>
      <c r="F736" s="70">
        <v>-28.84</v>
      </c>
      <c r="G736" s="70">
        <f>VLOOKUP($E736,'Fuel Heat Rate'!$C$3:$K$33,3,FALSE)*F736</f>
        <v>-8441.7564</v>
      </c>
    </row>
    <row r="737" spans="1:7">
      <c r="A737" s="6">
        <v>5752</v>
      </c>
      <c r="B737" s="6" t="s">
        <v>462</v>
      </c>
      <c r="C737" s="6">
        <v>2021</v>
      </c>
      <c r="D737" s="6" t="s">
        <v>506</v>
      </c>
      <c r="E737" s="6" t="s">
        <v>234</v>
      </c>
      <c r="F737" s="70">
        <v>-29.42</v>
      </c>
      <c r="G737" s="70">
        <f>VLOOKUP($E737,'Fuel Heat Rate'!$C$3:$K$33,3,FALSE)*F737</f>
        <v>-2463.6308</v>
      </c>
    </row>
    <row r="738" spans="1:7">
      <c r="A738" s="6">
        <v>121427</v>
      </c>
      <c r="B738" s="6" t="s">
        <v>473</v>
      </c>
      <c r="C738" s="6">
        <v>2019</v>
      </c>
      <c r="D738" s="6" t="s">
        <v>506</v>
      </c>
      <c r="E738" s="6" t="s">
        <v>226</v>
      </c>
      <c r="F738" s="70">
        <v>-30.08</v>
      </c>
      <c r="G738" s="70">
        <f>VLOOKUP($E738,'Fuel Heat Rate'!$C$3:$K$33,3,FALSE)*F738</f>
        <v>-8804.7168</v>
      </c>
    </row>
    <row r="739" spans="1:7">
      <c r="A739" s="6">
        <v>3547</v>
      </c>
      <c r="B739" s="6" t="s">
        <v>487</v>
      </c>
      <c r="C739" s="6">
        <v>2021</v>
      </c>
      <c r="D739" s="6" t="s">
        <v>506</v>
      </c>
      <c r="E739" s="6" t="s">
        <v>231</v>
      </c>
      <c r="F739" s="70">
        <v>-30.71</v>
      </c>
      <c r="G739" s="70">
        <f>VLOOKUP($E739,'Fuel Heat Rate'!$C$3:$K$33,3,FALSE)*F739</f>
        <v>-2568.2773</v>
      </c>
    </row>
    <row r="740" spans="1:7">
      <c r="A740" s="6">
        <v>312842</v>
      </c>
      <c r="B740" s="6" t="s">
        <v>485</v>
      </c>
      <c r="C740" s="6">
        <v>2019</v>
      </c>
      <c r="D740" s="6" t="s">
        <v>506</v>
      </c>
      <c r="E740" s="6" t="s">
        <v>234</v>
      </c>
      <c r="F740" s="70">
        <v>-30.86</v>
      </c>
      <c r="G740" s="70">
        <f>VLOOKUP($E740,'Fuel Heat Rate'!$C$3:$K$33,3,FALSE)*F740</f>
        <v>-2584.2164</v>
      </c>
    </row>
    <row r="741" spans="1:7">
      <c r="A741" s="6">
        <v>116702</v>
      </c>
      <c r="B741" s="6" t="s">
        <v>473</v>
      </c>
      <c r="C741" s="6">
        <v>2020</v>
      </c>
      <c r="D741" s="6" t="s">
        <v>506</v>
      </c>
      <c r="E741" s="6" t="s">
        <v>244</v>
      </c>
      <c r="F741" s="70">
        <v>-31.27</v>
      </c>
      <c r="G741" s="70">
        <f>VLOOKUP($E741,'Fuel Heat Rate'!$C$3:$K$33,3,FALSE)*F741</f>
        <v>-11766.901</v>
      </c>
    </row>
    <row r="742" spans="1:7">
      <c r="A742" s="6">
        <v>8797</v>
      </c>
      <c r="B742" s="6" t="s">
        <v>486</v>
      </c>
      <c r="C742" s="6">
        <v>2021</v>
      </c>
      <c r="D742" s="6" t="s">
        <v>506</v>
      </c>
      <c r="E742" s="6" t="s">
        <v>244</v>
      </c>
      <c r="F742" s="70">
        <v>-31.75</v>
      </c>
      <c r="G742" s="70">
        <f>VLOOKUP($E742,'Fuel Heat Rate'!$C$3:$K$33,3,FALSE)*F742</f>
        <v>-11947.525</v>
      </c>
    </row>
    <row r="743" spans="1:7">
      <c r="A743" s="6">
        <v>128217</v>
      </c>
      <c r="B743" s="6" t="s">
        <v>473</v>
      </c>
      <c r="C743" s="6">
        <v>2019</v>
      </c>
      <c r="D743" s="6" t="s">
        <v>506</v>
      </c>
      <c r="E743" s="6" t="s">
        <v>494</v>
      </c>
      <c r="F743" s="70">
        <v>-31.83</v>
      </c>
      <c r="G743" s="70">
        <f>VLOOKUP($E743,'Fuel Heat Rate'!$C$3:$K$33,3,FALSE)*F743</f>
        <v>-4925.0559</v>
      </c>
    </row>
    <row r="744" spans="1:7">
      <c r="A744" s="6">
        <v>465862</v>
      </c>
      <c r="B744" s="6" t="s">
        <v>495</v>
      </c>
      <c r="C744" s="6">
        <v>2020</v>
      </c>
      <c r="D744" s="6" t="s">
        <v>506</v>
      </c>
      <c r="E744" s="6" t="s">
        <v>239</v>
      </c>
      <c r="F744" s="70">
        <v>-32.28</v>
      </c>
      <c r="G744" s="70">
        <f>VLOOKUP($E744,'Fuel Heat Rate'!$C$3:$K$33,3,FALSE)*F744</f>
        <v>-10312.4916</v>
      </c>
    </row>
    <row r="745" spans="1:7">
      <c r="A745" s="6">
        <v>514372</v>
      </c>
      <c r="B745" s="6" t="s">
        <v>498</v>
      </c>
      <c r="C745" s="6">
        <v>2020</v>
      </c>
      <c r="D745" s="6" t="s">
        <v>506</v>
      </c>
      <c r="E745" s="6" t="s">
        <v>239</v>
      </c>
      <c r="F745" s="70">
        <v>-32.75</v>
      </c>
      <c r="G745" s="70">
        <f>VLOOKUP($E745,'Fuel Heat Rate'!$C$3:$K$33,3,FALSE)*F745</f>
        <v>-10462.6425</v>
      </c>
    </row>
    <row r="746" spans="1:7">
      <c r="A746" s="6">
        <v>49677</v>
      </c>
      <c r="B746" s="6" t="s">
        <v>224</v>
      </c>
      <c r="C746" s="6">
        <v>2019</v>
      </c>
      <c r="D746" s="6" t="s">
        <v>506</v>
      </c>
      <c r="E746" s="6" t="s">
        <v>255</v>
      </c>
      <c r="F746" s="70">
        <v>-33.51</v>
      </c>
      <c r="G746" s="70">
        <f>VLOOKUP($E746,'Fuel Heat Rate'!$C$3:$K$33,3,FALSE)*F746</f>
        <v>-17235.5334</v>
      </c>
    </row>
    <row r="747" spans="1:7">
      <c r="A747" s="6">
        <v>407797</v>
      </c>
      <c r="B747" s="6" t="s">
        <v>491</v>
      </c>
      <c r="C747" s="6">
        <v>2019</v>
      </c>
      <c r="D747" s="6" t="s">
        <v>506</v>
      </c>
      <c r="E747" s="6" t="s">
        <v>244</v>
      </c>
      <c r="F747" s="70">
        <v>-33.64</v>
      </c>
      <c r="G747" s="70">
        <f>VLOOKUP($E747,'Fuel Heat Rate'!$C$3:$K$33,3,FALSE)*F747</f>
        <v>-12658.732</v>
      </c>
    </row>
    <row r="748" spans="1:7">
      <c r="A748" s="6">
        <v>25212</v>
      </c>
      <c r="B748" s="6" t="s">
        <v>495</v>
      </c>
      <c r="C748" s="6">
        <v>2021</v>
      </c>
      <c r="D748" s="6" t="s">
        <v>506</v>
      </c>
      <c r="E748" s="6" t="s">
        <v>239</v>
      </c>
      <c r="F748" s="70">
        <v>-35.82</v>
      </c>
      <c r="G748" s="70">
        <f>VLOOKUP($E748,'Fuel Heat Rate'!$C$3:$K$33,3,FALSE)*F748</f>
        <v>-11443.4154</v>
      </c>
    </row>
    <row r="749" spans="1:7">
      <c r="A749" s="6">
        <v>6347</v>
      </c>
      <c r="B749" s="6" t="s">
        <v>485</v>
      </c>
      <c r="C749" s="6">
        <v>2021</v>
      </c>
      <c r="D749" s="6" t="s">
        <v>506</v>
      </c>
      <c r="E749" s="6" t="s">
        <v>234</v>
      </c>
      <c r="F749" s="70">
        <v>-36.08</v>
      </c>
      <c r="G749" s="70">
        <f>VLOOKUP($E749,'Fuel Heat Rate'!$C$3:$K$33,3,FALSE)*F749</f>
        <v>-3021.3392</v>
      </c>
    </row>
    <row r="750" spans="1:7">
      <c r="A750" s="6">
        <v>186107</v>
      </c>
      <c r="B750" s="6" t="s">
        <v>477</v>
      </c>
      <c r="C750" s="6">
        <v>2019</v>
      </c>
      <c r="D750" s="6" t="s">
        <v>506</v>
      </c>
      <c r="E750" s="6" t="s">
        <v>226</v>
      </c>
      <c r="F750" s="70">
        <v>-36.2</v>
      </c>
      <c r="G750" s="70">
        <f>VLOOKUP($E750,'Fuel Heat Rate'!$C$3:$K$33,3,FALSE)*F750</f>
        <v>-10596.102</v>
      </c>
    </row>
    <row r="751" spans="1:7">
      <c r="A751" s="6">
        <v>514407</v>
      </c>
      <c r="B751" s="6" t="s">
        <v>498</v>
      </c>
      <c r="C751" s="6">
        <v>2019</v>
      </c>
      <c r="D751" s="6" t="s">
        <v>506</v>
      </c>
      <c r="E751" s="6" t="s">
        <v>239</v>
      </c>
      <c r="F751" s="70">
        <v>-36.77</v>
      </c>
      <c r="G751" s="70">
        <f>VLOOKUP($E751,'Fuel Heat Rate'!$C$3:$K$33,3,FALSE)*F751</f>
        <v>-11746.9119</v>
      </c>
    </row>
    <row r="752" spans="1:7">
      <c r="A752" s="6">
        <v>407762</v>
      </c>
      <c r="B752" s="6" t="s">
        <v>491</v>
      </c>
      <c r="C752" s="6">
        <v>2020</v>
      </c>
      <c r="D752" s="6" t="s">
        <v>506</v>
      </c>
      <c r="E752" s="6" t="s">
        <v>244</v>
      </c>
      <c r="F752" s="70">
        <v>-37.2</v>
      </c>
      <c r="G752" s="70">
        <f>VLOOKUP($E752,'Fuel Heat Rate'!$C$3:$K$33,3,FALSE)*F752</f>
        <v>-13998.36</v>
      </c>
    </row>
    <row r="753" spans="1:7">
      <c r="A753" s="6">
        <v>9217</v>
      </c>
      <c r="B753" s="6" t="s">
        <v>483</v>
      </c>
      <c r="C753" s="6">
        <v>2021</v>
      </c>
      <c r="D753" s="6" t="s">
        <v>506</v>
      </c>
      <c r="E753" s="6" t="s">
        <v>244</v>
      </c>
      <c r="F753" s="70">
        <v>-37.41</v>
      </c>
      <c r="G753" s="70">
        <f>VLOOKUP($E753,'Fuel Heat Rate'!$C$3:$K$33,3,FALSE)*F753</f>
        <v>-14077.383</v>
      </c>
    </row>
    <row r="754" spans="1:7">
      <c r="A754" s="6">
        <v>34067</v>
      </c>
      <c r="B754" s="6" t="s">
        <v>473</v>
      </c>
      <c r="C754" s="6">
        <v>2021</v>
      </c>
      <c r="D754" s="6" t="s">
        <v>506</v>
      </c>
      <c r="E754" s="6" t="s">
        <v>226</v>
      </c>
      <c r="F754" s="70">
        <v>-37.58</v>
      </c>
      <c r="G754" s="70">
        <f>VLOOKUP($E754,'Fuel Heat Rate'!$C$3:$K$33,3,FALSE)*F754</f>
        <v>-11000.0418</v>
      </c>
    </row>
    <row r="755" spans="1:7">
      <c r="A755" s="6">
        <v>465897</v>
      </c>
      <c r="B755" s="6" t="s">
        <v>495</v>
      </c>
      <c r="C755" s="6">
        <v>2019</v>
      </c>
      <c r="D755" s="6" t="s">
        <v>506</v>
      </c>
      <c r="E755" s="6" t="s">
        <v>239</v>
      </c>
      <c r="F755" s="70">
        <v>-37.79</v>
      </c>
      <c r="G755" s="70">
        <f>VLOOKUP($E755,'Fuel Heat Rate'!$C$3:$K$33,3,FALSE)*F755</f>
        <v>-12072.7713</v>
      </c>
    </row>
    <row r="756" spans="1:7">
      <c r="A756" s="6">
        <v>81737</v>
      </c>
      <c r="B756" s="6" t="s">
        <v>470</v>
      </c>
      <c r="C756" s="6">
        <v>2020</v>
      </c>
      <c r="D756" s="6" t="s">
        <v>506</v>
      </c>
      <c r="E756" s="6" t="s">
        <v>229</v>
      </c>
      <c r="F756" s="70">
        <v>-37.82</v>
      </c>
      <c r="G756" s="70">
        <f>VLOOKUP($E756,'Fuel Heat Rate'!$C$3:$K$33,3,FALSE)*F756</f>
        <v>-7907.4056</v>
      </c>
    </row>
    <row r="757" spans="1:7">
      <c r="A757" s="6">
        <v>129302</v>
      </c>
      <c r="B757" s="6" t="s">
        <v>473</v>
      </c>
      <c r="C757" s="6">
        <v>2020</v>
      </c>
      <c r="D757" s="6" t="s">
        <v>506</v>
      </c>
      <c r="E757" s="6" t="s">
        <v>255</v>
      </c>
      <c r="F757" s="70">
        <v>-39.64</v>
      </c>
      <c r="G757" s="70">
        <f>VLOOKUP($E757,'Fuel Heat Rate'!$C$3:$K$33,3,FALSE)*F757</f>
        <v>-20388.4376</v>
      </c>
    </row>
    <row r="758" spans="1:7">
      <c r="A758" s="6">
        <v>329012</v>
      </c>
      <c r="B758" s="6" t="s">
        <v>486</v>
      </c>
      <c r="C758" s="6">
        <v>2019</v>
      </c>
      <c r="D758" s="6" t="s">
        <v>506</v>
      </c>
      <c r="E758" s="6" t="s">
        <v>234</v>
      </c>
      <c r="F758" s="70">
        <v>-39.67</v>
      </c>
      <c r="G758" s="70">
        <f>VLOOKUP($E758,'Fuel Heat Rate'!$C$3:$K$33,3,FALSE)*F758</f>
        <v>-3321.9658</v>
      </c>
    </row>
    <row r="759" spans="1:7">
      <c r="A759" s="6">
        <v>5542</v>
      </c>
      <c r="B759" s="6" t="s">
        <v>486</v>
      </c>
      <c r="C759" s="6">
        <v>2021</v>
      </c>
      <c r="D759" s="6" t="s">
        <v>506</v>
      </c>
      <c r="E759" s="6" t="s">
        <v>234</v>
      </c>
      <c r="F759" s="70">
        <v>-42.41</v>
      </c>
      <c r="G759" s="70">
        <f>VLOOKUP($E759,'Fuel Heat Rate'!$C$3:$K$33,3,FALSE)*F759</f>
        <v>-3551.4134</v>
      </c>
    </row>
    <row r="760" spans="1:7">
      <c r="A760" s="6">
        <v>126327</v>
      </c>
      <c r="B760" s="6" t="s">
        <v>473</v>
      </c>
      <c r="C760" s="6">
        <v>2019</v>
      </c>
      <c r="D760" s="6" t="s">
        <v>506</v>
      </c>
      <c r="E760" s="6" t="s">
        <v>239</v>
      </c>
      <c r="F760" s="70">
        <v>-43.54</v>
      </c>
      <c r="G760" s="70">
        <f>VLOOKUP($E760,'Fuel Heat Rate'!$C$3:$K$33,3,FALSE)*F760</f>
        <v>-13909.7238</v>
      </c>
    </row>
    <row r="761" spans="1:7">
      <c r="A761" s="6">
        <v>77782</v>
      </c>
      <c r="B761" s="6" t="s">
        <v>470</v>
      </c>
      <c r="C761" s="6">
        <v>2020</v>
      </c>
      <c r="D761" s="6" t="s">
        <v>506</v>
      </c>
      <c r="E761" s="6" t="s">
        <v>239</v>
      </c>
      <c r="F761" s="70">
        <v>-43.59</v>
      </c>
      <c r="G761" s="70">
        <f>VLOOKUP($E761,'Fuel Heat Rate'!$C$3:$K$33,3,FALSE)*F761</f>
        <v>-13925.6973</v>
      </c>
    </row>
    <row r="762" spans="1:7">
      <c r="A762" s="6">
        <v>30812</v>
      </c>
      <c r="B762" s="6" t="s">
        <v>473</v>
      </c>
      <c r="C762" s="6">
        <v>2021</v>
      </c>
      <c r="D762" s="6" t="s">
        <v>506</v>
      </c>
      <c r="E762" s="6" t="s">
        <v>255</v>
      </c>
      <c r="F762" s="70">
        <v>-44.27</v>
      </c>
      <c r="G762" s="70">
        <f>VLOOKUP($E762,'Fuel Heat Rate'!$C$3:$K$33,3,FALSE)*F762</f>
        <v>-22769.8318</v>
      </c>
    </row>
    <row r="763" spans="1:7">
      <c r="A763" s="6">
        <v>278402</v>
      </c>
      <c r="B763" s="6" t="s">
        <v>483</v>
      </c>
      <c r="C763" s="6">
        <v>2020</v>
      </c>
      <c r="D763" s="6" t="s">
        <v>506</v>
      </c>
      <c r="E763" s="6" t="s">
        <v>244</v>
      </c>
      <c r="F763" s="70">
        <v>-44.42</v>
      </c>
      <c r="G763" s="70">
        <f>VLOOKUP($E763,'Fuel Heat Rate'!$C$3:$K$33,3,FALSE)*F763</f>
        <v>-16715.246</v>
      </c>
    </row>
    <row r="764" spans="1:7">
      <c r="A764" s="6">
        <v>413607</v>
      </c>
      <c r="B764" s="6" t="s">
        <v>491</v>
      </c>
      <c r="C764" s="6">
        <v>2019</v>
      </c>
      <c r="D764" s="6" t="s">
        <v>506</v>
      </c>
      <c r="E764" s="6" t="s">
        <v>231</v>
      </c>
      <c r="F764" s="70">
        <v>-45.01</v>
      </c>
      <c r="G764" s="70">
        <f>VLOOKUP($E764,'Fuel Heat Rate'!$C$3:$K$33,3,FALSE)*F764</f>
        <v>-3764.1863</v>
      </c>
    </row>
    <row r="765" spans="1:7">
      <c r="A765" s="6">
        <v>328977</v>
      </c>
      <c r="B765" s="6" t="s">
        <v>486</v>
      </c>
      <c r="C765" s="6">
        <v>2020</v>
      </c>
      <c r="D765" s="6" t="s">
        <v>506</v>
      </c>
      <c r="E765" s="6" t="s">
        <v>234</v>
      </c>
      <c r="F765" s="70">
        <v>-45.02</v>
      </c>
      <c r="G765" s="70">
        <f>VLOOKUP($E765,'Fuel Heat Rate'!$C$3:$K$33,3,FALSE)*F765</f>
        <v>-3769.9748</v>
      </c>
    </row>
    <row r="766" spans="1:7">
      <c r="A766" s="6">
        <v>42362</v>
      </c>
      <c r="B766" s="6" t="s">
        <v>224</v>
      </c>
      <c r="C766" s="6">
        <v>2019</v>
      </c>
      <c r="D766" s="6" t="s">
        <v>506</v>
      </c>
      <c r="E766" s="6" t="s">
        <v>247</v>
      </c>
      <c r="F766" s="70">
        <v>-45.52</v>
      </c>
      <c r="G766" s="70">
        <f>VLOOKUP($E766,'Fuel Heat Rate'!$C$3:$K$33,3,FALSE)*F766</f>
        <v>-36165.64</v>
      </c>
    </row>
    <row r="767" spans="1:7">
      <c r="A767" s="6">
        <v>12297</v>
      </c>
      <c r="B767" s="6" t="s">
        <v>489</v>
      </c>
      <c r="C767" s="6">
        <v>2021</v>
      </c>
      <c r="D767" s="6" t="s">
        <v>506</v>
      </c>
      <c r="E767" s="6" t="s">
        <v>504</v>
      </c>
      <c r="F767" s="70">
        <v>-45.82</v>
      </c>
      <c r="G767" s="70">
        <f>VLOOKUP($E767,'Fuel Heat Rate'!$C$3:$K$33,3,FALSE)*F767</f>
        <v>-15328.1646</v>
      </c>
    </row>
    <row r="768" spans="1:7">
      <c r="A768" s="6">
        <v>316552</v>
      </c>
      <c r="B768" s="6" t="s">
        <v>485</v>
      </c>
      <c r="C768" s="6">
        <v>2020</v>
      </c>
      <c r="D768" s="6" t="s">
        <v>506</v>
      </c>
      <c r="E768" s="6" t="s">
        <v>231</v>
      </c>
      <c r="F768" s="70">
        <v>-46.13</v>
      </c>
      <c r="G768" s="70">
        <f>VLOOKUP($E768,'Fuel Heat Rate'!$C$3:$K$33,3,FALSE)*F768</f>
        <v>-3857.8519</v>
      </c>
    </row>
    <row r="769" spans="1:7">
      <c r="A769" s="6">
        <v>25387</v>
      </c>
      <c r="B769" s="6" t="s">
        <v>473</v>
      </c>
      <c r="C769" s="6">
        <v>2021</v>
      </c>
      <c r="D769" s="6" t="s">
        <v>506</v>
      </c>
      <c r="E769" s="6" t="s">
        <v>239</v>
      </c>
      <c r="F769" s="70">
        <v>-46.31</v>
      </c>
      <c r="G769" s="70">
        <f>VLOOKUP($E769,'Fuel Heat Rate'!$C$3:$K$33,3,FALSE)*F769</f>
        <v>-14794.6557</v>
      </c>
    </row>
    <row r="770" spans="1:7">
      <c r="A770" s="6">
        <v>178757</v>
      </c>
      <c r="B770" s="6" t="s">
        <v>476</v>
      </c>
      <c r="C770" s="6">
        <v>2020</v>
      </c>
      <c r="D770" s="6" t="s">
        <v>506</v>
      </c>
      <c r="E770" s="6" t="s">
        <v>229</v>
      </c>
      <c r="F770" s="70">
        <v>-46.35</v>
      </c>
      <c r="G770" s="70">
        <f>VLOOKUP($E770,'Fuel Heat Rate'!$C$3:$K$33,3,FALSE)*F770</f>
        <v>-9690.858</v>
      </c>
    </row>
    <row r="771" spans="1:7">
      <c r="A771" s="6">
        <v>6067</v>
      </c>
      <c r="B771" s="6" t="s">
        <v>478</v>
      </c>
      <c r="C771" s="6">
        <v>2021</v>
      </c>
      <c r="D771" s="6" t="s">
        <v>506</v>
      </c>
      <c r="E771" s="6" t="s">
        <v>234</v>
      </c>
      <c r="F771" s="70">
        <v>-46.53</v>
      </c>
      <c r="G771" s="70">
        <f>VLOOKUP($E771,'Fuel Heat Rate'!$C$3:$K$33,3,FALSE)*F771</f>
        <v>-3896.4222</v>
      </c>
    </row>
    <row r="772" spans="1:7">
      <c r="A772" s="6">
        <v>25632</v>
      </c>
      <c r="B772" s="6" t="s">
        <v>498</v>
      </c>
      <c r="C772" s="6">
        <v>2021</v>
      </c>
      <c r="D772" s="6" t="s">
        <v>506</v>
      </c>
      <c r="E772" s="6" t="s">
        <v>239</v>
      </c>
      <c r="F772" s="70">
        <v>-46.62</v>
      </c>
      <c r="G772" s="70">
        <f>VLOOKUP($E772,'Fuel Heat Rate'!$C$3:$K$33,3,FALSE)*F772</f>
        <v>-14893.6914</v>
      </c>
    </row>
    <row r="773" spans="1:7">
      <c r="A773" s="6">
        <v>162587</v>
      </c>
      <c r="B773" s="6" t="s">
        <v>475</v>
      </c>
      <c r="C773" s="6">
        <v>2020</v>
      </c>
      <c r="D773" s="6" t="s">
        <v>506</v>
      </c>
      <c r="E773" s="6" t="s">
        <v>229</v>
      </c>
      <c r="F773" s="70">
        <v>-46.91</v>
      </c>
      <c r="G773" s="70">
        <f>VLOOKUP($E773,'Fuel Heat Rate'!$C$3:$K$33,3,FALSE)*F773</f>
        <v>-9807.9428</v>
      </c>
    </row>
    <row r="774" spans="1:7">
      <c r="A774" s="6">
        <v>199617</v>
      </c>
      <c r="B774" s="6" t="s">
        <v>478</v>
      </c>
      <c r="C774" s="6">
        <v>2020</v>
      </c>
      <c r="D774" s="6" t="s">
        <v>506</v>
      </c>
      <c r="E774" s="6" t="s">
        <v>234</v>
      </c>
      <c r="F774" s="70">
        <v>-47.31</v>
      </c>
      <c r="G774" s="70">
        <f>VLOOKUP($E774,'Fuel Heat Rate'!$C$3:$K$33,3,FALSE)*F774</f>
        <v>-3961.7394</v>
      </c>
    </row>
    <row r="775" spans="1:7">
      <c r="A775" s="6">
        <v>41207</v>
      </c>
      <c r="B775" s="6" t="s">
        <v>224</v>
      </c>
      <c r="C775" s="6">
        <v>2019</v>
      </c>
      <c r="D775" s="6" t="s">
        <v>506</v>
      </c>
      <c r="E775" s="6" t="s">
        <v>236</v>
      </c>
      <c r="F775" s="70">
        <v>-47.51</v>
      </c>
      <c r="G775" s="70">
        <f>VLOOKUP($E775,'Fuel Heat Rate'!$C$3:$K$33,3,FALSE)*F775</f>
        <v>-13509.4685</v>
      </c>
    </row>
    <row r="776" spans="1:7">
      <c r="A776" s="6">
        <v>376402</v>
      </c>
      <c r="B776" s="6" t="s">
        <v>489</v>
      </c>
      <c r="C776" s="6">
        <v>2019</v>
      </c>
      <c r="D776" s="6" t="s">
        <v>506</v>
      </c>
      <c r="E776" s="6" t="s">
        <v>236</v>
      </c>
      <c r="F776" s="70">
        <v>-47.51</v>
      </c>
      <c r="G776" s="70">
        <f>VLOOKUP($E776,'Fuel Heat Rate'!$C$3:$K$33,3,FALSE)*F776</f>
        <v>-13509.4685</v>
      </c>
    </row>
    <row r="777" spans="1:7">
      <c r="A777" s="6">
        <v>78587</v>
      </c>
      <c r="B777" s="6" t="s">
        <v>470</v>
      </c>
      <c r="C777" s="6">
        <v>2019</v>
      </c>
      <c r="D777" s="6" t="s">
        <v>506</v>
      </c>
      <c r="E777" s="6" t="s">
        <v>253</v>
      </c>
      <c r="F777" s="70">
        <v>-47.51</v>
      </c>
      <c r="G777" s="70">
        <f>VLOOKUP($E777,'Fuel Heat Rate'!$C$3:$K$33,3,FALSE)*F777</f>
        <v>-169061.9595</v>
      </c>
    </row>
    <row r="778" spans="1:7">
      <c r="A778" s="6">
        <v>386937</v>
      </c>
      <c r="B778" s="6" t="s">
        <v>489</v>
      </c>
      <c r="C778" s="6">
        <v>2019</v>
      </c>
      <c r="D778" s="6" t="s">
        <v>506</v>
      </c>
      <c r="E778" s="6" t="s">
        <v>494</v>
      </c>
      <c r="F778" s="70">
        <v>-47.69</v>
      </c>
      <c r="G778" s="70">
        <f>VLOOKUP($E778,'Fuel Heat Rate'!$C$3:$K$33,3,FALSE)*F778</f>
        <v>-7379.0737</v>
      </c>
    </row>
    <row r="779" spans="1:7">
      <c r="A779" s="6">
        <v>3897</v>
      </c>
      <c r="B779" s="6" t="s">
        <v>478</v>
      </c>
      <c r="C779" s="6">
        <v>2021</v>
      </c>
      <c r="D779" s="6" t="s">
        <v>506</v>
      </c>
      <c r="E779" s="6" t="s">
        <v>231</v>
      </c>
      <c r="F779" s="70">
        <v>-47.7</v>
      </c>
      <c r="G779" s="70">
        <f>VLOOKUP($E779,'Fuel Heat Rate'!$C$3:$K$33,3,FALSE)*F779</f>
        <v>-3989.151</v>
      </c>
    </row>
    <row r="780" spans="1:7">
      <c r="A780" s="6">
        <v>9847</v>
      </c>
      <c r="B780" s="6" t="s">
        <v>224</v>
      </c>
      <c r="C780" s="6">
        <v>2021</v>
      </c>
      <c r="D780" s="6" t="s">
        <v>506</v>
      </c>
      <c r="E780" s="6" t="s">
        <v>247</v>
      </c>
      <c r="F780" s="70">
        <v>-47.83</v>
      </c>
      <c r="G780" s="70">
        <f>VLOOKUP($E780,'Fuel Heat Rate'!$C$3:$K$33,3,FALSE)*F780</f>
        <v>-38000.935</v>
      </c>
    </row>
    <row r="781" spans="1:7">
      <c r="A781" s="6">
        <v>413572</v>
      </c>
      <c r="B781" s="6" t="s">
        <v>491</v>
      </c>
      <c r="C781" s="6">
        <v>2020</v>
      </c>
      <c r="D781" s="6" t="s">
        <v>506</v>
      </c>
      <c r="E781" s="6" t="s">
        <v>231</v>
      </c>
      <c r="F781" s="70">
        <v>-48.33</v>
      </c>
      <c r="G781" s="70">
        <f>VLOOKUP($E781,'Fuel Heat Rate'!$C$3:$K$33,3,FALSE)*F781</f>
        <v>-4041.8379</v>
      </c>
    </row>
    <row r="782" spans="1:7">
      <c r="A782" s="6">
        <v>49712</v>
      </c>
      <c r="B782" s="6" t="s">
        <v>224</v>
      </c>
      <c r="C782" s="6">
        <v>2020</v>
      </c>
      <c r="D782" s="6" t="s">
        <v>506</v>
      </c>
      <c r="E782" s="6" t="s">
        <v>255</v>
      </c>
      <c r="F782" s="70">
        <v>-48.78</v>
      </c>
      <c r="G782" s="70">
        <f>VLOOKUP($E782,'Fuel Heat Rate'!$C$3:$K$33,3,FALSE)*F782</f>
        <v>-25089.5052</v>
      </c>
    </row>
    <row r="783" spans="1:7">
      <c r="A783" s="6">
        <v>3757</v>
      </c>
      <c r="B783" s="6" t="s">
        <v>496</v>
      </c>
      <c r="C783" s="6">
        <v>2021</v>
      </c>
      <c r="D783" s="6" t="s">
        <v>506</v>
      </c>
      <c r="E783" s="6" t="s">
        <v>231</v>
      </c>
      <c r="F783" s="70">
        <v>-48.84</v>
      </c>
      <c r="G783" s="70">
        <f>VLOOKUP($E783,'Fuel Heat Rate'!$C$3:$K$33,3,FALSE)*F783</f>
        <v>-4084.4892</v>
      </c>
    </row>
    <row r="784" spans="1:7">
      <c r="A784" s="6">
        <v>42397</v>
      </c>
      <c r="B784" s="6" t="s">
        <v>224</v>
      </c>
      <c r="C784" s="6">
        <v>2020</v>
      </c>
      <c r="D784" s="6" t="s">
        <v>506</v>
      </c>
      <c r="E784" s="6" t="s">
        <v>247</v>
      </c>
      <c r="F784" s="70">
        <v>-49.18</v>
      </c>
      <c r="G784" s="70">
        <f>VLOOKUP($E784,'Fuel Heat Rate'!$C$3:$K$33,3,FALSE)*F784</f>
        <v>-39073.51</v>
      </c>
    </row>
    <row r="785" spans="1:7">
      <c r="A785" s="6">
        <v>1237</v>
      </c>
      <c r="B785" s="6" t="s">
        <v>470</v>
      </c>
      <c r="C785" s="6">
        <v>2021</v>
      </c>
      <c r="D785" s="6" t="s">
        <v>506</v>
      </c>
      <c r="E785" s="6" t="s">
        <v>229</v>
      </c>
      <c r="F785" s="70">
        <v>-49.58</v>
      </c>
      <c r="G785" s="70">
        <f>VLOOKUP($E785,'Fuel Heat Rate'!$C$3:$K$33,3,FALSE)*F785</f>
        <v>-10366.1864</v>
      </c>
    </row>
    <row r="786" spans="1:7">
      <c r="A786" s="6">
        <v>178792</v>
      </c>
      <c r="B786" s="6" t="s">
        <v>476</v>
      </c>
      <c r="C786" s="6">
        <v>2019</v>
      </c>
      <c r="D786" s="6" t="s">
        <v>506</v>
      </c>
      <c r="E786" s="6" t="s">
        <v>229</v>
      </c>
      <c r="F786" s="70">
        <v>-49.91</v>
      </c>
      <c r="G786" s="70">
        <f>VLOOKUP($E786,'Fuel Heat Rate'!$C$3:$K$33,3,FALSE)*F786</f>
        <v>-10435.1828</v>
      </c>
    </row>
    <row r="787" spans="1:7">
      <c r="A787" s="6">
        <v>4247</v>
      </c>
      <c r="B787" s="6" t="s">
        <v>491</v>
      </c>
      <c r="C787" s="6">
        <v>2021</v>
      </c>
      <c r="D787" s="6" t="s">
        <v>506</v>
      </c>
      <c r="E787" s="6" t="s">
        <v>231</v>
      </c>
      <c r="F787" s="70">
        <v>-49.92</v>
      </c>
      <c r="G787" s="70">
        <f>VLOOKUP($E787,'Fuel Heat Rate'!$C$3:$K$33,3,FALSE)*F787</f>
        <v>-4174.8096</v>
      </c>
    </row>
    <row r="788" spans="1:7">
      <c r="A788" s="6">
        <v>81772</v>
      </c>
      <c r="B788" s="6" t="s">
        <v>470</v>
      </c>
      <c r="C788" s="6">
        <v>2019</v>
      </c>
      <c r="D788" s="6" t="s">
        <v>506</v>
      </c>
      <c r="E788" s="6" t="s">
        <v>229</v>
      </c>
      <c r="F788" s="70">
        <v>-50.54</v>
      </c>
      <c r="G788" s="70">
        <f>VLOOKUP($E788,'Fuel Heat Rate'!$C$3:$K$33,3,FALSE)*F788</f>
        <v>-10566.9032</v>
      </c>
    </row>
    <row r="789" spans="1:7">
      <c r="A789" s="6">
        <v>375422</v>
      </c>
      <c r="B789" s="6" t="s">
        <v>489</v>
      </c>
      <c r="C789" s="6">
        <v>2020</v>
      </c>
      <c r="D789" s="6" t="s">
        <v>506</v>
      </c>
      <c r="E789" s="6" t="s">
        <v>244</v>
      </c>
      <c r="F789" s="70">
        <v>-50.71</v>
      </c>
      <c r="G789" s="70">
        <f>VLOOKUP($E789,'Fuel Heat Rate'!$C$3:$K$33,3,FALSE)*F789</f>
        <v>-19082.173</v>
      </c>
    </row>
    <row r="790" spans="1:7">
      <c r="A790" s="6">
        <v>7677</v>
      </c>
      <c r="B790" s="6" t="s">
        <v>224</v>
      </c>
      <c r="C790" s="6">
        <v>2021</v>
      </c>
      <c r="D790" s="6" t="s">
        <v>506</v>
      </c>
      <c r="E790" s="6" t="s">
        <v>242</v>
      </c>
      <c r="F790" s="70">
        <v>-50.81</v>
      </c>
      <c r="G790" s="70">
        <f>VLOOKUP($E790,'Fuel Heat Rate'!$C$3:$K$33,3,FALSE)*F790</f>
        <v>-88173.1335</v>
      </c>
    </row>
    <row r="791" spans="1:7">
      <c r="A791" s="6">
        <v>34277</v>
      </c>
      <c r="B791" s="6" t="s">
        <v>478</v>
      </c>
      <c r="C791" s="6">
        <v>2021</v>
      </c>
      <c r="D791" s="6" t="s">
        <v>506</v>
      </c>
      <c r="E791" s="6" t="s">
        <v>226</v>
      </c>
      <c r="F791" s="70">
        <v>-50.88</v>
      </c>
      <c r="G791" s="70">
        <f>VLOOKUP($E791,'Fuel Heat Rate'!$C$3:$K$33,3,FALSE)*F791</f>
        <v>-14893.0848</v>
      </c>
    </row>
    <row r="792" spans="1:7">
      <c r="A792" s="6">
        <v>509507</v>
      </c>
      <c r="B792" s="6" t="s">
        <v>498</v>
      </c>
      <c r="C792" s="6">
        <v>2019</v>
      </c>
      <c r="D792" s="6" t="s">
        <v>506</v>
      </c>
      <c r="E792" s="6" t="s">
        <v>226</v>
      </c>
      <c r="F792" s="70">
        <v>-51.25</v>
      </c>
      <c r="G792" s="70">
        <f>VLOOKUP($E792,'Fuel Heat Rate'!$C$3:$K$33,3,FALSE)*F792</f>
        <v>-15001.3875</v>
      </c>
    </row>
    <row r="793" spans="1:7">
      <c r="A793" s="6">
        <v>78552</v>
      </c>
      <c r="B793" s="6" t="s">
        <v>470</v>
      </c>
      <c r="C793" s="6">
        <v>2020</v>
      </c>
      <c r="D793" s="6" t="s">
        <v>506</v>
      </c>
      <c r="E793" s="6" t="s">
        <v>253</v>
      </c>
      <c r="F793" s="70">
        <v>-51.74</v>
      </c>
      <c r="G793" s="70">
        <f>VLOOKUP($E793,'Fuel Heat Rate'!$C$3:$K$33,3,FALSE)*F793</f>
        <v>-184114.203</v>
      </c>
    </row>
    <row r="794" spans="1:7">
      <c r="A794" s="6">
        <v>186072</v>
      </c>
      <c r="B794" s="6" t="s">
        <v>477</v>
      </c>
      <c r="C794" s="6">
        <v>2020</v>
      </c>
      <c r="D794" s="6" t="s">
        <v>506</v>
      </c>
      <c r="E794" s="6" t="s">
        <v>226</v>
      </c>
      <c r="F794" s="70">
        <v>-51.9</v>
      </c>
      <c r="G794" s="70">
        <f>VLOOKUP($E794,'Fuel Heat Rate'!$C$3:$K$33,3,FALSE)*F794</f>
        <v>-15191.649</v>
      </c>
    </row>
    <row r="795" spans="1:7">
      <c r="A795" s="6">
        <v>203397</v>
      </c>
      <c r="B795" s="6" t="s">
        <v>478</v>
      </c>
      <c r="C795" s="6">
        <v>2019</v>
      </c>
      <c r="D795" s="6" t="s">
        <v>506</v>
      </c>
      <c r="E795" s="6" t="s">
        <v>231</v>
      </c>
      <c r="F795" s="70">
        <v>-51.94</v>
      </c>
      <c r="G795" s="70">
        <f>VLOOKUP($E795,'Fuel Heat Rate'!$C$3:$K$33,3,FALSE)*F795</f>
        <v>-4343.7422</v>
      </c>
    </row>
    <row r="796" spans="1:7">
      <c r="A796" s="6">
        <v>30462</v>
      </c>
      <c r="B796" s="6" t="s">
        <v>224</v>
      </c>
      <c r="C796" s="6">
        <v>2021</v>
      </c>
      <c r="D796" s="6" t="s">
        <v>506</v>
      </c>
      <c r="E796" s="6" t="s">
        <v>255</v>
      </c>
      <c r="F796" s="70">
        <v>-52.38</v>
      </c>
      <c r="G796" s="70">
        <f>VLOOKUP($E796,'Fuel Heat Rate'!$C$3:$K$33,3,FALSE)*F796</f>
        <v>-26941.1292</v>
      </c>
    </row>
    <row r="797" spans="1:7">
      <c r="A797" s="6">
        <v>509472</v>
      </c>
      <c r="B797" s="6" t="s">
        <v>498</v>
      </c>
      <c r="C797" s="6">
        <v>2020</v>
      </c>
      <c r="D797" s="6" t="s">
        <v>506</v>
      </c>
      <c r="E797" s="6" t="s">
        <v>226</v>
      </c>
      <c r="F797" s="70">
        <v>-52.68</v>
      </c>
      <c r="G797" s="70">
        <f>VLOOKUP($E797,'Fuel Heat Rate'!$C$3:$K$33,3,FALSE)*F797</f>
        <v>-15419.9628</v>
      </c>
    </row>
    <row r="798" spans="1:7">
      <c r="A798" s="6">
        <v>29447</v>
      </c>
      <c r="B798" s="6" t="s">
        <v>470</v>
      </c>
      <c r="C798" s="6">
        <v>2021</v>
      </c>
      <c r="D798" s="6" t="s">
        <v>506</v>
      </c>
      <c r="E798" s="6" t="s">
        <v>253</v>
      </c>
      <c r="F798" s="70">
        <v>-53.02</v>
      </c>
      <c r="G798" s="70">
        <f>VLOOKUP($E798,'Fuel Heat Rate'!$C$3:$K$33,3,FALSE)*F798</f>
        <v>-188669.019</v>
      </c>
    </row>
    <row r="799" spans="1:7">
      <c r="A799" s="6">
        <v>1797</v>
      </c>
      <c r="B799" s="6" t="s">
        <v>476</v>
      </c>
      <c r="C799" s="6">
        <v>2021</v>
      </c>
      <c r="D799" s="6" t="s">
        <v>506</v>
      </c>
      <c r="E799" s="6" t="s">
        <v>229</v>
      </c>
      <c r="F799" s="70">
        <v>-53.67</v>
      </c>
      <c r="G799" s="70">
        <f>VLOOKUP($E799,'Fuel Heat Rate'!$C$3:$K$33,3,FALSE)*F799</f>
        <v>-11221.3236</v>
      </c>
    </row>
    <row r="800" spans="1:7">
      <c r="A800" s="6">
        <v>278437</v>
      </c>
      <c r="B800" s="6" t="s">
        <v>483</v>
      </c>
      <c r="C800" s="6">
        <v>2019</v>
      </c>
      <c r="D800" s="6" t="s">
        <v>506</v>
      </c>
      <c r="E800" s="6" t="s">
        <v>244</v>
      </c>
      <c r="F800" s="70">
        <v>-54.29</v>
      </c>
      <c r="G800" s="70">
        <f>VLOOKUP($E800,'Fuel Heat Rate'!$C$3:$K$33,3,FALSE)*F800</f>
        <v>-20429.327</v>
      </c>
    </row>
    <row r="801" spans="1:7">
      <c r="A801" s="6">
        <v>348892</v>
      </c>
      <c r="B801" s="6" t="s">
        <v>487</v>
      </c>
      <c r="C801" s="6">
        <v>2020</v>
      </c>
      <c r="D801" s="6" t="s">
        <v>506</v>
      </c>
      <c r="E801" s="6" t="s">
        <v>231</v>
      </c>
      <c r="F801" s="70">
        <v>-54.58</v>
      </c>
      <c r="G801" s="70">
        <f>VLOOKUP($E801,'Fuel Heat Rate'!$C$3:$K$33,3,FALSE)*F801</f>
        <v>-4564.5254</v>
      </c>
    </row>
    <row r="802" spans="1:7">
      <c r="A802" s="6">
        <v>126292</v>
      </c>
      <c r="B802" s="6" t="s">
        <v>473</v>
      </c>
      <c r="C802" s="6">
        <v>2020</v>
      </c>
      <c r="D802" s="6" t="s">
        <v>506</v>
      </c>
      <c r="E802" s="6" t="s">
        <v>239</v>
      </c>
      <c r="F802" s="70">
        <v>-54.83</v>
      </c>
      <c r="G802" s="70">
        <f>VLOOKUP($E802,'Fuel Heat Rate'!$C$3:$K$33,3,FALSE)*F802</f>
        <v>-17516.5401</v>
      </c>
    </row>
    <row r="803" spans="1:7">
      <c r="A803" s="6">
        <v>386902</v>
      </c>
      <c r="B803" s="6" t="s">
        <v>489</v>
      </c>
      <c r="C803" s="6">
        <v>2020</v>
      </c>
      <c r="D803" s="6" t="s">
        <v>506</v>
      </c>
      <c r="E803" s="6" t="s">
        <v>494</v>
      </c>
      <c r="F803" s="70">
        <v>-55.36</v>
      </c>
      <c r="G803" s="70">
        <f>VLOOKUP($E803,'Fuel Heat Rate'!$C$3:$K$33,3,FALSE)*F803</f>
        <v>-8565.8528</v>
      </c>
    </row>
    <row r="804" spans="1:7">
      <c r="A804" s="6">
        <v>348927</v>
      </c>
      <c r="B804" s="6" t="s">
        <v>487</v>
      </c>
      <c r="C804" s="6">
        <v>2019</v>
      </c>
      <c r="D804" s="6" t="s">
        <v>506</v>
      </c>
      <c r="E804" s="6" t="s">
        <v>231</v>
      </c>
      <c r="F804" s="70">
        <v>-56.11</v>
      </c>
      <c r="G804" s="70">
        <f>VLOOKUP($E804,'Fuel Heat Rate'!$C$3:$K$33,3,FALSE)*F804</f>
        <v>-4692.4793</v>
      </c>
    </row>
    <row r="805" spans="1:7">
      <c r="A805" s="6">
        <v>34242</v>
      </c>
      <c r="B805" s="6" t="s">
        <v>477</v>
      </c>
      <c r="C805" s="6">
        <v>2021</v>
      </c>
      <c r="D805" s="6" t="s">
        <v>506</v>
      </c>
      <c r="E805" s="6" t="s">
        <v>226</v>
      </c>
      <c r="F805" s="70">
        <v>-56.36</v>
      </c>
      <c r="G805" s="70">
        <f>VLOOKUP($E805,'Fuel Heat Rate'!$C$3:$K$33,3,FALSE)*F805</f>
        <v>-16497.1356</v>
      </c>
    </row>
    <row r="806" spans="1:7">
      <c r="A806" s="6">
        <v>9462</v>
      </c>
      <c r="B806" s="6" t="s">
        <v>481</v>
      </c>
      <c r="C806" s="6">
        <v>2021</v>
      </c>
      <c r="D806" s="6" t="s">
        <v>506</v>
      </c>
      <c r="E806" s="6" t="s">
        <v>244</v>
      </c>
      <c r="F806" s="70">
        <v>-56.78</v>
      </c>
      <c r="G806" s="70">
        <f>VLOOKUP($E806,'Fuel Heat Rate'!$C$3:$K$33,3,FALSE)*F806</f>
        <v>-21366.314</v>
      </c>
    </row>
    <row r="807" spans="1:7">
      <c r="A807" s="6">
        <v>218447</v>
      </c>
      <c r="B807" s="6" t="s">
        <v>479</v>
      </c>
      <c r="C807" s="6">
        <v>2019</v>
      </c>
      <c r="D807" s="6" t="s">
        <v>506</v>
      </c>
      <c r="E807" s="6" t="s">
        <v>226</v>
      </c>
      <c r="F807" s="70">
        <v>-56.93</v>
      </c>
      <c r="G807" s="70">
        <f>VLOOKUP($E807,'Fuel Heat Rate'!$C$3:$K$33,3,FALSE)*F807</f>
        <v>-16663.9803</v>
      </c>
    </row>
    <row r="808" spans="1:7">
      <c r="A808" s="6">
        <v>41627</v>
      </c>
      <c r="B808" s="6" t="s">
        <v>224</v>
      </c>
      <c r="C808" s="6">
        <v>2020</v>
      </c>
      <c r="D808" s="6" t="s">
        <v>506</v>
      </c>
      <c r="E808" s="6" t="s">
        <v>242</v>
      </c>
      <c r="F808" s="70">
        <v>-57.17</v>
      </c>
      <c r="G808" s="70">
        <f>VLOOKUP($E808,'Fuel Heat Rate'!$C$3:$K$33,3,FALSE)*F808</f>
        <v>-99209.9595</v>
      </c>
    </row>
    <row r="809" spans="1:7">
      <c r="A809" s="6">
        <v>283127</v>
      </c>
      <c r="B809" s="6" t="s">
        <v>483</v>
      </c>
      <c r="C809" s="6">
        <v>2019</v>
      </c>
      <c r="D809" s="6" t="s">
        <v>506</v>
      </c>
      <c r="E809" s="6" t="s">
        <v>226</v>
      </c>
      <c r="F809" s="70">
        <v>-59</v>
      </c>
      <c r="G809" s="70">
        <f>VLOOKUP($E809,'Fuel Heat Rate'!$C$3:$K$33,3,FALSE)*F809</f>
        <v>-17269.89</v>
      </c>
    </row>
    <row r="810" spans="1:7">
      <c r="A810" s="6">
        <v>246097</v>
      </c>
      <c r="B810" s="6" t="s">
        <v>481</v>
      </c>
      <c r="C810" s="6">
        <v>2019</v>
      </c>
      <c r="D810" s="6" t="s">
        <v>506</v>
      </c>
      <c r="E810" s="6" t="s">
        <v>244</v>
      </c>
      <c r="F810" s="70">
        <v>-59.58</v>
      </c>
      <c r="G810" s="70">
        <f>VLOOKUP($E810,'Fuel Heat Rate'!$C$3:$K$33,3,FALSE)*F810</f>
        <v>-22419.954</v>
      </c>
    </row>
    <row r="811" spans="1:7">
      <c r="A811" s="6">
        <v>5927</v>
      </c>
      <c r="B811" s="6" t="s">
        <v>496</v>
      </c>
      <c r="C811" s="6">
        <v>2021</v>
      </c>
      <c r="D811" s="6" t="s">
        <v>506</v>
      </c>
      <c r="E811" s="6" t="s">
        <v>234</v>
      </c>
      <c r="F811" s="70">
        <v>-60.03</v>
      </c>
      <c r="G811" s="70">
        <f>VLOOKUP($E811,'Fuel Heat Rate'!$C$3:$K$33,3,FALSE)*F811</f>
        <v>-5026.9122</v>
      </c>
    </row>
    <row r="812" spans="1:7">
      <c r="A812" s="6">
        <v>203362</v>
      </c>
      <c r="B812" s="6" t="s">
        <v>478</v>
      </c>
      <c r="C812" s="6">
        <v>2020</v>
      </c>
      <c r="D812" s="6" t="s">
        <v>506</v>
      </c>
      <c r="E812" s="6" t="s">
        <v>231</v>
      </c>
      <c r="F812" s="70">
        <v>-60.07</v>
      </c>
      <c r="G812" s="70">
        <f>VLOOKUP($E812,'Fuel Heat Rate'!$C$3:$K$33,3,FALSE)*F812</f>
        <v>-5023.6541</v>
      </c>
    </row>
    <row r="813" spans="1:7">
      <c r="A813" s="6">
        <v>45442</v>
      </c>
      <c r="B813" s="6" t="s">
        <v>224</v>
      </c>
      <c r="C813" s="6">
        <v>2019</v>
      </c>
      <c r="D813" s="6" t="s">
        <v>506</v>
      </c>
      <c r="E813" s="6" t="s">
        <v>262</v>
      </c>
      <c r="F813" s="70">
        <v>-60.21</v>
      </c>
      <c r="G813" s="70">
        <f>VLOOKUP($E813,'Fuel Heat Rate'!$C$3:$K$33,3,FALSE)*F813</f>
        <v>-25177.4136</v>
      </c>
    </row>
    <row r="814" spans="1:7">
      <c r="A814" s="6">
        <v>246062</v>
      </c>
      <c r="B814" s="6" t="s">
        <v>481</v>
      </c>
      <c r="C814" s="6">
        <v>2020</v>
      </c>
      <c r="D814" s="6" t="s">
        <v>506</v>
      </c>
      <c r="E814" s="6" t="s">
        <v>244</v>
      </c>
      <c r="F814" s="70">
        <v>-60.25</v>
      </c>
      <c r="G814" s="70">
        <f>VLOOKUP($E814,'Fuel Heat Rate'!$C$3:$K$33,3,FALSE)*F814</f>
        <v>-22672.075</v>
      </c>
    </row>
    <row r="815" spans="1:7">
      <c r="A815" s="6">
        <v>218412</v>
      </c>
      <c r="B815" s="6" t="s">
        <v>479</v>
      </c>
      <c r="C815" s="6">
        <v>2020</v>
      </c>
      <c r="D815" s="6" t="s">
        <v>506</v>
      </c>
      <c r="E815" s="6" t="s">
        <v>226</v>
      </c>
      <c r="F815" s="70">
        <v>-60.84</v>
      </c>
      <c r="G815" s="70">
        <f>VLOOKUP($E815,'Fuel Heat Rate'!$C$3:$K$33,3,FALSE)*F815</f>
        <v>-17808.4764</v>
      </c>
    </row>
    <row r="816" spans="1:7">
      <c r="A816" s="6">
        <v>283092</v>
      </c>
      <c r="B816" s="6" t="s">
        <v>483</v>
      </c>
      <c r="C816" s="6">
        <v>2020</v>
      </c>
      <c r="D816" s="6" t="s">
        <v>506</v>
      </c>
      <c r="E816" s="6" t="s">
        <v>226</v>
      </c>
      <c r="F816" s="70">
        <v>-62.33</v>
      </c>
      <c r="G816" s="70">
        <f>VLOOKUP($E816,'Fuel Heat Rate'!$C$3:$K$33,3,FALSE)*F816</f>
        <v>-18244.6143</v>
      </c>
    </row>
    <row r="817" spans="1:7">
      <c r="A817" s="6">
        <v>41592</v>
      </c>
      <c r="B817" s="6" t="s">
        <v>224</v>
      </c>
      <c r="C817" s="6">
        <v>2019</v>
      </c>
      <c r="D817" s="6" t="s">
        <v>506</v>
      </c>
      <c r="E817" s="6" t="s">
        <v>242</v>
      </c>
      <c r="F817" s="70">
        <v>-62.54</v>
      </c>
      <c r="G817" s="70">
        <f>VLOOKUP($E817,'Fuel Heat Rate'!$C$3:$K$33,3,FALSE)*F817</f>
        <v>-108528.789</v>
      </c>
    </row>
    <row r="818" spans="1:7">
      <c r="A818" s="6">
        <v>4177</v>
      </c>
      <c r="B818" s="6" t="s">
        <v>485</v>
      </c>
      <c r="C818" s="6">
        <v>2021</v>
      </c>
      <c r="D818" s="6" t="s">
        <v>506</v>
      </c>
      <c r="E818" s="6" t="s">
        <v>231</v>
      </c>
      <c r="F818" s="70">
        <v>-62.77</v>
      </c>
      <c r="G818" s="70">
        <f>VLOOKUP($E818,'Fuel Heat Rate'!$C$3:$K$33,3,FALSE)*F818</f>
        <v>-5249.4551</v>
      </c>
    </row>
    <row r="819" spans="1:7">
      <c r="A819" s="6">
        <v>1972</v>
      </c>
      <c r="B819" s="6" t="s">
        <v>475</v>
      </c>
      <c r="C819" s="6">
        <v>2021</v>
      </c>
      <c r="D819" s="6" t="s">
        <v>506</v>
      </c>
      <c r="E819" s="6" t="s">
        <v>229</v>
      </c>
      <c r="F819" s="70">
        <v>-67.89</v>
      </c>
      <c r="G819" s="70">
        <f>VLOOKUP($E819,'Fuel Heat Rate'!$C$3:$K$33,3,FALSE)*F819</f>
        <v>-14194.4412</v>
      </c>
    </row>
    <row r="820" spans="1:7">
      <c r="A820" s="6">
        <v>199652</v>
      </c>
      <c r="B820" s="6" t="s">
        <v>478</v>
      </c>
      <c r="C820" s="6">
        <v>2019</v>
      </c>
      <c r="D820" s="6" t="s">
        <v>506</v>
      </c>
      <c r="E820" s="6" t="s">
        <v>234</v>
      </c>
      <c r="F820" s="70">
        <v>-69.09</v>
      </c>
      <c r="G820" s="70">
        <f>VLOOKUP($E820,'Fuel Heat Rate'!$C$3:$K$33,3,FALSE)*F820</f>
        <v>-5785.5966</v>
      </c>
    </row>
    <row r="821" spans="1:7">
      <c r="A821" s="6">
        <v>4702</v>
      </c>
      <c r="B821" s="6" t="s">
        <v>489</v>
      </c>
      <c r="C821" s="6">
        <v>2021</v>
      </c>
      <c r="D821" s="6" t="s">
        <v>506</v>
      </c>
      <c r="E821" s="6" t="s">
        <v>494</v>
      </c>
      <c r="F821" s="70">
        <v>-70.97</v>
      </c>
      <c r="G821" s="70">
        <f>VLOOKUP($E821,'Fuel Heat Rate'!$C$3:$K$33,3,FALSE)*F821</f>
        <v>-10981.1881</v>
      </c>
    </row>
    <row r="822" spans="1:7">
      <c r="A822" s="6">
        <v>310742</v>
      </c>
      <c r="B822" s="6" t="s">
        <v>485</v>
      </c>
      <c r="C822" s="6">
        <v>2020</v>
      </c>
      <c r="D822" s="6" t="s">
        <v>506</v>
      </c>
      <c r="E822" s="6" t="s">
        <v>244</v>
      </c>
      <c r="F822" s="70">
        <v>-71.06</v>
      </c>
      <c r="G822" s="70">
        <f>VLOOKUP($E822,'Fuel Heat Rate'!$C$3:$K$33,3,FALSE)*F822</f>
        <v>-26739.878</v>
      </c>
    </row>
    <row r="823" spans="1:7">
      <c r="A823" s="6">
        <v>9602</v>
      </c>
      <c r="B823" s="6" t="s">
        <v>485</v>
      </c>
      <c r="C823" s="6">
        <v>2021</v>
      </c>
      <c r="D823" s="6" t="s">
        <v>506</v>
      </c>
      <c r="E823" s="6" t="s">
        <v>244</v>
      </c>
      <c r="F823" s="70">
        <v>-71.68</v>
      </c>
      <c r="G823" s="70">
        <f>VLOOKUP($E823,'Fuel Heat Rate'!$C$3:$K$33,3,FALSE)*F823</f>
        <v>-26973.184</v>
      </c>
    </row>
    <row r="824" spans="1:7">
      <c r="A824" s="6">
        <v>187227</v>
      </c>
      <c r="B824" s="6" t="s">
        <v>477</v>
      </c>
      <c r="C824" s="6">
        <v>2019</v>
      </c>
      <c r="D824" s="6" t="s">
        <v>506</v>
      </c>
      <c r="E824" s="6" t="s">
        <v>231</v>
      </c>
      <c r="F824" s="70">
        <v>-73.73</v>
      </c>
      <c r="G824" s="70">
        <f>VLOOKUP($E824,'Fuel Heat Rate'!$C$3:$K$33,3,FALSE)*F824</f>
        <v>-6166.0399</v>
      </c>
    </row>
    <row r="825" spans="1:7">
      <c r="A825" s="6">
        <v>377522</v>
      </c>
      <c r="B825" s="6" t="s">
        <v>489</v>
      </c>
      <c r="C825" s="6">
        <v>2019</v>
      </c>
      <c r="D825" s="6" t="s">
        <v>506</v>
      </c>
      <c r="E825" s="6" t="s">
        <v>234</v>
      </c>
      <c r="F825" s="70">
        <v>-74.28</v>
      </c>
      <c r="G825" s="70">
        <f>VLOOKUP($E825,'Fuel Heat Rate'!$C$3:$K$33,3,FALSE)*F825</f>
        <v>-6220.2072</v>
      </c>
    </row>
    <row r="826" spans="1:7">
      <c r="A826" s="6">
        <v>34697</v>
      </c>
      <c r="B826" s="6" t="s">
        <v>479</v>
      </c>
      <c r="C826" s="6">
        <v>2021</v>
      </c>
      <c r="D826" s="6" t="s">
        <v>506</v>
      </c>
      <c r="E826" s="6" t="s">
        <v>226</v>
      </c>
      <c r="F826" s="70">
        <v>-74.64</v>
      </c>
      <c r="G826" s="70">
        <f>VLOOKUP($E826,'Fuel Heat Rate'!$C$3:$K$33,3,FALSE)*F826</f>
        <v>-21847.8744</v>
      </c>
    </row>
    <row r="827" spans="1:7">
      <c r="A827" s="6">
        <v>310777</v>
      </c>
      <c r="B827" s="6" t="s">
        <v>485</v>
      </c>
      <c r="C827" s="6">
        <v>2019</v>
      </c>
      <c r="D827" s="6" t="s">
        <v>506</v>
      </c>
      <c r="E827" s="6" t="s">
        <v>244</v>
      </c>
      <c r="F827" s="70">
        <v>-74.73</v>
      </c>
      <c r="G827" s="70">
        <f>VLOOKUP($E827,'Fuel Heat Rate'!$C$3:$K$33,3,FALSE)*F827</f>
        <v>-28120.899</v>
      </c>
    </row>
    <row r="828" spans="1:7">
      <c r="A828" s="6">
        <v>474507</v>
      </c>
      <c r="B828" s="6" t="s">
        <v>496</v>
      </c>
      <c r="C828" s="6">
        <v>2020</v>
      </c>
      <c r="D828" s="6" t="s">
        <v>506</v>
      </c>
      <c r="E828" s="6" t="s">
        <v>234</v>
      </c>
      <c r="F828" s="70">
        <v>-77.57</v>
      </c>
      <c r="G828" s="70">
        <f>VLOOKUP($E828,'Fuel Heat Rate'!$C$3:$K$33,3,FALSE)*F828</f>
        <v>-6495.7118</v>
      </c>
    </row>
    <row r="829" spans="1:7">
      <c r="A829" s="6">
        <v>34312</v>
      </c>
      <c r="B829" s="6" t="s">
        <v>498</v>
      </c>
      <c r="C829" s="6">
        <v>2021</v>
      </c>
      <c r="D829" s="6" t="s">
        <v>506</v>
      </c>
      <c r="E829" s="6" t="s">
        <v>226</v>
      </c>
      <c r="F829" s="70">
        <v>-77.65</v>
      </c>
      <c r="G829" s="70">
        <f>VLOOKUP($E829,'Fuel Heat Rate'!$C$3:$K$33,3,FALSE)*F829</f>
        <v>-22728.9315</v>
      </c>
    </row>
    <row r="830" spans="1:7">
      <c r="A830" s="6">
        <v>3792</v>
      </c>
      <c r="B830" s="6" t="s">
        <v>483</v>
      </c>
      <c r="C830" s="6">
        <v>2021</v>
      </c>
      <c r="D830" s="6" t="s">
        <v>506</v>
      </c>
      <c r="E830" s="6" t="s">
        <v>231</v>
      </c>
      <c r="F830" s="70">
        <v>-78.37</v>
      </c>
      <c r="G830" s="70">
        <f>VLOOKUP($E830,'Fuel Heat Rate'!$C$3:$K$33,3,FALSE)*F830</f>
        <v>-6554.0831</v>
      </c>
    </row>
    <row r="831" spans="1:7">
      <c r="A831" s="6">
        <v>215262</v>
      </c>
      <c r="B831" s="6" t="s">
        <v>479</v>
      </c>
      <c r="C831" s="6">
        <v>2019</v>
      </c>
      <c r="D831" s="6" t="s">
        <v>506</v>
      </c>
      <c r="E831" s="6" t="s">
        <v>251</v>
      </c>
      <c r="F831" s="70">
        <v>-78.79</v>
      </c>
      <c r="G831" s="70">
        <f>VLOOKUP($E831,'Fuel Heat Rate'!$C$3:$K$33,3,FALSE)*F831</f>
        <v>-36241.8242</v>
      </c>
    </row>
    <row r="832" spans="1:7">
      <c r="A832" s="6">
        <v>202242</v>
      </c>
      <c r="B832" s="6" t="s">
        <v>478</v>
      </c>
      <c r="C832" s="6">
        <v>2020</v>
      </c>
      <c r="D832" s="6" t="s">
        <v>506</v>
      </c>
      <c r="E832" s="6" t="s">
        <v>226</v>
      </c>
      <c r="F832" s="70">
        <v>-79.6</v>
      </c>
      <c r="G832" s="70">
        <f>VLOOKUP($E832,'Fuel Heat Rate'!$C$3:$K$33,3,FALSE)*F832</f>
        <v>-23299.716</v>
      </c>
    </row>
    <row r="833" spans="1:7">
      <c r="A833" s="6">
        <v>187192</v>
      </c>
      <c r="B833" s="6" t="s">
        <v>477</v>
      </c>
      <c r="C833" s="6">
        <v>2020</v>
      </c>
      <c r="D833" s="6" t="s">
        <v>506</v>
      </c>
      <c r="E833" s="6" t="s">
        <v>231</v>
      </c>
      <c r="F833" s="70">
        <v>-80.35</v>
      </c>
      <c r="G833" s="70">
        <f>VLOOKUP($E833,'Fuel Heat Rate'!$C$3:$K$33,3,FALSE)*F833</f>
        <v>-6719.6705</v>
      </c>
    </row>
    <row r="834" spans="1:7">
      <c r="A834" s="6">
        <v>34172</v>
      </c>
      <c r="B834" s="6" t="s">
        <v>483</v>
      </c>
      <c r="C834" s="6">
        <v>2021</v>
      </c>
      <c r="D834" s="6" t="s">
        <v>506</v>
      </c>
      <c r="E834" s="6" t="s">
        <v>226</v>
      </c>
      <c r="F834" s="70">
        <v>-80.86</v>
      </c>
      <c r="G834" s="70">
        <f>VLOOKUP($E834,'Fuel Heat Rate'!$C$3:$K$33,3,FALSE)*F834</f>
        <v>-23668.5306</v>
      </c>
    </row>
    <row r="835" spans="1:7">
      <c r="A835" s="6">
        <v>502192</v>
      </c>
      <c r="B835" s="6" t="s">
        <v>497</v>
      </c>
      <c r="C835" s="6">
        <v>2019</v>
      </c>
      <c r="D835" s="6" t="s">
        <v>506</v>
      </c>
      <c r="E835" s="6" t="s">
        <v>229</v>
      </c>
      <c r="F835" s="70">
        <v>-81.61</v>
      </c>
      <c r="G835" s="70">
        <f>VLOOKUP($E835,'Fuel Heat Rate'!$C$3:$K$33,3,FALSE)*F835</f>
        <v>-17063.0188</v>
      </c>
    </row>
    <row r="836" spans="1:7">
      <c r="A836" s="6">
        <v>215227</v>
      </c>
      <c r="B836" s="6" t="s">
        <v>479</v>
      </c>
      <c r="C836" s="6">
        <v>2020</v>
      </c>
      <c r="D836" s="6" t="s">
        <v>506</v>
      </c>
      <c r="E836" s="6" t="s">
        <v>251</v>
      </c>
      <c r="F836" s="70">
        <v>-82.4</v>
      </c>
      <c r="G836" s="70">
        <f>VLOOKUP($E836,'Fuel Heat Rate'!$C$3:$K$33,3,FALSE)*F836</f>
        <v>-37902.352</v>
      </c>
    </row>
    <row r="837" spans="1:7">
      <c r="A837" s="6">
        <v>284212</v>
      </c>
      <c r="B837" s="6" t="s">
        <v>483</v>
      </c>
      <c r="C837" s="6">
        <v>2020</v>
      </c>
      <c r="D837" s="6" t="s">
        <v>506</v>
      </c>
      <c r="E837" s="6" t="s">
        <v>231</v>
      </c>
      <c r="F837" s="70">
        <v>-82.83</v>
      </c>
      <c r="G837" s="70">
        <f>VLOOKUP($E837,'Fuel Heat Rate'!$C$3:$K$33,3,FALSE)*F837</f>
        <v>-6927.0729</v>
      </c>
    </row>
    <row r="838" spans="1:7">
      <c r="A838" s="6">
        <v>28187</v>
      </c>
      <c r="B838" s="6" t="s">
        <v>479</v>
      </c>
      <c r="C838" s="6">
        <v>2021</v>
      </c>
      <c r="D838" s="6" t="s">
        <v>506</v>
      </c>
      <c r="E838" s="6" t="s">
        <v>251</v>
      </c>
      <c r="F838" s="70">
        <v>-91.43</v>
      </c>
      <c r="G838" s="70">
        <f>VLOOKUP($E838,'Fuel Heat Rate'!$C$3:$K$33,3,FALSE)*F838</f>
        <v>-42055.9714</v>
      </c>
    </row>
    <row r="839" spans="1:7">
      <c r="A839" s="6">
        <v>9287</v>
      </c>
      <c r="B839" s="6" t="s">
        <v>477</v>
      </c>
      <c r="C839" s="6">
        <v>2021</v>
      </c>
      <c r="D839" s="6" t="s">
        <v>506</v>
      </c>
      <c r="E839" s="6" t="s">
        <v>244</v>
      </c>
      <c r="F839" s="70">
        <v>-91.44</v>
      </c>
      <c r="G839" s="70">
        <f>VLOOKUP($E839,'Fuel Heat Rate'!$C$3:$K$33,3,FALSE)*F839</f>
        <v>-34408.872</v>
      </c>
    </row>
    <row r="840" spans="1:7">
      <c r="A840" s="6">
        <v>502157</v>
      </c>
      <c r="B840" s="6" t="s">
        <v>497</v>
      </c>
      <c r="C840" s="6">
        <v>2020</v>
      </c>
      <c r="D840" s="6" t="s">
        <v>506</v>
      </c>
      <c r="E840" s="6" t="s">
        <v>229</v>
      </c>
      <c r="F840" s="70">
        <v>-95.99</v>
      </c>
      <c r="G840" s="70">
        <f>VLOOKUP($E840,'Fuel Heat Rate'!$C$3:$K$33,3,FALSE)*F840</f>
        <v>-20069.5892</v>
      </c>
    </row>
    <row r="841" spans="1:7">
      <c r="A841" s="6">
        <v>284247</v>
      </c>
      <c r="B841" s="6" t="s">
        <v>483</v>
      </c>
      <c r="C841" s="6">
        <v>2019</v>
      </c>
      <c r="D841" s="6" t="s">
        <v>506</v>
      </c>
      <c r="E841" s="6" t="s">
        <v>231</v>
      </c>
      <c r="F841" s="70">
        <v>-96.51</v>
      </c>
      <c r="G841" s="70">
        <f>VLOOKUP($E841,'Fuel Heat Rate'!$C$3:$K$33,3,FALSE)*F841</f>
        <v>-8071.1313</v>
      </c>
    </row>
    <row r="842" spans="1:7">
      <c r="A842" s="6">
        <v>181382</v>
      </c>
      <c r="B842" s="6" t="s">
        <v>477</v>
      </c>
      <c r="C842" s="6">
        <v>2020</v>
      </c>
      <c r="D842" s="6" t="s">
        <v>506</v>
      </c>
      <c r="E842" s="6" t="s">
        <v>244</v>
      </c>
      <c r="F842" s="70">
        <v>-102.4</v>
      </c>
      <c r="G842" s="70">
        <f>VLOOKUP($E842,'Fuel Heat Rate'!$C$3:$K$33,3,FALSE)*F842</f>
        <v>-38533.12</v>
      </c>
    </row>
    <row r="843" spans="1:7">
      <c r="A843" s="6">
        <v>380112</v>
      </c>
      <c r="B843" s="6" t="s">
        <v>489</v>
      </c>
      <c r="C843" s="6">
        <v>2020</v>
      </c>
      <c r="D843" s="6" t="s">
        <v>506</v>
      </c>
      <c r="E843" s="6" t="s">
        <v>226</v>
      </c>
      <c r="F843" s="70">
        <v>-106.52</v>
      </c>
      <c r="G843" s="70">
        <f>VLOOKUP($E843,'Fuel Heat Rate'!$C$3:$K$33,3,FALSE)*F843</f>
        <v>-31179.4692</v>
      </c>
    </row>
    <row r="844" spans="1:7">
      <c r="A844" s="6">
        <v>380147</v>
      </c>
      <c r="B844" s="6" t="s">
        <v>489</v>
      </c>
      <c r="C844" s="6">
        <v>2019</v>
      </c>
      <c r="D844" s="6" t="s">
        <v>506</v>
      </c>
      <c r="E844" s="6" t="s">
        <v>226</v>
      </c>
      <c r="F844" s="70">
        <v>-107.34</v>
      </c>
      <c r="G844" s="70">
        <f>VLOOKUP($E844,'Fuel Heat Rate'!$C$3:$K$33,3,FALSE)*F844</f>
        <v>-31419.4914</v>
      </c>
    </row>
    <row r="845" spans="1:7">
      <c r="A845" s="6">
        <v>181417</v>
      </c>
      <c r="B845" s="6" t="s">
        <v>477</v>
      </c>
      <c r="C845" s="6">
        <v>2019</v>
      </c>
      <c r="D845" s="6" t="s">
        <v>506</v>
      </c>
      <c r="E845" s="6" t="s">
        <v>244</v>
      </c>
      <c r="F845" s="70">
        <v>-112.35</v>
      </c>
      <c r="G845" s="70">
        <f>VLOOKUP($E845,'Fuel Heat Rate'!$C$3:$K$33,3,FALSE)*F845</f>
        <v>-42277.305</v>
      </c>
    </row>
    <row r="846" spans="1:7">
      <c r="A846" s="6">
        <v>251907</v>
      </c>
      <c r="B846" s="6" t="s">
        <v>481</v>
      </c>
      <c r="C846" s="6">
        <v>2019</v>
      </c>
      <c r="D846" s="6" t="s">
        <v>506</v>
      </c>
      <c r="E846" s="6" t="s">
        <v>231</v>
      </c>
      <c r="F846" s="70">
        <v>-116.03</v>
      </c>
      <c r="G846" s="70">
        <f>VLOOKUP($E846,'Fuel Heat Rate'!$C$3:$K$33,3,FALSE)*F846</f>
        <v>-9703.5889</v>
      </c>
    </row>
    <row r="847" spans="1:7">
      <c r="A847" s="6">
        <v>219532</v>
      </c>
      <c r="B847" s="6" t="s">
        <v>479</v>
      </c>
      <c r="C847" s="6">
        <v>2020</v>
      </c>
      <c r="D847" s="6" t="s">
        <v>506</v>
      </c>
      <c r="E847" s="6" t="s">
        <v>231</v>
      </c>
      <c r="F847" s="70">
        <v>-121.97</v>
      </c>
      <c r="G847" s="70">
        <f>VLOOKUP($E847,'Fuel Heat Rate'!$C$3:$K$33,3,FALSE)*F847</f>
        <v>-10200.3511</v>
      </c>
    </row>
    <row r="848" spans="1:7">
      <c r="A848" s="6">
        <v>1132</v>
      </c>
      <c r="B848" s="6" t="s">
        <v>497</v>
      </c>
      <c r="C848" s="6">
        <v>2021</v>
      </c>
      <c r="D848" s="6" t="s">
        <v>506</v>
      </c>
      <c r="E848" s="6" t="s">
        <v>229</v>
      </c>
      <c r="F848" s="70">
        <v>-122.21</v>
      </c>
      <c r="G848" s="70">
        <f>VLOOKUP($E848,'Fuel Heat Rate'!$C$3:$K$33,3,FALSE)*F848</f>
        <v>-25551.6668</v>
      </c>
    </row>
    <row r="849" spans="1:7">
      <c r="A849" s="6">
        <v>219567</v>
      </c>
      <c r="B849" s="6" t="s">
        <v>479</v>
      </c>
      <c r="C849" s="6">
        <v>2019</v>
      </c>
      <c r="D849" s="6" t="s">
        <v>506</v>
      </c>
      <c r="E849" s="6" t="s">
        <v>231</v>
      </c>
      <c r="F849" s="70">
        <v>-122.38</v>
      </c>
      <c r="G849" s="70">
        <f>VLOOKUP($E849,'Fuel Heat Rate'!$C$3:$K$33,3,FALSE)*F849</f>
        <v>-10234.6394</v>
      </c>
    </row>
    <row r="850" spans="1:7">
      <c r="A850" s="6">
        <v>375457</v>
      </c>
      <c r="B850" s="6" t="s">
        <v>489</v>
      </c>
      <c r="C850" s="6">
        <v>2019</v>
      </c>
      <c r="D850" s="6" t="s">
        <v>506</v>
      </c>
      <c r="E850" s="6" t="s">
        <v>244</v>
      </c>
      <c r="F850" s="70">
        <v>-125.34</v>
      </c>
      <c r="G850" s="70">
        <f>VLOOKUP($E850,'Fuel Heat Rate'!$C$3:$K$33,3,FALSE)*F850</f>
        <v>-47165.442</v>
      </c>
    </row>
    <row r="851" spans="1:7">
      <c r="A851" s="6">
        <v>5787</v>
      </c>
      <c r="B851" s="6" t="s">
        <v>489</v>
      </c>
      <c r="C851" s="6">
        <v>2021</v>
      </c>
      <c r="D851" s="6" t="s">
        <v>506</v>
      </c>
      <c r="E851" s="6" t="s">
        <v>234</v>
      </c>
      <c r="F851" s="70">
        <v>-126.61</v>
      </c>
      <c r="G851" s="70">
        <f>VLOOKUP($E851,'Fuel Heat Rate'!$C$3:$K$33,3,FALSE)*F851</f>
        <v>-10602.3214</v>
      </c>
    </row>
    <row r="852" spans="1:7">
      <c r="A852" s="6">
        <v>251872</v>
      </c>
      <c r="B852" s="6" t="s">
        <v>481</v>
      </c>
      <c r="C852" s="6">
        <v>2020</v>
      </c>
      <c r="D852" s="6" t="s">
        <v>506</v>
      </c>
      <c r="E852" s="6" t="s">
        <v>231</v>
      </c>
      <c r="F852" s="70">
        <v>-127.33</v>
      </c>
      <c r="G852" s="70">
        <f>VLOOKUP($E852,'Fuel Heat Rate'!$C$3:$K$33,3,FALSE)*F852</f>
        <v>-10648.6079</v>
      </c>
    </row>
    <row r="853" spans="1:7">
      <c r="A853" s="6">
        <v>4037</v>
      </c>
      <c r="B853" s="6" t="s">
        <v>481</v>
      </c>
      <c r="C853" s="6">
        <v>2021</v>
      </c>
      <c r="D853" s="6" t="s">
        <v>506</v>
      </c>
      <c r="E853" s="6" t="s">
        <v>231</v>
      </c>
      <c r="F853" s="70">
        <v>-135.56</v>
      </c>
      <c r="G853" s="70">
        <f>VLOOKUP($E853,'Fuel Heat Rate'!$C$3:$K$33,3,FALSE)*F853</f>
        <v>-11336.8828</v>
      </c>
    </row>
    <row r="854" spans="1:7">
      <c r="A854" s="6">
        <v>4317</v>
      </c>
      <c r="B854" s="6" t="s">
        <v>479</v>
      </c>
      <c r="C854" s="6">
        <v>2021</v>
      </c>
      <c r="D854" s="6" t="s">
        <v>506</v>
      </c>
      <c r="E854" s="6" t="s">
        <v>231</v>
      </c>
      <c r="F854" s="70">
        <v>-141.34</v>
      </c>
      <c r="G854" s="70">
        <f>VLOOKUP($E854,'Fuel Heat Rate'!$C$3:$K$33,3,FALSE)*F854</f>
        <v>-11820.2642</v>
      </c>
    </row>
    <row r="855" spans="1:7">
      <c r="A855" s="6">
        <v>49292</v>
      </c>
      <c r="B855" s="6" t="s">
        <v>224</v>
      </c>
      <c r="C855" s="6">
        <v>2019</v>
      </c>
      <c r="D855" s="6" t="s">
        <v>506</v>
      </c>
      <c r="E855" s="6" t="s">
        <v>253</v>
      </c>
      <c r="F855" s="70">
        <v>-143.19</v>
      </c>
      <c r="G855" s="70">
        <f>VLOOKUP($E855,'Fuel Heat Rate'!$C$3:$K$33,3,FALSE)*F855</f>
        <v>-509534.4555</v>
      </c>
    </row>
    <row r="856" spans="1:7">
      <c r="A856" s="6">
        <v>377487</v>
      </c>
      <c r="B856" s="6" t="s">
        <v>489</v>
      </c>
      <c r="C856" s="6">
        <v>2020</v>
      </c>
      <c r="D856" s="6" t="s">
        <v>506</v>
      </c>
      <c r="E856" s="6" t="s">
        <v>234</v>
      </c>
      <c r="F856" s="70">
        <v>-149.65</v>
      </c>
      <c r="G856" s="70">
        <f>VLOOKUP($E856,'Fuel Heat Rate'!$C$3:$K$33,3,FALSE)*F856</f>
        <v>-12531.691</v>
      </c>
    </row>
    <row r="857" spans="1:7">
      <c r="A857" s="6">
        <v>125942</v>
      </c>
      <c r="B857" s="6" t="s">
        <v>473</v>
      </c>
      <c r="C857" s="6">
        <v>2019</v>
      </c>
      <c r="D857" s="6" t="s">
        <v>506</v>
      </c>
      <c r="E857" s="6" t="s">
        <v>501</v>
      </c>
      <c r="F857" s="70">
        <v>-163.1</v>
      </c>
      <c r="G857" s="70">
        <f>VLOOKUP($E857,'Fuel Heat Rate'!$C$3:$K$33,3,FALSE)*F857</f>
        <v>-71612.317</v>
      </c>
    </row>
    <row r="858" spans="1:7">
      <c r="A858" s="6">
        <v>45827</v>
      </c>
      <c r="B858" s="6" t="s">
        <v>224</v>
      </c>
      <c r="C858" s="6">
        <v>2019</v>
      </c>
      <c r="D858" s="6" t="s">
        <v>506</v>
      </c>
      <c r="E858" s="6" t="s">
        <v>501</v>
      </c>
      <c r="F858" s="70">
        <v>-163.1</v>
      </c>
      <c r="G858" s="70">
        <f>VLOOKUP($E858,'Fuel Heat Rate'!$C$3:$K$33,3,FALSE)*F858</f>
        <v>-71612.317</v>
      </c>
    </row>
    <row r="859" spans="1:7">
      <c r="A859" s="6">
        <v>308152</v>
      </c>
      <c r="B859" s="6" t="s">
        <v>484</v>
      </c>
      <c r="C859" s="6">
        <v>2019</v>
      </c>
      <c r="D859" s="6" t="s">
        <v>506</v>
      </c>
      <c r="E859" s="6" t="s">
        <v>229</v>
      </c>
      <c r="F859" s="70">
        <v>-163.46</v>
      </c>
      <c r="G859" s="70">
        <f>VLOOKUP($E859,'Fuel Heat Rate'!$C$3:$K$33,3,FALSE)*F859</f>
        <v>-34176.2168</v>
      </c>
    </row>
    <row r="860" spans="1:7">
      <c r="A860" s="6">
        <v>48557</v>
      </c>
      <c r="B860" s="6" t="s">
        <v>224</v>
      </c>
      <c r="C860" s="6">
        <v>2020</v>
      </c>
      <c r="D860" s="6" t="s">
        <v>506</v>
      </c>
      <c r="E860" s="6" t="s">
        <v>251</v>
      </c>
      <c r="F860" s="70">
        <v>-165.2</v>
      </c>
      <c r="G860" s="70">
        <f>VLOOKUP($E860,'Fuel Heat Rate'!$C$3:$K$33,3,FALSE)*F860</f>
        <v>-75988.696</v>
      </c>
    </row>
    <row r="861" spans="1:7">
      <c r="A861" s="6">
        <v>49327</v>
      </c>
      <c r="B861" s="6" t="s">
        <v>224</v>
      </c>
      <c r="C861" s="6">
        <v>2020</v>
      </c>
      <c r="D861" s="6" t="s">
        <v>506</v>
      </c>
      <c r="E861" s="6" t="s">
        <v>253</v>
      </c>
      <c r="F861" s="70">
        <v>-169.66</v>
      </c>
      <c r="G861" s="70">
        <f>VLOOKUP($E861,'Fuel Heat Rate'!$C$3:$K$33,3,FALSE)*F861</f>
        <v>-603726.627</v>
      </c>
    </row>
    <row r="862" spans="1:7">
      <c r="A862" s="6">
        <v>393692</v>
      </c>
      <c r="B862" s="6" t="s">
        <v>490</v>
      </c>
      <c r="C862" s="6">
        <v>2019</v>
      </c>
      <c r="D862" s="6" t="s">
        <v>506</v>
      </c>
      <c r="E862" s="6" t="s">
        <v>234</v>
      </c>
      <c r="F862" s="70">
        <v>-173.48</v>
      </c>
      <c r="G862" s="70">
        <f>VLOOKUP($E862,'Fuel Heat Rate'!$C$3:$K$33,3,FALSE)*F862</f>
        <v>-14527.2152</v>
      </c>
    </row>
    <row r="863" spans="1:7">
      <c r="A863" s="6">
        <v>48522</v>
      </c>
      <c r="B863" s="6" t="s">
        <v>224</v>
      </c>
      <c r="C863" s="6">
        <v>2019</v>
      </c>
      <c r="D863" s="6" t="s">
        <v>506</v>
      </c>
      <c r="E863" s="6" t="s">
        <v>251</v>
      </c>
      <c r="F863" s="70">
        <v>-173.99</v>
      </c>
      <c r="G863" s="70">
        <f>VLOOKUP($E863,'Fuel Heat Rate'!$C$3:$K$33,3,FALSE)*F863</f>
        <v>-80031.9202</v>
      </c>
    </row>
    <row r="864" spans="1:7">
      <c r="A864" s="6">
        <v>123632</v>
      </c>
      <c r="B864" s="6" t="s">
        <v>473</v>
      </c>
      <c r="C864" s="6">
        <v>2020</v>
      </c>
      <c r="D864" s="6" t="s">
        <v>506</v>
      </c>
      <c r="E864" s="6" t="s">
        <v>262</v>
      </c>
      <c r="F864" s="70">
        <v>-174.43</v>
      </c>
      <c r="G864" s="70">
        <f>VLOOKUP($E864,'Fuel Heat Rate'!$C$3:$K$33,3,FALSE)*F864</f>
        <v>-72939.6488</v>
      </c>
    </row>
    <row r="865" spans="1:7">
      <c r="A865" s="6">
        <v>18877</v>
      </c>
      <c r="B865" s="6" t="s">
        <v>473</v>
      </c>
      <c r="C865" s="6">
        <v>2021</v>
      </c>
      <c r="D865" s="6" t="s">
        <v>506</v>
      </c>
      <c r="E865" s="6" t="s">
        <v>262</v>
      </c>
      <c r="F865" s="70">
        <v>-184.51</v>
      </c>
      <c r="G865" s="70">
        <f>VLOOKUP($E865,'Fuel Heat Rate'!$C$3:$K$33,3,FALSE)*F865</f>
        <v>-77154.7016</v>
      </c>
    </row>
    <row r="866" spans="1:7">
      <c r="A866" s="6">
        <v>27207</v>
      </c>
      <c r="B866" s="6" t="s">
        <v>224</v>
      </c>
      <c r="C866" s="6">
        <v>2021</v>
      </c>
      <c r="D866" s="6" t="s">
        <v>506</v>
      </c>
      <c r="E866" s="6" t="s">
        <v>251</v>
      </c>
      <c r="F866" s="70">
        <v>-189.63</v>
      </c>
      <c r="G866" s="70">
        <f>VLOOKUP($E866,'Fuel Heat Rate'!$C$3:$K$33,3,FALSE)*F866</f>
        <v>-87226.0074</v>
      </c>
    </row>
    <row r="867" spans="1:7">
      <c r="A867" s="6">
        <v>3617</v>
      </c>
      <c r="B867" s="6" t="s">
        <v>489</v>
      </c>
      <c r="C867" s="6">
        <v>2021</v>
      </c>
      <c r="D867" s="6" t="s">
        <v>506</v>
      </c>
      <c r="E867" s="6" t="s">
        <v>231</v>
      </c>
      <c r="F867" s="70">
        <v>-196.22</v>
      </c>
      <c r="G867" s="70">
        <f>VLOOKUP($E867,'Fuel Heat Rate'!$C$3:$K$33,3,FALSE)*F867</f>
        <v>-16409.8786</v>
      </c>
    </row>
    <row r="868" spans="1:7">
      <c r="A868" s="6">
        <v>215822</v>
      </c>
      <c r="B868" s="6" t="s">
        <v>479</v>
      </c>
      <c r="C868" s="6">
        <v>2019</v>
      </c>
      <c r="D868" s="6" t="s">
        <v>506</v>
      </c>
      <c r="E868" s="6" t="s">
        <v>234</v>
      </c>
      <c r="F868" s="70">
        <v>-197.47</v>
      </c>
      <c r="G868" s="70">
        <f>VLOOKUP($E868,'Fuel Heat Rate'!$C$3:$K$33,3,FALSE)*F868</f>
        <v>-16536.1378</v>
      </c>
    </row>
    <row r="869" spans="1:7">
      <c r="A869" s="6">
        <v>1097</v>
      </c>
      <c r="B869" s="6" t="s">
        <v>492</v>
      </c>
      <c r="C869" s="6">
        <v>2021</v>
      </c>
      <c r="D869" s="6" t="s">
        <v>506</v>
      </c>
      <c r="E869" s="6" t="s">
        <v>229</v>
      </c>
      <c r="F869" s="70">
        <v>-199.67</v>
      </c>
      <c r="G869" s="70">
        <f>VLOOKUP($E869,'Fuel Heat Rate'!$C$3:$K$33,3,FALSE)*F869</f>
        <v>-41747.0036</v>
      </c>
    </row>
    <row r="870" spans="1:7">
      <c r="A870" s="6">
        <v>29377</v>
      </c>
      <c r="B870" s="6" t="s">
        <v>224</v>
      </c>
      <c r="C870" s="6">
        <v>2021</v>
      </c>
      <c r="D870" s="6" t="s">
        <v>506</v>
      </c>
      <c r="E870" s="6" t="s">
        <v>253</v>
      </c>
      <c r="F870" s="70">
        <v>-201.15</v>
      </c>
      <c r="G870" s="70">
        <f>VLOOKUP($E870,'Fuel Heat Rate'!$C$3:$K$33,3,FALSE)*F870</f>
        <v>-715782.2175</v>
      </c>
    </row>
    <row r="871" spans="1:7">
      <c r="A871" s="6">
        <v>215787</v>
      </c>
      <c r="B871" s="6" t="s">
        <v>479</v>
      </c>
      <c r="C871" s="6">
        <v>2020</v>
      </c>
      <c r="D871" s="6" t="s">
        <v>506</v>
      </c>
      <c r="E871" s="6" t="s">
        <v>234</v>
      </c>
      <c r="F871" s="70">
        <v>-201.68</v>
      </c>
      <c r="G871" s="70">
        <f>VLOOKUP($E871,'Fuel Heat Rate'!$C$3:$K$33,3,FALSE)*F871</f>
        <v>-16888.6832</v>
      </c>
    </row>
    <row r="872" spans="1:7">
      <c r="A872" s="6">
        <v>393657</v>
      </c>
      <c r="B872" s="6" t="s">
        <v>490</v>
      </c>
      <c r="C872" s="6">
        <v>2020</v>
      </c>
      <c r="D872" s="6" t="s">
        <v>506</v>
      </c>
      <c r="E872" s="6" t="s">
        <v>234</v>
      </c>
      <c r="F872" s="70">
        <v>-202.74</v>
      </c>
      <c r="G872" s="70">
        <f>VLOOKUP($E872,'Fuel Heat Rate'!$C$3:$K$33,3,FALSE)*F872</f>
        <v>-16977.4476</v>
      </c>
    </row>
    <row r="873" spans="1:7">
      <c r="A873" s="6">
        <v>5822</v>
      </c>
      <c r="B873" s="6" t="s">
        <v>490</v>
      </c>
      <c r="C873" s="6">
        <v>2021</v>
      </c>
      <c r="D873" s="6" t="s">
        <v>506</v>
      </c>
      <c r="E873" s="6" t="s">
        <v>234</v>
      </c>
      <c r="F873" s="70">
        <v>-207.21</v>
      </c>
      <c r="G873" s="70">
        <f>VLOOKUP($E873,'Fuel Heat Rate'!$C$3:$K$33,3,FALSE)*F873</f>
        <v>-17351.7654</v>
      </c>
    </row>
    <row r="874" spans="1:7">
      <c r="A874" s="6">
        <v>437477</v>
      </c>
      <c r="B874" s="6" t="s">
        <v>492</v>
      </c>
      <c r="C874" s="6">
        <v>2020</v>
      </c>
      <c r="D874" s="6" t="s">
        <v>506</v>
      </c>
      <c r="E874" s="6" t="s">
        <v>229</v>
      </c>
      <c r="F874" s="70">
        <v>-208.56</v>
      </c>
      <c r="G874" s="70">
        <f>VLOOKUP($E874,'Fuel Heat Rate'!$C$3:$K$33,3,FALSE)*F874</f>
        <v>-43605.7248</v>
      </c>
    </row>
    <row r="875" spans="1:7">
      <c r="A875" s="6">
        <v>437512</v>
      </c>
      <c r="B875" s="6" t="s">
        <v>492</v>
      </c>
      <c r="C875" s="6">
        <v>2019</v>
      </c>
      <c r="D875" s="6" t="s">
        <v>506</v>
      </c>
      <c r="E875" s="6" t="s">
        <v>229</v>
      </c>
      <c r="F875" s="70">
        <v>-211.1</v>
      </c>
      <c r="G875" s="70">
        <f>VLOOKUP($E875,'Fuel Heat Rate'!$C$3:$K$33,3,FALSE)*F875</f>
        <v>-44136.788</v>
      </c>
    </row>
    <row r="876" spans="1:7">
      <c r="A876" s="6">
        <v>259642</v>
      </c>
      <c r="B876" s="6" t="s">
        <v>481</v>
      </c>
      <c r="C876" s="6">
        <v>2019</v>
      </c>
      <c r="D876" s="6" t="s">
        <v>506</v>
      </c>
      <c r="E876" s="6" t="s">
        <v>229</v>
      </c>
      <c r="F876" s="70">
        <v>-211.81</v>
      </c>
      <c r="G876" s="70">
        <f>VLOOKUP($E876,'Fuel Heat Rate'!$C$3:$K$33,3,FALSE)*F876</f>
        <v>-44285.2348</v>
      </c>
    </row>
    <row r="877" spans="1:7">
      <c r="A877" s="6">
        <v>372797</v>
      </c>
      <c r="B877" s="6" t="s">
        <v>488</v>
      </c>
      <c r="C877" s="6">
        <v>2020</v>
      </c>
      <c r="D877" s="6" t="s">
        <v>506</v>
      </c>
      <c r="E877" s="6" t="s">
        <v>229</v>
      </c>
      <c r="F877" s="70">
        <v>-212.36</v>
      </c>
      <c r="G877" s="70">
        <f>VLOOKUP($E877,'Fuel Heat Rate'!$C$3:$K$33,3,FALSE)*F877</f>
        <v>-44400.2288</v>
      </c>
    </row>
    <row r="878" spans="1:7">
      <c r="A878" s="6">
        <v>6487</v>
      </c>
      <c r="B878" s="6" t="s">
        <v>479</v>
      </c>
      <c r="C878" s="6">
        <v>2021</v>
      </c>
      <c r="D878" s="6" t="s">
        <v>506</v>
      </c>
      <c r="E878" s="6" t="s">
        <v>234</v>
      </c>
      <c r="F878" s="70">
        <v>-214.41</v>
      </c>
      <c r="G878" s="70">
        <f>VLOOKUP($E878,'Fuel Heat Rate'!$C$3:$K$33,3,FALSE)*F878</f>
        <v>-17954.6934</v>
      </c>
    </row>
    <row r="879" spans="1:7">
      <c r="A879" s="6">
        <v>25037</v>
      </c>
      <c r="B879" s="6" t="s">
        <v>224</v>
      </c>
      <c r="C879" s="6">
        <v>2021</v>
      </c>
      <c r="D879" s="6" t="s">
        <v>506</v>
      </c>
      <c r="E879" s="6" t="s">
        <v>239</v>
      </c>
      <c r="F879" s="70">
        <v>-216.12</v>
      </c>
      <c r="G879" s="70">
        <f>VLOOKUP($E879,'Fuel Heat Rate'!$C$3:$K$33,3,FALSE)*F879</f>
        <v>-69043.8564</v>
      </c>
    </row>
    <row r="880" spans="1:7">
      <c r="A880" s="6">
        <v>259607</v>
      </c>
      <c r="B880" s="6" t="s">
        <v>481</v>
      </c>
      <c r="C880" s="6">
        <v>2020</v>
      </c>
      <c r="D880" s="6" t="s">
        <v>506</v>
      </c>
      <c r="E880" s="6" t="s">
        <v>229</v>
      </c>
      <c r="F880" s="70">
        <v>-216.86</v>
      </c>
      <c r="G880" s="70">
        <f>VLOOKUP($E880,'Fuel Heat Rate'!$C$3:$K$33,3,FALSE)*F880</f>
        <v>-45341.0888</v>
      </c>
    </row>
    <row r="881" spans="1:7">
      <c r="A881" s="6">
        <v>1867</v>
      </c>
      <c r="B881" s="6" t="s">
        <v>481</v>
      </c>
      <c r="C881" s="6">
        <v>2021</v>
      </c>
      <c r="D881" s="6" t="s">
        <v>506</v>
      </c>
      <c r="E881" s="6" t="s">
        <v>229</v>
      </c>
      <c r="F881" s="70">
        <v>-217.66</v>
      </c>
      <c r="G881" s="70">
        <f>VLOOKUP($E881,'Fuel Heat Rate'!$C$3:$K$33,3,FALSE)*F881</f>
        <v>-45508.3528</v>
      </c>
    </row>
    <row r="882" spans="1:7">
      <c r="A882" s="6">
        <v>47752</v>
      </c>
      <c r="B882" s="6" t="s">
        <v>224</v>
      </c>
      <c r="C882" s="6">
        <v>2019</v>
      </c>
      <c r="D882" s="6" t="s">
        <v>506</v>
      </c>
      <c r="E882" s="6" t="s">
        <v>239</v>
      </c>
      <c r="F882" s="70">
        <v>-224.18</v>
      </c>
      <c r="G882" s="70">
        <f>VLOOKUP($E882,'Fuel Heat Rate'!$C$3:$K$33,3,FALSE)*F882</f>
        <v>-71618.7846</v>
      </c>
    </row>
    <row r="883" spans="1:7">
      <c r="A883" s="6">
        <v>45477</v>
      </c>
      <c r="B883" s="6" t="s">
        <v>224</v>
      </c>
      <c r="C883" s="6">
        <v>2020</v>
      </c>
      <c r="D883" s="6" t="s">
        <v>506</v>
      </c>
      <c r="E883" s="6" t="s">
        <v>262</v>
      </c>
      <c r="F883" s="70">
        <v>-231.38</v>
      </c>
      <c r="G883" s="70">
        <f>VLOOKUP($E883,'Fuel Heat Rate'!$C$3:$K$33,3,FALSE)*F883</f>
        <v>-96753.8608</v>
      </c>
    </row>
    <row r="884" spans="1:7">
      <c r="A884" s="6">
        <v>381232</v>
      </c>
      <c r="B884" s="6" t="s">
        <v>489</v>
      </c>
      <c r="C884" s="6">
        <v>2020</v>
      </c>
      <c r="D884" s="6" t="s">
        <v>506</v>
      </c>
      <c r="E884" s="6" t="s">
        <v>231</v>
      </c>
      <c r="F884" s="70">
        <v>-236.62</v>
      </c>
      <c r="G884" s="70">
        <f>VLOOKUP($E884,'Fuel Heat Rate'!$C$3:$K$33,3,FALSE)*F884</f>
        <v>-19788.5306</v>
      </c>
    </row>
    <row r="885" spans="1:7">
      <c r="A885" s="6">
        <v>18527</v>
      </c>
      <c r="B885" s="6" t="s">
        <v>224</v>
      </c>
      <c r="C885" s="6">
        <v>2021</v>
      </c>
      <c r="D885" s="6" t="s">
        <v>506</v>
      </c>
      <c r="E885" s="6" t="s">
        <v>262</v>
      </c>
      <c r="F885" s="70">
        <v>-243.96</v>
      </c>
      <c r="G885" s="70">
        <f>VLOOKUP($E885,'Fuel Heat Rate'!$C$3:$K$33,3,FALSE)*F885</f>
        <v>-102014.3136</v>
      </c>
    </row>
    <row r="886" spans="1:7">
      <c r="A886" s="6">
        <v>381267</v>
      </c>
      <c r="B886" s="6" t="s">
        <v>489</v>
      </c>
      <c r="C886" s="6">
        <v>2019</v>
      </c>
      <c r="D886" s="6" t="s">
        <v>506</v>
      </c>
      <c r="E886" s="6" t="s">
        <v>231</v>
      </c>
      <c r="F886" s="70">
        <v>-250.16</v>
      </c>
      <c r="G886" s="70">
        <f>VLOOKUP($E886,'Fuel Heat Rate'!$C$3:$K$33,3,FALSE)*F886</f>
        <v>-20920.8808</v>
      </c>
    </row>
    <row r="887" spans="1:7">
      <c r="A887" s="6">
        <v>372832</v>
      </c>
      <c r="B887" s="6" t="s">
        <v>488</v>
      </c>
      <c r="C887" s="6">
        <v>2019</v>
      </c>
      <c r="D887" s="6" t="s">
        <v>506</v>
      </c>
      <c r="E887" s="6" t="s">
        <v>229</v>
      </c>
      <c r="F887" s="70">
        <v>-252.82</v>
      </c>
      <c r="G887" s="70">
        <f>VLOOKUP($E887,'Fuel Heat Rate'!$C$3:$K$33,3,FALSE)*F887</f>
        <v>-52859.6056</v>
      </c>
    </row>
    <row r="888" spans="1:7">
      <c r="A888" s="6">
        <v>47787</v>
      </c>
      <c r="B888" s="6" t="s">
        <v>224</v>
      </c>
      <c r="C888" s="6">
        <v>2020</v>
      </c>
      <c r="D888" s="6" t="s">
        <v>506</v>
      </c>
      <c r="E888" s="6" t="s">
        <v>239</v>
      </c>
      <c r="F888" s="70">
        <v>-256.55</v>
      </c>
      <c r="G888" s="70">
        <f>VLOOKUP($E888,'Fuel Heat Rate'!$C$3:$K$33,3,FALSE)*F888</f>
        <v>-81960.0285</v>
      </c>
    </row>
    <row r="889" spans="1:7">
      <c r="A889" s="6">
        <v>534532</v>
      </c>
      <c r="B889" s="6" t="s">
        <v>499</v>
      </c>
      <c r="C889" s="6">
        <v>2019</v>
      </c>
      <c r="D889" s="6" t="s">
        <v>506</v>
      </c>
      <c r="E889" s="6" t="s">
        <v>229</v>
      </c>
      <c r="F889" s="70">
        <v>-270.07</v>
      </c>
      <c r="G889" s="70">
        <f>VLOOKUP($E889,'Fuel Heat Rate'!$C$3:$K$33,3,FALSE)*F889</f>
        <v>-56466.2356</v>
      </c>
    </row>
    <row r="890" spans="1:7">
      <c r="A890" s="6">
        <v>534497</v>
      </c>
      <c r="B890" s="6" t="s">
        <v>499</v>
      </c>
      <c r="C890" s="6">
        <v>2020</v>
      </c>
      <c r="D890" s="6" t="s">
        <v>506</v>
      </c>
      <c r="E890" s="6" t="s">
        <v>229</v>
      </c>
      <c r="F890" s="70">
        <v>-270.18</v>
      </c>
      <c r="G890" s="70">
        <f>VLOOKUP($E890,'Fuel Heat Rate'!$C$3:$K$33,3,FALSE)*F890</f>
        <v>-56489.2344</v>
      </c>
    </row>
    <row r="891" spans="1:7">
      <c r="A891" s="6">
        <v>33997</v>
      </c>
      <c r="B891" s="6" t="s">
        <v>489</v>
      </c>
      <c r="C891" s="6">
        <v>2021</v>
      </c>
      <c r="D891" s="6" t="s">
        <v>506</v>
      </c>
      <c r="E891" s="6" t="s">
        <v>226</v>
      </c>
      <c r="F891" s="70">
        <v>-272.07</v>
      </c>
      <c r="G891" s="70">
        <f>VLOOKUP($E891,'Fuel Heat Rate'!$C$3:$K$33,3,FALSE)*F891</f>
        <v>-79637.6097</v>
      </c>
    </row>
    <row r="892" spans="1:7">
      <c r="A892" s="6">
        <v>376367</v>
      </c>
      <c r="B892" s="6" t="s">
        <v>489</v>
      </c>
      <c r="C892" s="6">
        <v>2020</v>
      </c>
      <c r="D892" s="6" t="s">
        <v>506</v>
      </c>
      <c r="E892" s="6" t="s">
        <v>236</v>
      </c>
      <c r="F892" s="70">
        <v>-275.07</v>
      </c>
      <c r="G892" s="70">
        <f>VLOOKUP($E892,'Fuel Heat Rate'!$C$3:$K$33,3,FALSE)*F892</f>
        <v>-78216.1545</v>
      </c>
    </row>
    <row r="893" spans="1:7">
      <c r="A893" s="6">
        <v>2112</v>
      </c>
      <c r="B893" s="6" t="s">
        <v>488</v>
      </c>
      <c r="C893" s="6">
        <v>2021</v>
      </c>
      <c r="D893" s="6" t="s">
        <v>506</v>
      </c>
      <c r="E893" s="6" t="s">
        <v>229</v>
      </c>
      <c r="F893" s="70">
        <v>-280.23</v>
      </c>
      <c r="G893" s="70">
        <f>VLOOKUP($E893,'Fuel Heat Rate'!$C$3:$K$33,3,FALSE)*F893</f>
        <v>-58590.4884</v>
      </c>
    </row>
    <row r="894" spans="1:7">
      <c r="A894" s="6">
        <v>41242</v>
      </c>
      <c r="B894" s="6" t="s">
        <v>224</v>
      </c>
      <c r="C894" s="6">
        <v>2020</v>
      </c>
      <c r="D894" s="6" t="s">
        <v>506</v>
      </c>
      <c r="E894" s="6" t="s">
        <v>236</v>
      </c>
      <c r="F894" s="70">
        <v>-280.28</v>
      </c>
      <c r="G894" s="70">
        <f>VLOOKUP($E894,'Fuel Heat Rate'!$C$3:$K$33,3,FALSE)*F894</f>
        <v>-79697.618</v>
      </c>
    </row>
    <row r="895" spans="1:7">
      <c r="A895" s="6">
        <v>308117</v>
      </c>
      <c r="B895" s="6" t="s">
        <v>484</v>
      </c>
      <c r="C895" s="6">
        <v>2020</v>
      </c>
      <c r="D895" s="6" t="s">
        <v>506</v>
      </c>
      <c r="E895" s="6" t="s">
        <v>229</v>
      </c>
      <c r="F895" s="70">
        <v>-290.11</v>
      </c>
      <c r="G895" s="70">
        <f>VLOOKUP($E895,'Fuel Heat Rate'!$C$3:$K$33,3,FALSE)*F895</f>
        <v>-60656.1988</v>
      </c>
    </row>
    <row r="896" spans="1:7">
      <c r="A896" s="6">
        <v>453682</v>
      </c>
      <c r="B896" s="6" t="s">
        <v>493</v>
      </c>
      <c r="C896" s="6">
        <v>2019</v>
      </c>
      <c r="D896" s="6" t="s">
        <v>506</v>
      </c>
      <c r="E896" s="6" t="s">
        <v>229</v>
      </c>
      <c r="F896" s="70">
        <v>-292.72</v>
      </c>
      <c r="G896" s="70">
        <f>VLOOKUP($E896,'Fuel Heat Rate'!$C$3:$K$33,3,FALSE)*F896</f>
        <v>-61201.8976</v>
      </c>
    </row>
    <row r="897" spans="1:7">
      <c r="A897" s="6">
        <v>6872</v>
      </c>
      <c r="B897" s="6" t="s">
        <v>489</v>
      </c>
      <c r="C897" s="6">
        <v>2021</v>
      </c>
      <c r="D897" s="6" t="s">
        <v>506</v>
      </c>
      <c r="E897" s="6" t="s">
        <v>236</v>
      </c>
      <c r="F897" s="70">
        <v>-313.86</v>
      </c>
      <c r="G897" s="70">
        <f>VLOOKUP($E897,'Fuel Heat Rate'!$C$3:$K$33,3,FALSE)*F897</f>
        <v>-89246.091</v>
      </c>
    </row>
    <row r="898" spans="1:7">
      <c r="A898" s="6">
        <v>6592</v>
      </c>
      <c r="B898" s="6" t="s">
        <v>224</v>
      </c>
      <c r="C898" s="6">
        <v>2021</v>
      </c>
      <c r="D898" s="6" t="s">
        <v>506</v>
      </c>
      <c r="E898" s="6" t="s">
        <v>236</v>
      </c>
      <c r="F898" s="70">
        <v>-333.41</v>
      </c>
      <c r="G898" s="70">
        <f>VLOOKUP($E898,'Fuel Heat Rate'!$C$3:$K$33,3,FALSE)*F898</f>
        <v>-94805.1335</v>
      </c>
    </row>
    <row r="899" spans="1:7">
      <c r="A899" s="6">
        <v>1307</v>
      </c>
      <c r="B899" s="6" t="s">
        <v>493</v>
      </c>
      <c r="C899" s="6">
        <v>2021</v>
      </c>
      <c r="D899" s="6" t="s">
        <v>506</v>
      </c>
      <c r="E899" s="6" t="s">
        <v>229</v>
      </c>
      <c r="F899" s="70">
        <v>-336.6</v>
      </c>
      <c r="G899" s="70">
        <f>VLOOKUP($E899,'Fuel Heat Rate'!$C$3:$K$33,3,FALSE)*F899</f>
        <v>-70376.328</v>
      </c>
    </row>
    <row r="900" spans="1:7">
      <c r="A900" s="6">
        <v>1657</v>
      </c>
      <c r="B900" s="6" t="s">
        <v>484</v>
      </c>
      <c r="C900" s="6">
        <v>2021</v>
      </c>
      <c r="D900" s="6" t="s">
        <v>506</v>
      </c>
      <c r="E900" s="6" t="s">
        <v>229</v>
      </c>
      <c r="F900" s="70">
        <v>-342.97</v>
      </c>
      <c r="G900" s="70">
        <f>VLOOKUP($E900,'Fuel Heat Rate'!$C$3:$K$33,3,FALSE)*F900</f>
        <v>-71708.1676</v>
      </c>
    </row>
    <row r="901" spans="1:7">
      <c r="A901" s="6">
        <v>3862</v>
      </c>
      <c r="B901" s="6" t="s">
        <v>477</v>
      </c>
      <c r="C901" s="6">
        <v>2021</v>
      </c>
      <c r="D901" s="6" t="s">
        <v>506</v>
      </c>
      <c r="E901" s="6" t="s">
        <v>231</v>
      </c>
      <c r="F901" s="70">
        <v>-343.53</v>
      </c>
      <c r="G901" s="70">
        <f>VLOOKUP($E901,'Fuel Heat Rate'!$C$3:$K$33,3,FALSE)*F901</f>
        <v>-28729.4139</v>
      </c>
    </row>
    <row r="902" spans="1:7">
      <c r="A902" s="6">
        <v>2042</v>
      </c>
      <c r="B902" s="6" t="s">
        <v>499</v>
      </c>
      <c r="C902" s="6">
        <v>2021</v>
      </c>
      <c r="D902" s="6" t="s">
        <v>506</v>
      </c>
      <c r="E902" s="6" t="s">
        <v>229</v>
      </c>
      <c r="F902" s="70">
        <v>-381.3</v>
      </c>
      <c r="G902" s="70">
        <f>VLOOKUP($E902,'Fuel Heat Rate'!$C$3:$K$33,3,FALSE)*F902</f>
        <v>-79722.204</v>
      </c>
    </row>
    <row r="903" spans="1:7">
      <c r="A903" s="6">
        <v>453647</v>
      </c>
      <c r="B903" s="6" t="s">
        <v>493</v>
      </c>
      <c r="C903" s="6">
        <v>2020</v>
      </c>
      <c r="D903" s="6" t="s">
        <v>506</v>
      </c>
      <c r="E903" s="6" t="s">
        <v>229</v>
      </c>
      <c r="F903" s="70">
        <v>-383.59</v>
      </c>
      <c r="G903" s="70">
        <f>VLOOKUP($E903,'Fuel Heat Rate'!$C$3:$K$33,3,FALSE)*F903</f>
        <v>-80200.9972</v>
      </c>
    </row>
    <row r="904" spans="1:7">
      <c r="A904" s="6">
        <v>50832</v>
      </c>
      <c r="B904" s="6" t="s">
        <v>224</v>
      </c>
      <c r="C904" s="6">
        <v>2019</v>
      </c>
      <c r="D904" s="6" t="s">
        <v>506</v>
      </c>
      <c r="E904" s="6" t="s">
        <v>226</v>
      </c>
      <c r="F904" s="70">
        <v>-391.96</v>
      </c>
      <c r="G904" s="70">
        <f>VLOOKUP($E904,'Fuel Heat Rate'!$C$3:$K$33,3,FALSE)*F904</f>
        <v>-114730.6116</v>
      </c>
    </row>
    <row r="905" spans="1:7">
      <c r="A905" s="6">
        <v>146417</v>
      </c>
      <c r="B905" s="6" t="s">
        <v>474</v>
      </c>
      <c r="C905" s="6">
        <v>2020</v>
      </c>
      <c r="D905" s="6" t="s">
        <v>506</v>
      </c>
      <c r="E905" s="6" t="s">
        <v>229</v>
      </c>
      <c r="F905" s="70">
        <v>-441.81</v>
      </c>
      <c r="G905" s="70">
        <f>VLOOKUP($E905,'Fuel Heat Rate'!$C$3:$K$33,3,FALSE)*F905</f>
        <v>-92373.6348</v>
      </c>
    </row>
    <row r="906" spans="1:7">
      <c r="A906" s="6">
        <v>8762</v>
      </c>
      <c r="B906" s="6" t="s">
        <v>224</v>
      </c>
      <c r="C906" s="6">
        <v>2021</v>
      </c>
      <c r="D906" s="6" t="s">
        <v>506</v>
      </c>
      <c r="E906" s="6" t="s">
        <v>244</v>
      </c>
      <c r="F906" s="70">
        <v>-443.47</v>
      </c>
      <c r="G906" s="70">
        <f>VLOOKUP($E906,'Fuel Heat Rate'!$C$3:$K$33,3,FALSE)*F906</f>
        <v>-166877.761</v>
      </c>
    </row>
    <row r="907" spans="1:7">
      <c r="A907" s="6">
        <v>146452</v>
      </c>
      <c r="B907" s="6" t="s">
        <v>474</v>
      </c>
      <c r="C907" s="6">
        <v>2019</v>
      </c>
      <c r="D907" s="6" t="s">
        <v>506</v>
      </c>
      <c r="E907" s="6" t="s">
        <v>229</v>
      </c>
      <c r="F907" s="70">
        <v>-469.29</v>
      </c>
      <c r="G907" s="70">
        <f>VLOOKUP($E907,'Fuel Heat Rate'!$C$3:$K$33,3,FALSE)*F907</f>
        <v>-98119.1532</v>
      </c>
    </row>
    <row r="908" spans="1:7">
      <c r="A908" s="6">
        <v>65602</v>
      </c>
      <c r="B908" s="6" t="s">
        <v>462</v>
      </c>
      <c r="C908" s="6">
        <v>2019</v>
      </c>
      <c r="D908" s="6" t="s">
        <v>506</v>
      </c>
      <c r="E908" s="6" t="s">
        <v>229</v>
      </c>
      <c r="F908" s="70">
        <v>-493.39</v>
      </c>
      <c r="G908" s="70">
        <f>VLOOKUP($E908,'Fuel Heat Rate'!$C$3:$K$33,3,FALSE)*F908</f>
        <v>-103157.9812</v>
      </c>
    </row>
    <row r="909" spans="1:7">
      <c r="A909" s="6">
        <v>42012</v>
      </c>
      <c r="B909" s="6" t="s">
        <v>224</v>
      </c>
      <c r="C909" s="6">
        <v>2020</v>
      </c>
      <c r="D909" s="6" t="s">
        <v>506</v>
      </c>
      <c r="E909" s="6" t="s">
        <v>244</v>
      </c>
      <c r="F909" s="70">
        <v>-500.05</v>
      </c>
      <c r="G909" s="70">
        <f>VLOOKUP($E909,'Fuel Heat Rate'!$C$3:$K$33,3,FALSE)*F909</f>
        <v>-188168.815</v>
      </c>
    </row>
    <row r="910" spans="1:7">
      <c r="A910" s="6">
        <v>397437</v>
      </c>
      <c r="B910" s="6" t="s">
        <v>490</v>
      </c>
      <c r="C910" s="6">
        <v>2019</v>
      </c>
      <c r="D910" s="6" t="s">
        <v>506</v>
      </c>
      <c r="E910" s="6" t="s">
        <v>231</v>
      </c>
      <c r="F910" s="70">
        <v>-524.39</v>
      </c>
      <c r="G910" s="70">
        <f>VLOOKUP($E910,'Fuel Heat Rate'!$C$3:$K$33,3,FALSE)*F910</f>
        <v>-43854.7357</v>
      </c>
    </row>
    <row r="911" spans="1:7">
      <c r="A911" s="6">
        <v>1552</v>
      </c>
      <c r="B911" s="6" t="s">
        <v>474</v>
      </c>
      <c r="C911" s="6">
        <v>2021</v>
      </c>
      <c r="D911" s="6" t="s">
        <v>506</v>
      </c>
      <c r="E911" s="6" t="s">
        <v>229</v>
      </c>
      <c r="F911" s="70">
        <v>-542.87</v>
      </c>
      <c r="G911" s="70">
        <f>VLOOKUP($E911,'Fuel Heat Rate'!$C$3:$K$33,3,FALSE)*F911</f>
        <v>-113503.2596</v>
      </c>
    </row>
    <row r="912" spans="1:7">
      <c r="A912" s="6">
        <v>397402</v>
      </c>
      <c r="B912" s="6" t="s">
        <v>490</v>
      </c>
      <c r="C912" s="6">
        <v>2020</v>
      </c>
      <c r="D912" s="6" t="s">
        <v>506</v>
      </c>
      <c r="E912" s="6" t="s">
        <v>231</v>
      </c>
      <c r="F912" s="70">
        <v>-565.25</v>
      </c>
      <c r="G912" s="70">
        <f>VLOOKUP($E912,'Fuel Heat Rate'!$C$3:$K$33,3,FALSE)*F912</f>
        <v>-47271.8575</v>
      </c>
    </row>
    <row r="913" spans="1:7">
      <c r="A913" s="6">
        <v>41977</v>
      </c>
      <c r="B913" s="6" t="s">
        <v>224</v>
      </c>
      <c r="C913" s="6">
        <v>2019</v>
      </c>
      <c r="D913" s="6" t="s">
        <v>506</v>
      </c>
      <c r="E913" s="6" t="s">
        <v>244</v>
      </c>
      <c r="F913" s="70">
        <v>-573.41</v>
      </c>
      <c r="G913" s="70">
        <f>VLOOKUP($E913,'Fuel Heat Rate'!$C$3:$K$33,3,FALSE)*F913</f>
        <v>-215774.183</v>
      </c>
    </row>
    <row r="914" spans="1:7">
      <c r="A914" s="6">
        <v>243437</v>
      </c>
      <c r="B914" s="6" t="s">
        <v>480</v>
      </c>
      <c r="C914" s="6">
        <v>2020</v>
      </c>
      <c r="D914" s="6" t="s">
        <v>506</v>
      </c>
      <c r="E914" s="6" t="s">
        <v>229</v>
      </c>
      <c r="F914" s="70">
        <v>-574</v>
      </c>
      <c r="G914" s="70">
        <f>VLOOKUP($E914,'Fuel Heat Rate'!$C$3:$K$33,3,FALSE)*F914</f>
        <v>-120011.92</v>
      </c>
    </row>
    <row r="915" spans="1:7">
      <c r="A915" s="6">
        <v>243472</v>
      </c>
      <c r="B915" s="6" t="s">
        <v>480</v>
      </c>
      <c r="C915" s="6">
        <v>2019</v>
      </c>
      <c r="D915" s="6" t="s">
        <v>506</v>
      </c>
      <c r="E915" s="6" t="s">
        <v>229</v>
      </c>
      <c r="F915" s="70">
        <v>-590.5</v>
      </c>
      <c r="G915" s="70">
        <f>VLOOKUP($E915,'Fuel Heat Rate'!$C$3:$K$33,3,FALSE)*F915</f>
        <v>-123461.74</v>
      </c>
    </row>
    <row r="916" spans="1:7">
      <c r="A916" s="6">
        <v>40822</v>
      </c>
      <c r="B916" s="6" t="s">
        <v>224</v>
      </c>
      <c r="C916" s="6">
        <v>2019</v>
      </c>
      <c r="D916" s="6" t="s">
        <v>506</v>
      </c>
      <c r="E916" s="6" t="s">
        <v>234</v>
      </c>
      <c r="F916" s="70">
        <v>-646.29</v>
      </c>
      <c r="G916" s="70">
        <f>VLOOKUP($E916,'Fuel Heat Rate'!$C$3:$K$33,3,FALSE)*F916</f>
        <v>-54120.3246</v>
      </c>
    </row>
    <row r="917" spans="1:7">
      <c r="A917" s="6">
        <v>97942</v>
      </c>
      <c r="B917" s="6" t="s">
        <v>471</v>
      </c>
      <c r="C917" s="6">
        <v>2019</v>
      </c>
      <c r="D917" s="6" t="s">
        <v>506</v>
      </c>
      <c r="E917" s="6" t="s">
        <v>229</v>
      </c>
      <c r="F917" s="70">
        <v>-661.88</v>
      </c>
      <c r="G917" s="70">
        <f>VLOOKUP($E917,'Fuel Heat Rate'!$C$3:$K$33,3,FALSE)*F917</f>
        <v>-138385.8704</v>
      </c>
    </row>
    <row r="918" spans="1:7">
      <c r="A918" s="6">
        <v>50867</v>
      </c>
      <c r="B918" s="6" t="s">
        <v>224</v>
      </c>
      <c r="C918" s="6">
        <v>2020</v>
      </c>
      <c r="D918" s="6" t="s">
        <v>506</v>
      </c>
      <c r="E918" s="6" t="s">
        <v>226</v>
      </c>
      <c r="F918" s="70">
        <v>-689.73</v>
      </c>
      <c r="G918" s="70">
        <f>VLOOKUP($E918,'Fuel Heat Rate'!$C$3:$K$33,3,FALSE)*F918</f>
        <v>-201890.8683</v>
      </c>
    </row>
    <row r="919" spans="1:7">
      <c r="A919" s="6">
        <v>3652</v>
      </c>
      <c r="B919" s="6" t="s">
        <v>490</v>
      </c>
      <c r="C919" s="6">
        <v>2021</v>
      </c>
      <c r="D919" s="6" t="s">
        <v>506</v>
      </c>
      <c r="E919" s="6" t="s">
        <v>231</v>
      </c>
      <c r="F919" s="70">
        <v>-695.79</v>
      </c>
      <c r="G919" s="70">
        <f>VLOOKUP($E919,'Fuel Heat Rate'!$C$3:$K$33,3,FALSE)*F919</f>
        <v>-58188.9177</v>
      </c>
    </row>
    <row r="920" spans="1:7">
      <c r="A920" s="6">
        <v>65567</v>
      </c>
      <c r="B920" s="6" t="s">
        <v>462</v>
      </c>
      <c r="C920" s="6">
        <v>2020</v>
      </c>
      <c r="D920" s="6" t="s">
        <v>506</v>
      </c>
      <c r="E920" s="6" t="s">
        <v>229</v>
      </c>
      <c r="F920" s="70">
        <v>-711.92</v>
      </c>
      <c r="G920" s="70">
        <f>VLOOKUP($E920,'Fuel Heat Rate'!$C$3:$K$33,3,FALSE)*F920</f>
        <v>-148848.2336</v>
      </c>
    </row>
    <row r="921" spans="1:7">
      <c r="A921" s="6">
        <v>421342</v>
      </c>
      <c r="B921" s="6" t="s">
        <v>491</v>
      </c>
      <c r="C921" s="6">
        <v>2019</v>
      </c>
      <c r="D921" s="6" t="s">
        <v>506</v>
      </c>
      <c r="E921" s="6" t="s">
        <v>229</v>
      </c>
      <c r="F921" s="70">
        <v>-731.81</v>
      </c>
      <c r="G921" s="70">
        <f>VLOOKUP($E921,'Fuel Heat Rate'!$C$3:$K$33,3,FALSE)*F921</f>
        <v>-153006.8348</v>
      </c>
    </row>
    <row r="922" spans="1:7">
      <c r="A922" s="6">
        <v>1342</v>
      </c>
      <c r="B922" s="6" t="s">
        <v>495</v>
      </c>
      <c r="C922" s="6">
        <v>2021</v>
      </c>
      <c r="D922" s="6" t="s">
        <v>506</v>
      </c>
      <c r="E922" s="6" t="s">
        <v>229</v>
      </c>
      <c r="F922" s="70">
        <v>-743.26</v>
      </c>
      <c r="G922" s="70">
        <f>VLOOKUP($E922,'Fuel Heat Rate'!$C$3:$K$33,3,FALSE)*F922</f>
        <v>-155400.8008</v>
      </c>
    </row>
    <row r="923" spans="1:7">
      <c r="A923" s="6">
        <v>1412</v>
      </c>
      <c r="B923" s="6" t="s">
        <v>462</v>
      </c>
      <c r="C923" s="6">
        <v>2021</v>
      </c>
      <c r="D923" s="6" t="s">
        <v>506</v>
      </c>
      <c r="E923" s="6" t="s">
        <v>229</v>
      </c>
      <c r="F923" s="70">
        <v>-746.5</v>
      </c>
      <c r="G923" s="70">
        <f>VLOOKUP($E923,'Fuel Heat Rate'!$C$3:$K$33,3,FALSE)*F923</f>
        <v>-156078.22</v>
      </c>
    </row>
    <row r="924" spans="1:7">
      <c r="A924" s="6">
        <v>97907</v>
      </c>
      <c r="B924" s="6" t="s">
        <v>471</v>
      </c>
      <c r="C924" s="6">
        <v>2020</v>
      </c>
      <c r="D924" s="6" t="s">
        <v>506</v>
      </c>
      <c r="E924" s="6" t="s">
        <v>229</v>
      </c>
      <c r="F924" s="70">
        <v>-747.94</v>
      </c>
      <c r="G924" s="70">
        <f>VLOOKUP($E924,'Fuel Heat Rate'!$C$3:$K$33,3,FALSE)*F924</f>
        <v>-156379.2952</v>
      </c>
    </row>
    <row r="925" spans="1:7">
      <c r="A925" s="6">
        <v>1832</v>
      </c>
      <c r="B925" s="6" t="s">
        <v>480</v>
      </c>
      <c r="C925" s="6">
        <v>2021</v>
      </c>
      <c r="D925" s="6" t="s">
        <v>506</v>
      </c>
      <c r="E925" s="6" t="s">
        <v>229</v>
      </c>
      <c r="F925" s="70">
        <v>-750.23</v>
      </c>
      <c r="G925" s="70">
        <f>VLOOKUP($E925,'Fuel Heat Rate'!$C$3:$K$33,3,FALSE)*F925</f>
        <v>-156858.0884</v>
      </c>
    </row>
    <row r="926" spans="1:7">
      <c r="A926" s="6">
        <v>40857</v>
      </c>
      <c r="B926" s="6" t="s">
        <v>224</v>
      </c>
      <c r="C926" s="6">
        <v>2020</v>
      </c>
      <c r="D926" s="6" t="s">
        <v>506</v>
      </c>
      <c r="E926" s="6" t="s">
        <v>234</v>
      </c>
      <c r="F926" s="70">
        <v>-762.82</v>
      </c>
      <c r="G926" s="70">
        <f>VLOOKUP($E926,'Fuel Heat Rate'!$C$3:$K$33,3,FALSE)*F926</f>
        <v>-63878.5468</v>
      </c>
    </row>
    <row r="927" spans="1:7">
      <c r="A927" s="6">
        <v>421307</v>
      </c>
      <c r="B927" s="6" t="s">
        <v>491</v>
      </c>
      <c r="C927" s="6">
        <v>2020</v>
      </c>
      <c r="D927" s="6" t="s">
        <v>506</v>
      </c>
      <c r="E927" s="6" t="s">
        <v>229</v>
      </c>
      <c r="F927" s="70">
        <v>-792.12</v>
      </c>
      <c r="G927" s="70">
        <f>VLOOKUP($E927,'Fuel Heat Rate'!$C$3:$K$33,3,FALSE)*F927</f>
        <v>-165616.4496</v>
      </c>
    </row>
    <row r="928" spans="1:7">
      <c r="A928" s="6">
        <v>5507</v>
      </c>
      <c r="B928" s="6" t="s">
        <v>224</v>
      </c>
      <c r="C928" s="6">
        <v>2021</v>
      </c>
      <c r="D928" s="6" t="s">
        <v>506</v>
      </c>
      <c r="E928" s="6" t="s">
        <v>234</v>
      </c>
      <c r="F928" s="70">
        <v>-815.44</v>
      </c>
      <c r="G928" s="70">
        <f>VLOOKUP($E928,'Fuel Heat Rate'!$C$3:$K$33,3,FALSE)*F928</f>
        <v>-68284.9456</v>
      </c>
    </row>
    <row r="929" spans="1:7">
      <c r="A929" s="6">
        <v>469852</v>
      </c>
      <c r="B929" s="6" t="s">
        <v>495</v>
      </c>
      <c r="C929" s="6">
        <v>2019</v>
      </c>
      <c r="D929" s="6" t="s">
        <v>506</v>
      </c>
      <c r="E929" s="6" t="s">
        <v>229</v>
      </c>
      <c r="F929" s="70">
        <v>-825.29</v>
      </c>
      <c r="G929" s="70">
        <f>VLOOKUP($E929,'Fuel Heat Rate'!$C$3:$K$33,3,FALSE)*F929</f>
        <v>-172551.6332</v>
      </c>
    </row>
    <row r="930" spans="1:7">
      <c r="A930" s="6">
        <v>469817</v>
      </c>
      <c r="B930" s="6" t="s">
        <v>495</v>
      </c>
      <c r="C930" s="6">
        <v>2020</v>
      </c>
      <c r="D930" s="6" t="s">
        <v>506</v>
      </c>
      <c r="E930" s="6" t="s">
        <v>229</v>
      </c>
      <c r="F930" s="70">
        <v>-827.26</v>
      </c>
      <c r="G930" s="70">
        <f>VLOOKUP($E930,'Fuel Heat Rate'!$C$3:$K$33,3,FALSE)*F930</f>
        <v>-172963.5208</v>
      </c>
    </row>
    <row r="931" spans="1:7">
      <c r="A931" s="6">
        <v>114112</v>
      </c>
      <c r="B931" s="6" t="s">
        <v>472</v>
      </c>
      <c r="C931" s="6">
        <v>2019</v>
      </c>
      <c r="D931" s="6" t="s">
        <v>506</v>
      </c>
      <c r="E931" s="6" t="s">
        <v>229</v>
      </c>
      <c r="F931" s="70">
        <v>-828.35</v>
      </c>
      <c r="G931" s="70">
        <f>VLOOKUP($E931,'Fuel Heat Rate'!$C$3:$K$33,3,FALSE)*F931</f>
        <v>-173191.418</v>
      </c>
    </row>
    <row r="932" spans="1:7">
      <c r="A932" s="6">
        <v>356662</v>
      </c>
      <c r="B932" s="6" t="s">
        <v>487</v>
      </c>
      <c r="C932" s="6">
        <v>2019</v>
      </c>
      <c r="D932" s="6" t="s">
        <v>506</v>
      </c>
      <c r="E932" s="6" t="s">
        <v>229</v>
      </c>
      <c r="F932" s="70">
        <v>-866.08</v>
      </c>
      <c r="G932" s="70">
        <f>VLOOKUP($E932,'Fuel Heat Rate'!$C$3:$K$33,3,FALSE)*F932</f>
        <v>-181080.0064</v>
      </c>
    </row>
    <row r="933" spans="1:7">
      <c r="A933" s="6">
        <v>33717</v>
      </c>
      <c r="B933" s="6" t="s">
        <v>224</v>
      </c>
      <c r="C933" s="6">
        <v>2021</v>
      </c>
      <c r="D933" s="6" t="s">
        <v>506</v>
      </c>
      <c r="E933" s="6" t="s">
        <v>226</v>
      </c>
      <c r="F933" s="70">
        <v>-909.45</v>
      </c>
      <c r="G933" s="70">
        <f>VLOOKUP($E933,'Fuel Heat Rate'!$C$3:$K$33,3,FALSE)*F933</f>
        <v>-266205.1095</v>
      </c>
    </row>
    <row r="934" spans="1:7">
      <c r="A934" s="6">
        <v>114077</v>
      </c>
      <c r="B934" s="6" t="s">
        <v>472</v>
      </c>
      <c r="C934" s="6">
        <v>2020</v>
      </c>
      <c r="D934" s="6" t="s">
        <v>506</v>
      </c>
      <c r="E934" s="6" t="s">
        <v>229</v>
      </c>
      <c r="F934" s="70">
        <v>-911.4</v>
      </c>
      <c r="G934" s="70">
        <f>VLOOKUP($E934,'Fuel Heat Rate'!$C$3:$K$33,3,FALSE)*F934</f>
        <v>-190555.512</v>
      </c>
    </row>
    <row r="935" spans="1:7">
      <c r="A935" s="6">
        <v>130247</v>
      </c>
      <c r="B935" s="6" t="s">
        <v>473</v>
      </c>
      <c r="C935" s="6">
        <v>2020</v>
      </c>
      <c r="D935" s="6" t="s">
        <v>506</v>
      </c>
      <c r="E935" s="6" t="s">
        <v>229</v>
      </c>
      <c r="F935" s="70">
        <v>-921.59</v>
      </c>
      <c r="G935" s="70">
        <f>VLOOKUP($E935,'Fuel Heat Rate'!$C$3:$K$33,3,FALSE)*F935</f>
        <v>-192686.0372</v>
      </c>
    </row>
    <row r="936" spans="1:7">
      <c r="A936" s="6">
        <v>2077</v>
      </c>
      <c r="B936" s="6" t="s">
        <v>491</v>
      </c>
      <c r="C936" s="6">
        <v>2021</v>
      </c>
      <c r="D936" s="6" t="s">
        <v>506</v>
      </c>
      <c r="E936" s="6" t="s">
        <v>229</v>
      </c>
      <c r="F936" s="70">
        <v>-937.95</v>
      </c>
      <c r="G936" s="70">
        <f>VLOOKUP($E936,'Fuel Heat Rate'!$C$3:$K$33,3,FALSE)*F936</f>
        <v>-196106.586</v>
      </c>
    </row>
    <row r="937" spans="1:7">
      <c r="A937" s="6">
        <v>356627</v>
      </c>
      <c r="B937" s="6" t="s">
        <v>487</v>
      </c>
      <c r="C937" s="6">
        <v>2020</v>
      </c>
      <c r="D937" s="6" t="s">
        <v>506</v>
      </c>
      <c r="E937" s="6" t="s">
        <v>229</v>
      </c>
      <c r="F937" s="70">
        <v>-959.73</v>
      </c>
      <c r="G937" s="70">
        <f>VLOOKUP($E937,'Fuel Heat Rate'!$C$3:$K$33,3,FALSE)*F937</f>
        <v>-200660.3484</v>
      </c>
    </row>
    <row r="938" spans="1:7">
      <c r="A938" s="6">
        <v>130282</v>
      </c>
      <c r="B938" s="6" t="s">
        <v>473</v>
      </c>
      <c r="C938" s="6">
        <v>2019</v>
      </c>
      <c r="D938" s="6" t="s">
        <v>506</v>
      </c>
      <c r="E938" s="6" t="s">
        <v>229</v>
      </c>
      <c r="F938" s="70">
        <v>-968.29</v>
      </c>
      <c r="G938" s="70">
        <f>VLOOKUP($E938,'Fuel Heat Rate'!$C$3:$K$33,3,FALSE)*F938</f>
        <v>-202450.0732</v>
      </c>
    </row>
    <row r="939" spans="1:7">
      <c r="A939" s="6">
        <v>1902</v>
      </c>
      <c r="B939" s="6" t="s">
        <v>472</v>
      </c>
      <c r="C939" s="6">
        <v>2021</v>
      </c>
      <c r="D939" s="6" t="s">
        <v>506</v>
      </c>
      <c r="E939" s="6" t="s">
        <v>229</v>
      </c>
      <c r="F939" s="70">
        <v>-992.5</v>
      </c>
      <c r="G939" s="70">
        <f>VLOOKUP($E939,'Fuel Heat Rate'!$C$3:$K$33,3,FALSE)*F939</f>
        <v>-207511.9</v>
      </c>
    </row>
    <row r="940" spans="1:7">
      <c r="A940" s="6">
        <v>1377</v>
      </c>
      <c r="B940" s="6" t="s">
        <v>487</v>
      </c>
      <c r="C940" s="6">
        <v>2021</v>
      </c>
      <c r="D940" s="6" t="s">
        <v>506</v>
      </c>
      <c r="E940" s="6" t="s">
        <v>229</v>
      </c>
      <c r="F940" s="70">
        <v>-999.54</v>
      </c>
      <c r="G940" s="70">
        <f>VLOOKUP($E940,'Fuel Heat Rate'!$C$3:$K$33,3,FALSE)*F940</f>
        <v>-208983.8232</v>
      </c>
    </row>
    <row r="941" spans="1:7">
      <c r="A941" s="6">
        <v>1937</v>
      </c>
      <c r="B941" s="6" t="s">
        <v>471</v>
      </c>
      <c r="C941" s="6">
        <v>2021</v>
      </c>
      <c r="D941" s="6" t="s">
        <v>506</v>
      </c>
      <c r="E941" s="6" t="s">
        <v>229</v>
      </c>
      <c r="F941" s="70">
        <v>-1036.46</v>
      </c>
      <c r="G941" s="70">
        <f>VLOOKUP($E941,'Fuel Heat Rate'!$C$3:$K$33,3,FALSE)*F941</f>
        <v>-216703.0568</v>
      </c>
    </row>
    <row r="942" spans="1:7">
      <c r="A942" s="6">
        <v>1517</v>
      </c>
      <c r="B942" s="6" t="s">
        <v>473</v>
      </c>
      <c r="C942" s="6">
        <v>2021</v>
      </c>
      <c r="D942" s="6" t="s">
        <v>506</v>
      </c>
      <c r="E942" s="6" t="s">
        <v>229</v>
      </c>
      <c r="F942" s="70">
        <v>-1160.9</v>
      </c>
      <c r="G942" s="70">
        <f>VLOOKUP($E942,'Fuel Heat Rate'!$C$3:$K$33,3,FALSE)*F942</f>
        <v>-242720.972</v>
      </c>
    </row>
    <row r="943" spans="1:7">
      <c r="A943" s="6">
        <v>40052</v>
      </c>
      <c r="B943" s="6" t="s">
        <v>224</v>
      </c>
      <c r="C943" s="6">
        <v>2019</v>
      </c>
      <c r="D943" s="6" t="s">
        <v>506</v>
      </c>
      <c r="E943" s="6" t="s">
        <v>231</v>
      </c>
      <c r="F943" s="70">
        <v>-1413.87</v>
      </c>
      <c r="G943" s="70">
        <f>VLOOKUP($E943,'Fuel Heat Rate'!$C$3:$K$33,3,FALSE)*F943</f>
        <v>-118241.9481</v>
      </c>
    </row>
    <row r="944" spans="1:7">
      <c r="A944" s="6">
        <v>40087</v>
      </c>
      <c r="B944" s="6" t="s">
        <v>224</v>
      </c>
      <c r="C944" s="6">
        <v>2020</v>
      </c>
      <c r="D944" s="6" t="s">
        <v>506</v>
      </c>
      <c r="E944" s="6" t="s">
        <v>231</v>
      </c>
      <c r="F944" s="70">
        <v>-1499.1</v>
      </c>
      <c r="G944" s="70">
        <f>VLOOKUP($E944,'Fuel Heat Rate'!$C$3:$K$33,3,FALSE)*F944</f>
        <v>-125369.733</v>
      </c>
    </row>
    <row r="945" spans="1:7">
      <c r="A945" s="6">
        <v>3337</v>
      </c>
      <c r="B945" s="6" t="s">
        <v>224</v>
      </c>
      <c r="C945" s="6">
        <v>2021</v>
      </c>
      <c r="D945" s="6" t="s">
        <v>506</v>
      </c>
      <c r="E945" s="6" t="s">
        <v>231</v>
      </c>
      <c r="F945" s="70">
        <v>-1683.09</v>
      </c>
      <c r="G945" s="70">
        <f>VLOOKUP($E945,'Fuel Heat Rate'!$C$3:$K$33,3,FALSE)*F945</f>
        <v>-140756.8167</v>
      </c>
    </row>
    <row r="946" spans="1:7">
      <c r="A946" s="6">
        <v>211132</v>
      </c>
      <c r="B946" s="6" t="s">
        <v>478</v>
      </c>
      <c r="C946" s="6">
        <v>2019</v>
      </c>
      <c r="D946" s="6" t="s">
        <v>506</v>
      </c>
      <c r="E946" s="6" t="s">
        <v>229</v>
      </c>
      <c r="F946" s="70">
        <v>-1773.91</v>
      </c>
      <c r="G946" s="70">
        <f>VLOOKUP($E946,'Fuel Heat Rate'!$C$3:$K$33,3,FALSE)*F946</f>
        <v>-370889.1028</v>
      </c>
    </row>
    <row r="947" spans="1:7">
      <c r="A947" s="6">
        <v>211097</v>
      </c>
      <c r="B947" s="6" t="s">
        <v>478</v>
      </c>
      <c r="C947" s="6">
        <v>2020</v>
      </c>
      <c r="D947" s="6" t="s">
        <v>506</v>
      </c>
      <c r="E947" s="6" t="s">
        <v>229</v>
      </c>
      <c r="F947" s="70">
        <v>-2047.37</v>
      </c>
      <c r="G947" s="70">
        <f>VLOOKUP($E947,'Fuel Heat Rate'!$C$3:$K$33,3,FALSE)*F947</f>
        <v>-428064.1196</v>
      </c>
    </row>
    <row r="948" spans="1:7">
      <c r="A948" s="6">
        <v>405172</v>
      </c>
      <c r="B948" s="6" t="s">
        <v>490</v>
      </c>
      <c r="C948" s="6">
        <v>2019</v>
      </c>
      <c r="D948" s="6" t="s">
        <v>506</v>
      </c>
      <c r="E948" s="6" t="s">
        <v>229</v>
      </c>
      <c r="F948" s="70">
        <v>-2056.3</v>
      </c>
      <c r="G948" s="70">
        <f>VLOOKUP($E948,'Fuel Heat Rate'!$C$3:$K$33,3,FALSE)*F948</f>
        <v>-429931.204</v>
      </c>
    </row>
    <row r="949" spans="1:7">
      <c r="A949" s="6">
        <v>405137</v>
      </c>
      <c r="B949" s="6" t="s">
        <v>490</v>
      </c>
      <c r="C949" s="6">
        <v>2020</v>
      </c>
      <c r="D949" s="6" t="s">
        <v>506</v>
      </c>
      <c r="E949" s="6" t="s">
        <v>229</v>
      </c>
      <c r="F949" s="70">
        <v>-2210.93</v>
      </c>
      <c r="G949" s="70">
        <f>VLOOKUP($E949,'Fuel Heat Rate'!$C$3:$K$33,3,FALSE)*F949</f>
        <v>-462261.2444</v>
      </c>
    </row>
    <row r="950" spans="1:7">
      <c r="A950" s="6">
        <v>1727</v>
      </c>
      <c r="B950" s="6" t="s">
        <v>478</v>
      </c>
      <c r="C950" s="6">
        <v>2021</v>
      </c>
      <c r="D950" s="6" t="s">
        <v>506</v>
      </c>
      <c r="E950" s="6" t="s">
        <v>229</v>
      </c>
      <c r="F950" s="70">
        <v>-2290</v>
      </c>
      <c r="G950" s="70">
        <f>VLOOKUP($E950,'Fuel Heat Rate'!$C$3:$K$33,3,FALSE)*F950</f>
        <v>-478793.2</v>
      </c>
    </row>
    <row r="951" spans="1:7">
      <c r="A951" s="6">
        <v>275812</v>
      </c>
      <c r="B951" s="6" t="s">
        <v>482</v>
      </c>
      <c r="C951" s="6">
        <v>2019</v>
      </c>
      <c r="D951" s="6" t="s">
        <v>506</v>
      </c>
      <c r="E951" s="6" t="s">
        <v>229</v>
      </c>
      <c r="F951" s="70">
        <v>-2420.96</v>
      </c>
      <c r="G951" s="70">
        <f>VLOOKUP($E951,'Fuel Heat Rate'!$C$3:$K$33,3,FALSE)*F951</f>
        <v>-506174.3168</v>
      </c>
    </row>
    <row r="952" spans="1:7">
      <c r="A952" s="6">
        <v>1482</v>
      </c>
      <c r="B952" s="6" t="s">
        <v>490</v>
      </c>
      <c r="C952" s="6">
        <v>2021</v>
      </c>
      <c r="D952" s="6" t="s">
        <v>506</v>
      </c>
      <c r="E952" s="6" t="s">
        <v>229</v>
      </c>
      <c r="F952" s="70">
        <v>-2427.41</v>
      </c>
      <c r="G952" s="70">
        <f>VLOOKUP($E952,'Fuel Heat Rate'!$C$3:$K$33,3,FALSE)*F952</f>
        <v>-507522.8828</v>
      </c>
    </row>
    <row r="953" spans="1:7">
      <c r="A953" s="6">
        <v>194962</v>
      </c>
      <c r="B953" s="6" t="s">
        <v>477</v>
      </c>
      <c r="C953" s="6">
        <v>2019</v>
      </c>
      <c r="D953" s="6" t="s">
        <v>506</v>
      </c>
      <c r="E953" s="6" t="s">
        <v>229</v>
      </c>
      <c r="F953" s="70">
        <v>-2601.65</v>
      </c>
      <c r="G953" s="70">
        <f>VLOOKUP($E953,'Fuel Heat Rate'!$C$3:$K$33,3,FALSE)*F953</f>
        <v>-543952.982</v>
      </c>
    </row>
    <row r="954" spans="1:7">
      <c r="A954" s="6">
        <v>275777</v>
      </c>
      <c r="B954" s="6" t="s">
        <v>482</v>
      </c>
      <c r="C954" s="6">
        <v>2020</v>
      </c>
      <c r="D954" s="6" t="s">
        <v>506</v>
      </c>
      <c r="E954" s="6" t="s">
        <v>229</v>
      </c>
      <c r="F954" s="70">
        <v>-2607.28</v>
      </c>
      <c r="G954" s="70">
        <f>VLOOKUP($E954,'Fuel Heat Rate'!$C$3:$K$33,3,FALSE)*F954</f>
        <v>-545130.1024</v>
      </c>
    </row>
    <row r="955" spans="1:7">
      <c r="A955" s="6">
        <v>518327</v>
      </c>
      <c r="B955" s="6" t="s">
        <v>498</v>
      </c>
      <c r="C955" s="6">
        <v>2020</v>
      </c>
      <c r="D955" s="6" t="s">
        <v>506</v>
      </c>
      <c r="E955" s="6" t="s">
        <v>229</v>
      </c>
      <c r="F955" s="70">
        <v>-2714.06</v>
      </c>
      <c r="G955" s="70">
        <f>VLOOKUP($E955,'Fuel Heat Rate'!$C$3:$K$33,3,FALSE)*F955</f>
        <v>-567455.6648</v>
      </c>
    </row>
    <row r="956" spans="1:7">
      <c r="A956" s="6">
        <v>194927</v>
      </c>
      <c r="B956" s="6" t="s">
        <v>477</v>
      </c>
      <c r="C956" s="6">
        <v>2020</v>
      </c>
      <c r="D956" s="6" t="s">
        <v>506</v>
      </c>
      <c r="E956" s="6" t="s">
        <v>229</v>
      </c>
      <c r="F956" s="70">
        <v>-2851.01</v>
      </c>
      <c r="G956" s="70">
        <f>VLOOKUP($E956,'Fuel Heat Rate'!$C$3:$K$33,3,FALSE)*F956</f>
        <v>-596089.1708</v>
      </c>
    </row>
    <row r="957" spans="1:7">
      <c r="A957" s="6">
        <v>518362</v>
      </c>
      <c r="B957" s="6" t="s">
        <v>498</v>
      </c>
      <c r="C957" s="6">
        <v>2019</v>
      </c>
      <c r="D957" s="6" t="s">
        <v>506</v>
      </c>
      <c r="E957" s="6" t="s">
        <v>229</v>
      </c>
      <c r="F957" s="70">
        <v>-2868.42</v>
      </c>
      <c r="G957" s="70">
        <f>VLOOKUP($E957,'Fuel Heat Rate'!$C$3:$K$33,3,FALSE)*F957</f>
        <v>-599729.2536</v>
      </c>
    </row>
    <row r="958" spans="1:7">
      <c r="A958" s="6">
        <v>1272</v>
      </c>
      <c r="B958" s="6" t="s">
        <v>482</v>
      </c>
      <c r="C958" s="6">
        <v>2021</v>
      </c>
      <c r="D958" s="6" t="s">
        <v>506</v>
      </c>
      <c r="E958" s="6" t="s">
        <v>229</v>
      </c>
      <c r="F958" s="70">
        <v>-2898.4</v>
      </c>
      <c r="G958" s="70">
        <f>VLOOKUP($E958,'Fuel Heat Rate'!$C$3:$K$33,3,FALSE)*F958</f>
        <v>-605997.472</v>
      </c>
    </row>
    <row r="959" spans="1:7">
      <c r="A959" s="6">
        <v>1762</v>
      </c>
      <c r="B959" s="6" t="s">
        <v>498</v>
      </c>
      <c r="C959" s="6">
        <v>2021</v>
      </c>
      <c r="D959" s="6" t="s">
        <v>506</v>
      </c>
      <c r="E959" s="6" t="s">
        <v>229</v>
      </c>
      <c r="F959" s="70">
        <v>-2913.54</v>
      </c>
      <c r="G959" s="70">
        <f>VLOOKUP($E959,'Fuel Heat Rate'!$C$3:$K$33,3,FALSE)*F959</f>
        <v>-609162.9432</v>
      </c>
    </row>
    <row r="960" spans="1:7">
      <c r="A960" s="6">
        <v>486022</v>
      </c>
      <c r="B960" s="6" t="s">
        <v>496</v>
      </c>
      <c r="C960" s="6">
        <v>2019</v>
      </c>
      <c r="D960" s="6" t="s">
        <v>506</v>
      </c>
      <c r="E960" s="6" t="s">
        <v>229</v>
      </c>
      <c r="F960" s="70">
        <v>-2917.83</v>
      </c>
      <c r="G960" s="70">
        <f>VLOOKUP($E960,'Fuel Heat Rate'!$C$3:$K$33,3,FALSE)*F960</f>
        <v>-610059.8964</v>
      </c>
    </row>
    <row r="961" spans="1:7">
      <c r="A961" s="6">
        <v>485987</v>
      </c>
      <c r="B961" s="6" t="s">
        <v>496</v>
      </c>
      <c r="C961" s="6">
        <v>2020</v>
      </c>
      <c r="D961" s="6" t="s">
        <v>506</v>
      </c>
      <c r="E961" s="6" t="s">
        <v>229</v>
      </c>
      <c r="F961" s="70">
        <v>-3084.1</v>
      </c>
      <c r="G961" s="70">
        <f>VLOOKUP($E961,'Fuel Heat Rate'!$C$3:$K$33,3,FALSE)*F961</f>
        <v>-644823.628</v>
      </c>
    </row>
    <row r="962" spans="1:7">
      <c r="A962" s="6">
        <v>227302</v>
      </c>
      <c r="B962" s="6" t="s">
        <v>479</v>
      </c>
      <c r="C962" s="6">
        <v>2019</v>
      </c>
      <c r="D962" s="6" t="s">
        <v>506</v>
      </c>
      <c r="E962" s="6" t="s">
        <v>229</v>
      </c>
      <c r="F962" s="70">
        <v>-3260.92</v>
      </c>
      <c r="G962" s="70">
        <f>VLOOKUP($E962,'Fuel Heat Rate'!$C$3:$K$33,3,FALSE)*F962</f>
        <v>-681793.1536</v>
      </c>
    </row>
    <row r="963" spans="1:7">
      <c r="A963" s="6">
        <v>291982</v>
      </c>
      <c r="B963" s="6" t="s">
        <v>483</v>
      </c>
      <c r="C963" s="6">
        <v>2019</v>
      </c>
      <c r="D963" s="6" t="s">
        <v>506</v>
      </c>
      <c r="E963" s="6" t="s">
        <v>229</v>
      </c>
      <c r="F963" s="70">
        <v>-3661.9</v>
      </c>
      <c r="G963" s="70">
        <f>VLOOKUP($E963,'Fuel Heat Rate'!$C$3:$K$33,3,FALSE)*F963</f>
        <v>-765630.052</v>
      </c>
    </row>
    <row r="964" spans="1:7">
      <c r="A964" s="6">
        <v>1587</v>
      </c>
      <c r="B964" s="6" t="s">
        <v>496</v>
      </c>
      <c r="C964" s="6">
        <v>2021</v>
      </c>
      <c r="D964" s="6" t="s">
        <v>506</v>
      </c>
      <c r="E964" s="6" t="s">
        <v>229</v>
      </c>
      <c r="F964" s="70">
        <v>-3695.4</v>
      </c>
      <c r="G964" s="70">
        <f>VLOOKUP($E964,'Fuel Heat Rate'!$C$3:$K$33,3,FALSE)*F964</f>
        <v>-772634.232</v>
      </c>
    </row>
    <row r="965" spans="1:7">
      <c r="A965" s="6">
        <v>291947</v>
      </c>
      <c r="B965" s="6" t="s">
        <v>483</v>
      </c>
      <c r="C965" s="6">
        <v>2020</v>
      </c>
      <c r="D965" s="6" t="s">
        <v>506</v>
      </c>
      <c r="E965" s="6" t="s">
        <v>229</v>
      </c>
      <c r="F965" s="70">
        <v>-3736.93</v>
      </c>
      <c r="G965" s="70">
        <f>VLOOKUP($E965,'Fuel Heat Rate'!$C$3:$K$33,3,FALSE)*F965</f>
        <v>-781317.3244</v>
      </c>
    </row>
    <row r="966" spans="1:7">
      <c r="A966" s="6">
        <v>227267</v>
      </c>
      <c r="B966" s="6" t="s">
        <v>479</v>
      </c>
      <c r="C966" s="6">
        <v>2020</v>
      </c>
      <c r="D966" s="6" t="s">
        <v>506</v>
      </c>
      <c r="E966" s="6" t="s">
        <v>229</v>
      </c>
      <c r="F966" s="70">
        <v>-3791</v>
      </c>
      <c r="G966" s="70">
        <f>VLOOKUP($E966,'Fuel Heat Rate'!$C$3:$K$33,3,FALSE)*F966</f>
        <v>-792622.28</v>
      </c>
    </row>
    <row r="967" spans="1:7">
      <c r="A967" s="6">
        <v>1622</v>
      </c>
      <c r="B967" s="6" t="s">
        <v>483</v>
      </c>
      <c r="C967" s="6">
        <v>2021</v>
      </c>
      <c r="D967" s="6" t="s">
        <v>506</v>
      </c>
      <c r="E967" s="6" t="s">
        <v>229</v>
      </c>
      <c r="F967" s="70">
        <v>-3797.67</v>
      </c>
      <c r="G967" s="70">
        <f>VLOOKUP($E967,'Fuel Heat Rate'!$C$3:$K$33,3,FALSE)*F967</f>
        <v>-794016.8436</v>
      </c>
    </row>
    <row r="968" spans="1:7">
      <c r="A968" s="6">
        <v>1692</v>
      </c>
      <c r="B968" s="6" t="s">
        <v>477</v>
      </c>
      <c r="C968" s="6">
        <v>2021</v>
      </c>
      <c r="D968" s="6" t="s">
        <v>506</v>
      </c>
      <c r="E968" s="6" t="s">
        <v>229</v>
      </c>
      <c r="F968" s="70">
        <v>-3927.74</v>
      </c>
      <c r="G968" s="70">
        <f>VLOOKUP($E968,'Fuel Heat Rate'!$C$3:$K$33,3,FALSE)*F968</f>
        <v>-821211.8792</v>
      </c>
    </row>
    <row r="969" spans="1:7">
      <c r="A969" s="6">
        <v>340492</v>
      </c>
      <c r="B969" s="6" t="s">
        <v>486</v>
      </c>
      <c r="C969" s="6">
        <v>2019</v>
      </c>
      <c r="D969" s="6" t="s">
        <v>506</v>
      </c>
      <c r="E969" s="6" t="s">
        <v>229</v>
      </c>
      <c r="F969" s="70">
        <v>-3980.24</v>
      </c>
      <c r="G969" s="70">
        <f>VLOOKUP($E969,'Fuel Heat Rate'!$C$3:$K$33,3,FALSE)*F969</f>
        <v>-832188.5792</v>
      </c>
    </row>
    <row r="970" spans="1:7">
      <c r="A970" s="6">
        <v>2147</v>
      </c>
      <c r="B970" s="6" t="s">
        <v>479</v>
      </c>
      <c r="C970" s="6">
        <v>2021</v>
      </c>
      <c r="D970" s="6" t="s">
        <v>506</v>
      </c>
      <c r="E970" s="6" t="s">
        <v>229</v>
      </c>
      <c r="F970" s="70">
        <v>-4114.87</v>
      </c>
      <c r="G970" s="70">
        <f>VLOOKUP($E970,'Fuel Heat Rate'!$C$3:$K$33,3,FALSE)*F970</f>
        <v>-860337.0196</v>
      </c>
    </row>
    <row r="971" spans="1:7">
      <c r="A971" s="6">
        <v>324322</v>
      </c>
      <c r="B971" s="6" t="s">
        <v>485</v>
      </c>
      <c r="C971" s="6">
        <v>2019</v>
      </c>
      <c r="D971" s="6" t="s">
        <v>506</v>
      </c>
      <c r="E971" s="6" t="s">
        <v>229</v>
      </c>
      <c r="F971" s="70">
        <v>-4277.86</v>
      </c>
      <c r="G971" s="70">
        <f>VLOOKUP($E971,'Fuel Heat Rate'!$C$3:$K$33,3,FALSE)*F971</f>
        <v>-894414.9688</v>
      </c>
    </row>
    <row r="972" spans="1:7">
      <c r="A972" s="6">
        <v>340457</v>
      </c>
      <c r="B972" s="6" t="s">
        <v>486</v>
      </c>
      <c r="C972" s="6">
        <v>2020</v>
      </c>
      <c r="D972" s="6" t="s">
        <v>506</v>
      </c>
      <c r="E972" s="6" t="s">
        <v>229</v>
      </c>
      <c r="F972" s="70">
        <v>-4409.44</v>
      </c>
      <c r="G972" s="70">
        <f>VLOOKUP($E972,'Fuel Heat Rate'!$C$3:$K$33,3,FALSE)*F972</f>
        <v>-921925.7152</v>
      </c>
    </row>
    <row r="973" spans="1:7">
      <c r="A973" s="6">
        <v>324287</v>
      </c>
      <c r="B973" s="6" t="s">
        <v>485</v>
      </c>
      <c r="C973" s="6">
        <v>2020</v>
      </c>
      <c r="D973" s="6" t="s">
        <v>506</v>
      </c>
      <c r="E973" s="6" t="s">
        <v>229</v>
      </c>
      <c r="F973" s="70">
        <v>-4628.89</v>
      </c>
      <c r="G973" s="70">
        <f>VLOOKUP($E973,'Fuel Heat Rate'!$C$3:$K$33,3,FALSE)*F973</f>
        <v>-967808.3212</v>
      </c>
    </row>
    <row r="974" spans="1:7">
      <c r="A974" s="6">
        <v>2007</v>
      </c>
      <c r="B974" s="6" t="s">
        <v>485</v>
      </c>
      <c r="C974" s="6">
        <v>2021</v>
      </c>
      <c r="D974" s="6" t="s">
        <v>506</v>
      </c>
      <c r="E974" s="6" t="s">
        <v>229</v>
      </c>
      <c r="F974" s="70">
        <v>-4809.65</v>
      </c>
      <c r="G974" s="70">
        <f>VLOOKUP($E974,'Fuel Heat Rate'!$C$3:$K$33,3,FALSE)*F974</f>
        <v>-1005601.622</v>
      </c>
    </row>
    <row r="975" spans="1:7">
      <c r="A975" s="6">
        <v>1202</v>
      </c>
      <c r="B975" s="6" t="s">
        <v>486</v>
      </c>
      <c r="C975" s="6">
        <v>2021</v>
      </c>
      <c r="D975" s="6" t="s">
        <v>506</v>
      </c>
      <c r="E975" s="6" t="s">
        <v>229</v>
      </c>
      <c r="F975" s="70">
        <v>-5207.46</v>
      </c>
      <c r="G975" s="70">
        <f>VLOOKUP($E975,'Fuel Heat Rate'!$C$3:$K$33,3,FALSE)*F975</f>
        <v>-1088775.7368</v>
      </c>
    </row>
    <row r="976" spans="1:7">
      <c r="A976" s="6">
        <v>389002</v>
      </c>
      <c r="B976" s="6" t="s">
        <v>489</v>
      </c>
      <c r="C976" s="6">
        <v>2019</v>
      </c>
      <c r="D976" s="6" t="s">
        <v>506</v>
      </c>
      <c r="E976" s="6" t="s">
        <v>229</v>
      </c>
      <c r="F976" s="70">
        <v>-7830.43</v>
      </c>
      <c r="G976" s="70">
        <f>VLOOKUP($E976,'Fuel Heat Rate'!$C$3:$K$33,3,FALSE)*F976</f>
        <v>-1637186.3044</v>
      </c>
    </row>
    <row r="977" spans="1:7">
      <c r="A977" s="6">
        <v>388967</v>
      </c>
      <c r="B977" s="6" t="s">
        <v>489</v>
      </c>
      <c r="C977" s="6">
        <v>2020</v>
      </c>
      <c r="D977" s="6" t="s">
        <v>506</v>
      </c>
      <c r="E977" s="6" t="s">
        <v>229</v>
      </c>
      <c r="F977" s="70">
        <v>-7951.65</v>
      </c>
      <c r="G977" s="70">
        <f>VLOOKUP($E977,'Fuel Heat Rate'!$C$3:$K$33,3,FALSE)*F977</f>
        <v>-1662530.982</v>
      </c>
    </row>
    <row r="978" spans="1:7">
      <c r="A978" s="6">
        <v>1447</v>
      </c>
      <c r="B978" s="6" t="s">
        <v>489</v>
      </c>
      <c r="C978" s="6">
        <v>2021</v>
      </c>
      <c r="D978" s="6" t="s">
        <v>506</v>
      </c>
      <c r="E978" s="6" t="s">
        <v>229</v>
      </c>
      <c r="F978" s="70">
        <v>-8421.45</v>
      </c>
      <c r="G978" s="70">
        <f>VLOOKUP($E978,'Fuel Heat Rate'!$C$3:$K$33,3,FALSE)*F978</f>
        <v>-1760756.766</v>
      </c>
    </row>
    <row r="979" spans="1:7">
      <c r="A979" s="6">
        <v>39282</v>
      </c>
      <c r="B979" s="6" t="s">
        <v>224</v>
      </c>
      <c r="C979" s="6">
        <v>2019</v>
      </c>
      <c r="D979" s="6" t="s">
        <v>506</v>
      </c>
      <c r="E979" s="6" t="s">
        <v>229</v>
      </c>
      <c r="F979" s="70">
        <v>-33027.91</v>
      </c>
      <c r="G979" s="70">
        <f>VLOOKUP($E979,'Fuel Heat Rate'!$C$3:$K$33,3,FALSE)*F979</f>
        <v>-6905475.4228</v>
      </c>
    </row>
    <row r="980" spans="1:7">
      <c r="A980" s="6">
        <v>39317</v>
      </c>
      <c r="B980" s="6" t="s">
        <v>224</v>
      </c>
      <c r="C980" s="6">
        <v>2020</v>
      </c>
      <c r="D980" s="6" t="s">
        <v>506</v>
      </c>
      <c r="E980" s="6" t="s">
        <v>229</v>
      </c>
      <c r="F980" s="70">
        <v>-35434.18</v>
      </c>
      <c r="G980" s="70">
        <f>VLOOKUP($E980,'Fuel Heat Rate'!$C$3:$K$33,3,FALSE)*F980</f>
        <v>-7408578.3544</v>
      </c>
    </row>
    <row r="981" spans="1:7">
      <c r="A981" s="6">
        <v>1167</v>
      </c>
      <c r="B981" s="6" t="s">
        <v>224</v>
      </c>
      <c r="C981" s="6">
        <v>2021</v>
      </c>
      <c r="D981" s="6" t="s">
        <v>506</v>
      </c>
      <c r="E981" s="6" t="s">
        <v>229</v>
      </c>
      <c r="F981" s="70">
        <v>-42501.62</v>
      </c>
      <c r="G981" s="70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B2" sqref="B2:D17"/>
    </sheetView>
  </sheetViews>
  <sheetFormatPr defaultColWidth="8.87610619469027" defaultRowHeight="13.5"/>
  <cols>
    <col min="1" max="1" width="17.2566371681416" style="6" customWidth="1"/>
    <col min="2" max="2" width="38" style="6" customWidth="1"/>
    <col min="3" max="3" width="5" style="6" customWidth="1"/>
    <col min="4" max="4" width="8" style="6" customWidth="1"/>
    <col min="5" max="6" width="8.87610619469027" style="6"/>
    <col min="7" max="7" width="17.2566371681416" style="6" customWidth="1"/>
    <col min="8" max="35" width="9.50442477876106" style="6" customWidth="1"/>
    <col min="36" max="36" width="28.7522123893805" style="6" customWidth="1"/>
    <col min="37" max="38" width="6" style="6" customWidth="1"/>
    <col min="39" max="39" width="31.3716814159292" style="6" customWidth="1"/>
    <col min="40" max="40" width="28.7522123893805" style="6" customWidth="1"/>
    <col min="41" max="41" width="6" style="6" customWidth="1"/>
    <col min="42" max="42" width="7" style="6" customWidth="1"/>
    <col min="43" max="43" width="31.3716814159292" style="6" customWidth="1"/>
    <col min="44" max="44" width="10" style="6" customWidth="1"/>
    <col min="45" max="45" width="7" style="6" customWidth="1"/>
    <col min="46" max="46" width="5" style="6" customWidth="1"/>
    <col min="47" max="47" width="33.3716814159292" style="6" customWidth="1"/>
    <col min="48" max="48" width="28.7522123893805" style="6" customWidth="1"/>
    <col min="49" max="49" width="6" style="6" customWidth="1"/>
    <col min="50" max="50" width="7" style="6" customWidth="1"/>
    <col min="51" max="51" width="31.3716814159292" style="6" customWidth="1"/>
    <col min="52" max="52" width="26.6283185840708" style="6" customWidth="1"/>
    <col min="53" max="54" width="7" style="6" customWidth="1"/>
    <col min="55" max="55" width="29.2566371681416" style="6" customWidth="1"/>
    <col min="56" max="56" width="28.7522123893805" style="6" customWidth="1"/>
    <col min="57" max="57" width="7" style="6" customWidth="1"/>
    <col min="58" max="58" width="9" style="6" customWidth="1"/>
    <col min="59" max="59" width="31.3716814159292" style="6" customWidth="1"/>
    <col min="60" max="60" width="26.6283185840708" style="6" customWidth="1"/>
    <col min="61" max="62" width="8" style="6" customWidth="1"/>
    <col min="63" max="63" width="29.2566371681416" style="6" customWidth="1"/>
    <col min="64" max="64" width="28.7522123893805" style="6" customWidth="1"/>
    <col min="65" max="66" width="6" style="6" customWidth="1"/>
    <col min="67" max="67" width="31.3716814159292" style="6" customWidth="1"/>
    <col min="68" max="68" width="26.6283185840708" style="6" customWidth="1"/>
    <col min="69" max="70" width="5" style="6" customWidth="1"/>
    <col min="71" max="71" width="29.2566371681416" style="6" customWidth="1"/>
    <col min="72" max="72" width="28.7522123893805" style="6" customWidth="1"/>
    <col min="73" max="73" width="6" style="6" customWidth="1"/>
    <col min="74" max="74" width="7" style="6" customWidth="1"/>
    <col min="75" max="75" width="31.3716814159292" style="6" customWidth="1"/>
    <col min="76" max="76" width="26.6283185840708" style="6" customWidth="1"/>
    <col min="77" max="78" width="6" style="6" customWidth="1"/>
    <col min="79" max="79" width="29.2566371681416" style="6" customWidth="1"/>
    <col min="80" max="80" width="8.3716814159292" style="6" customWidth="1"/>
    <col min="81" max="81" width="10.7522123893805" style="6" customWidth="1"/>
    <col min="82" max="82" width="11" style="6" customWidth="1"/>
    <col min="83" max="16384" width="8.87610619469027" style="6"/>
  </cols>
  <sheetData>
    <row r="1" spans="1:35">
      <c r="A1" s="6" t="s">
        <v>218</v>
      </c>
      <c r="B1" s="6" t="s">
        <v>507</v>
      </c>
      <c r="C1" s="6" t="s">
        <v>219</v>
      </c>
      <c r="D1" s="6" t="s">
        <v>508</v>
      </c>
      <c r="G1" s="6" t="s">
        <v>509</v>
      </c>
      <c r="H1" s="6" t="s">
        <v>461</v>
      </c>
    </row>
    <row r="2" spans="1:35">
      <c r="A2" s="6" t="s">
        <v>462</v>
      </c>
      <c r="B2" s="6" t="s">
        <v>510</v>
      </c>
      <c r="C2" s="6">
        <v>2019</v>
      </c>
      <c r="H2" s="6" t="s">
        <v>510</v>
      </c>
      <c r="K2" s="6" t="s">
        <v>511</v>
      </c>
      <c r="N2" s="6" t="s">
        <v>512</v>
      </c>
      <c r="Q2" s="6" t="s">
        <v>513</v>
      </c>
      <c r="T2" s="6" t="s">
        <v>514</v>
      </c>
      <c r="W2" s="6" t="s">
        <v>515</v>
      </c>
      <c r="Z2" s="6" t="s">
        <v>516</v>
      </c>
      <c r="AC2" s="6" t="s">
        <v>517</v>
      </c>
      <c r="AF2" s="6" t="s">
        <v>518</v>
      </c>
      <c r="AI2" s="6" t="s">
        <v>468</v>
      </c>
    </row>
    <row r="3" spans="1:35">
      <c r="A3" s="6" t="s">
        <v>462</v>
      </c>
      <c r="B3" s="6" t="s">
        <v>510</v>
      </c>
      <c r="C3" s="6">
        <v>2020</v>
      </c>
      <c r="G3" s="6" t="s">
        <v>469</v>
      </c>
      <c r="H3" s="6">
        <v>2019</v>
      </c>
      <c r="I3" s="6">
        <v>2020</v>
      </c>
      <c r="J3" s="6">
        <v>2021</v>
      </c>
      <c r="K3" s="6">
        <v>2019</v>
      </c>
      <c r="L3" s="6">
        <v>2020</v>
      </c>
      <c r="M3" s="6">
        <v>2021</v>
      </c>
      <c r="N3" s="6">
        <v>2019</v>
      </c>
      <c r="O3" s="6">
        <v>2020</v>
      </c>
      <c r="P3" s="6">
        <v>2021</v>
      </c>
      <c r="Q3" s="6">
        <v>2019</v>
      </c>
      <c r="R3" s="6">
        <v>2020</v>
      </c>
      <c r="S3" s="6">
        <v>2021</v>
      </c>
      <c r="T3" s="6">
        <v>2019</v>
      </c>
      <c r="U3" s="6">
        <v>2020</v>
      </c>
      <c r="V3" s="6">
        <v>2021</v>
      </c>
      <c r="W3" s="6">
        <v>2019</v>
      </c>
      <c r="X3" s="6">
        <v>2020</v>
      </c>
      <c r="Y3" s="6">
        <v>2021</v>
      </c>
      <c r="Z3" s="6">
        <v>2019</v>
      </c>
      <c r="AA3" s="6">
        <v>2020</v>
      </c>
      <c r="AB3" s="6">
        <v>2021</v>
      </c>
      <c r="AC3" s="6">
        <v>2019</v>
      </c>
      <c r="AD3" s="6">
        <v>2020</v>
      </c>
      <c r="AE3" s="6">
        <v>2021</v>
      </c>
      <c r="AF3" s="6">
        <v>2019</v>
      </c>
      <c r="AG3" s="6">
        <v>2020</v>
      </c>
      <c r="AH3" s="6">
        <v>2021</v>
      </c>
    </row>
    <row r="4" spans="1:35">
      <c r="A4" s="6" t="s">
        <v>462</v>
      </c>
      <c r="B4" s="6" t="s">
        <v>519</v>
      </c>
      <c r="C4" s="6">
        <v>2019</v>
      </c>
      <c r="G4" s="69" t="s">
        <v>462</v>
      </c>
      <c r="K4" s="6">
        <v>2657</v>
      </c>
      <c r="L4" s="6">
        <v>2531</v>
      </c>
      <c r="M4" s="6">
        <v>2702</v>
      </c>
      <c r="N4" s="6">
        <v>64</v>
      </c>
      <c r="O4" s="6">
        <v>69</v>
      </c>
      <c r="P4" s="6">
        <v>65</v>
      </c>
      <c r="Q4" s="6">
        <v>33</v>
      </c>
      <c r="R4" s="6">
        <v>42</v>
      </c>
      <c r="S4" s="6">
        <v>52</v>
      </c>
      <c r="T4" s="6">
        <v>116.5</v>
      </c>
      <c r="U4" s="6">
        <v>102.6</v>
      </c>
      <c r="V4" s="6">
        <v>105</v>
      </c>
      <c r="W4" s="6">
        <v>2463</v>
      </c>
      <c r="X4" s="6">
        <v>2314</v>
      </c>
      <c r="Y4" s="6">
        <v>2477</v>
      </c>
      <c r="Z4" s="6">
        <v>4</v>
      </c>
      <c r="AA4" s="6">
        <v>3</v>
      </c>
      <c r="AB4" s="6">
        <v>2.6</v>
      </c>
      <c r="AF4" s="6">
        <v>0.5</v>
      </c>
      <c r="AG4" s="6">
        <v>0.4</v>
      </c>
      <c r="AH4" s="6">
        <v>0.4</v>
      </c>
      <c r="AI4" s="6">
        <v>15804</v>
      </c>
    </row>
    <row r="5" spans="1:35">
      <c r="A5" s="6" t="s">
        <v>462</v>
      </c>
      <c r="B5" s="6" t="s">
        <v>519</v>
      </c>
      <c r="C5" s="6">
        <v>2020</v>
      </c>
      <c r="G5" s="69" t="s">
        <v>470</v>
      </c>
      <c r="K5" s="6">
        <v>443</v>
      </c>
      <c r="L5" s="6">
        <v>434</v>
      </c>
      <c r="M5" s="6">
        <v>447</v>
      </c>
      <c r="P5" s="6">
        <v>0</v>
      </c>
      <c r="Q5" s="6">
        <v>19</v>
      </c>
      <c r="R5" s="6">
        <v>23</v>
      </c>
      <c r="S5" s="6">
        <v>25</v>
      </c>
      <c r="T5" s="6">
        <v>4</v>
      </c>
      <c r="U5" s="6">
        <v>0</v>
      </c>
      <c r="V5" s="6">
        <v>0</v>
      </c>
      <c r="W5" s="6">
        <v>15</v>
      </c>
      <c r="X5" s="6">
        <v>10</v>
      </c>
      <c r="Y5" s="6">
        <v>15</v>
      </c>
      <c r="Z5" s="6">
        <v>404</v>
      </c>
      <c r="AA5" s="6">
        <v>397</v>
      </c>
      <c r="AB5" s="6">
        <v>404</v>
      </c>
      <c r="AC5" s="6">
        <v>5</v>
      </c>
      <c r="AD5" s="6">
        <v>4</v>
      </c>
      <c r="AE5" s="6">
        <v>2</v>
      </c>
      <c r="AG5" s="6">
        <v>1</v>
      </c>
      <c r="AH5" s="6">
        <v>1</v>
      </c>
      <c r="AI5" s="6">
        <v>2653</v>
      </c>
    </row>
    <row r="6" spans="1:35">
      <c r="A6" s="6" t="s">
        <v>462</v>
      </c>
      <c r="B6" s="6" t="s">
        <v>511</v>
      </c>
      <c r="C6" s="6">
        <v>2019</v>
      </c>
      <c r="D6" s="6">
        <v>2657</v>
      </c>
      <c r="G6" s="69" t="s">
        <v>471</v>
      </c>
      <c r="H6" s="6">
        <v>621</v>
      </c>
      <c r="I6" s="6">
        <v>652</v>
      </c>
      <c r="J6" s="6">
        <v>777</v>
      </c>
      <c r="K6" s="6">
        <v>1406</v>
      </c>
      <c r="L6" s="6">
        <v>1551</v>
      </c>
      <c r="M6" s="6">
        <v>1704</v>
      </c>
      <c r="N6" s="6">
        <v>4</v>
      </c>
      <c r="O6" s="6">
        <v>4</v>
      </c>
      <c r="P6" s="6">
        <v>4</v>
      </c>
      <c r="Q6" s="6">
        <v>27</v>
      </c>
      <c r="R6" s="6">
        <v>35</v>
      </c>
      <c r="S6" s="6">
        <v>48</v>
      </c>
      <c r="T6" s="6">
        <v>74.5</v>
      </c>
      <c r="U6" s="6">
        <v>66</v>
      </c>
      <c r="V6" s="6">
        <v>75</v>
      </c>
      <c r="W6" s="6">
        <v>1242</v>
      </c>
      <c r="X6" s="6">
        <v>1380</v>
      </c>
      <c r="Y6" s="6">
        <v>1509</v>
      </c>
      <c r="Z6" s="6">
        <v>67</v>
      </c>
      <c r="AA6" s="6">
        <v>64</v>
      </c>
      <c r="AB6" s="6">
        <v>67</v>
      </c>
      <c r="AC6" s="6">
        <v>0.01</v>
      </c>
      <c r="AF6" s="6">
        <v>0.5</v>
      </c>
      <c r="AG6" s="6">
        <v>1</v>
      </c>
      <c r="AH6" s="6">
        <v>1</v>
      </c>
      <c r="AI6" s="6">
        <v>11380.01</v>
      </c>
    </row>
    <row r="7" spans="1:35">
      <c r="A7" s="6" t="s">
        <v>462</v>
      </c>
      <c r="B7" s="6" t="s">
        <v>511</v>
      </c>
      <c r="C7" s="6">
        <v>2020</v>
      </c>
      <c r="D7" s="6">
        <v>2531</v>
      </c>
      <c r="G7" s="69" t="s">
        <v>472</v>
      </c>
      <c r="K7" s="6">
        <v>817</v>
      </c>
      <c r="L7" s="6">
        <v>901</v>
      </c>
      <c r="M7" s="6">
        <v>1043</v>
      </c>
      <c r="N7" s="6">
        <v>1</v>
      </c>
      <c r="O7" s="6">
        <v>0.1</v>
      </c>
      <c r="P7" s="6">
        <v>0.1</v>
      </c>
      <c r="Q7" s="6">
        <v>5</v>
      </c>
      <c r="R7" s="6">
        <v>6</v>
      </c>
      <c r="S7" s="6">
        <v>7</v>
      </c>
      <c r="T7" s="6">
        <v>10</v>
      </c>
      <c r="U7" s="6">
        <v>9.9</v>
      </c>
      <c r="V7" s="6">
        <v>16.9</v>
      </c>
      <c r="W7" s="6">
        <v>803</v>
      </c>
      <c r="X7" s="6">
        <v>885</v>
      </c>
      <c r="Y7" s="6">
        <v>1019</v>
      </c>
      <c r="AB7" s="6">
        <v>0</v>
      </c>
      <c r="AH7" s="6">
        <v>0</v>
      </c>
      <c r="AI7" s="6">
        <v>5524</v>
      </c>
    </row>
    <row r="8" spans="1:35">
      <c r="A8" s="6" t="s">
        <v>462</v>
      </c>
      <c r="B8" s="6" t="s">
        <v>511</v>
      </c>
      <c r="C8" s="6">
        <v>2021</v>
      </c>
      <c r="D8" s="6">
        <v>2702</v>
      </c>
      <c r="G8" s="69" t="s">
        <v>473</v>
      </c>
      <c r="H8" s="6">
        <v>1106</v>
      </c>
      <c r="I8" s="6">
        <v>1161</v>
      </c>
      <c r="J8" s="6">
        <v>1204</v>
      </c>
      <c r="K8" s="6">
        <v>3222</v>
      </c>
      <c r="L8" s="6">
        <v>3425</v>
      </c>
      <c r="M8" s="6">
        <v>4487</v>
      </c>
      <c r="N8" s="6">
        <v>19</v>
      </c>
      <c r="O8" s="6">
        <v>25</v>
      </c>
      <c r="P8" s="6">
        <v>30</v>
      </c>
      <c r="Q8" s="6">
        <v>93</v>
      </c>
      <c r="R8" s="6">
        <v>131</v>
      </c>
      <c r="S8" s="6">
        <v>168</v>
      </c>
      <c r="T8" s="6">
        <v>35.8</v>
      </c>
      <c r="U8" s="6">
        <v>0</v>
      </c>
      <c r="V8" s="6">
        <v>0</v>
      </c>
      <c r="W8" s="6">
        <v>2508</v>
      </c>
      <c r="X8" s="6">
        <v>2518</v>
      </c>
      <c r="Y8" s="6">
        <v>3372</v>
      </c>
      <c r="Z8" s="6">
        <v>594</v>
      </c>
      <c r="AA8" s="6">
        <v>751</v>
      </c>
      <c r="AB8" s="6">
        <v>908</v>
      </c>
      <c r="AF8" s="6">
        <v>8.2</v>
      </c>
      <c r="AG8" s="6">
        <v>10</v>
      </c>
      <c r="AH8" s="6">
        <v>9</v>
      </c>
      <c r="AI8" s="6">
        <v>25785</v>
      </c>
    </row>
    <row r="9" spans="1:35">
      <c r="A9" s="6" t="s">
        <v>462</v>
      </c>
      <c r="B9" s="6" t="s">
        <v>520</v>
      </c>
      <c r="C9" s="6">
        <v>2019</v>
      </c>
      <c r="D9" s="6">
        <v>5521</v>
      </c>
      <c r="G9" s="69" t="s">
        <v>474</v>
      </c>
      <c r="H9" s="6">
        <v>172</v>
      </c>
      <c r="I9" s="6">
        <v>168</v>
      </c>
      <c r="J9" s="6">
        <v>181</v>
      </c>
      <c r="K9" s="6">
        <v>988</v>
      </c>
      <c r="L9" s="6">
        <v>1032</v>
      </c>
      <c r="M9" s="6">
        <v>1120</v>
      </c>
      <c r="N9" s="6">
        <v>40</v>
      </c>
      <c r="O9" s="6">
        <v>43</v>
      </c>
      <c r="P9" s="6">
        <v>47</v>
      </c>
      <c r="Q9" s="6">
        <v>11</v>
      </c>
      <c r="R9" s="6">
        <v>13</v>
      </c>
      <c r="S9" s="6">
        <v>19</v>
      </c>
      <c r="T9" s="6">
        <v>104.9</v>
      </c>
      <c r="U9" s="6">
        <v>100</v>
      </c>
      <c r="V9" s="6">
        <v>100</v>
      </c>
      <c r="W9" s="6">
        <v>833</v>
      </c>
      <c r="X9" s="6">
        <v>865</v>
      </c>
      <c r="Y9" s="6">
        <v>944</v>
      </c>
      <c r="Z9" s="6">
        <v>5</v>
      </c>
      <c r="AA9" s="6">
        <v>9</v>
      </c>
      <c r="AB9" s="6">
        <v>9</v>
      </c>
      <c r="AF9" s="6">
        <v>1.1</v>
      </c>
      <c r="AG9" s="6">
        <v>1</v>
      </c>
      <c r="AH9" s="6">
        <v>1</v>
      </c>
      <c r="AI9" s="6">
        <v>6807</v>
      </c>
    </row>
    <row r="10" spans="1:35">
      <c r="A10" s="6" t="s">
        <v>462</v>
      </c>
      <c r="B10" s="6" t="s">
        <v>520</v>
      </c>
      <c r="C10" s="6">
        <v>2020</v>
      </c>
      <c r="D10" s="6">
        <v>5561</v>
      </c>
      <c r="G10" s="69" t="s">
        <v>475</v>
      </c>
      <c r="K10" s="6">
        <v>1390</v>
      </c>
      <c r="L10" s="6">
        <v>1354</v>
      </c>
      <c r="M10" s="6">
        <v>1485</v>
      </c>
      <c r="N10" s="6">
        <v>1</v>
      </c>
      <c r="O10" s="6">
        <v>1</v>
      </c>
      <c r="P10" s="6">
        <v>2</v>
      </c>
      <c r="Q10" s="6">
        <v>7</v>
      </c>
      <c r="R10" s="6">
        <v>11</v>
      </c>
      <c r="S10" s="6">
        <v>16</v>
      </c>
      <c r="T10" s="6">
        <v>4</v>
      </c>
      <c r="U10" s="6">
        <v>0</v>
      </c>
      <c r="V10" s="6">
        <v>0</v>
      </c>
      <c r="W10" s="6">
        <v>1381</v>
      </c>
      <c r="X10" s="6">
        <v>1323</v>
      </c>
      <c r="Y10" s="6">
        <v>1444</v>
      </c>
      <c r="AA10" s="6">
        <v>19</v>
      </c>
      <c r="AB10" s="6">
        <v>23</v>
      </c>
      <c r="AH10" s="6">
        <v>0</v>
      </c>
      <c r="AI10" s="6">
        <v>8461</v>
      </c>
    </row>
    <row r="11" spans="1:35">
      <c r="A11" s="6" t="s">
        <v>462</v>
      </c>
      <c r="B11" s="6" t="s">
        <v>520</v>
      </c>
      <c r="C11" s="6">
        <v>2021</v>
      </c>
      <c r="D11" s="6">
        <v>5740</v>
      </c>
      <c r="G11" s="69" t="s">
        <v>476</v>
      </c>
      <c r="H11" s="6">
        <v>97</v>
      </c>
      <c r="I11" s="6">
        <v>96</v>
      </c>
      <c r="J11" s="6">
        <v>98</v>
      </c>
      <c r="K11" s="6">
        <v>212</v>
      </c>
      <c r="L11" s="6">
        <v>215</v>
      </c>
      <c r="M11" s="6">
        <v>254</v>
      </c>
      <c r="N11" s="6">
        <v>14</v>
      </c>
      <c r="O11" s="6">
        <v>14</v>
      </c>
      <c r="P11" s="6">
        <v>14</v>
      </c>
      <c r="Q11" s="6">
        <v>5</v>
      </c>
      <c r="R11" s="6">
        <v>7</v>
      </c>
      <c r="S11" s="6">
        <v>17</v>
      </c>
      <c r="T11" s="6">
        <v>8.7</v>
      </c>
      <c r="U11" s="6">
        <v>6.6</v>
      </c>
      <c r="V11" s="6">
        <v>7</v>
      </c>
      <c r="W11" s="6">
        <v>173</v>
      </c>
      <c r="X11" s="6">
        <v>160</v>
      </c>
      <c r="Y11" s="6">
        <v>166</v>
      </c>
      <c r="Z11" s="6">
        <v>14</v>
      </c>
      <c r="AA11" s="6">
        <v>28</v>
      </c>
      <c r="AB11" s="6">
        <v>49.7</v>
      </c>
      <c r="AF11" s="6">
        <v>0.3</v>
      </c>
      <c r="AG11" s="6">
        <v>0.4</v>
      </c>
      <c r="AH11" s="6">
        <v>0.3</v>
      </c>
      <c r="AI11" s="6">
        <v>1657</v>
      </c>
    </row>
    <row r="12" spans="1:35">
      <c r="A12" s="6" t="s">
        <v>462</v>
      </c>
      <c r="B12" s="6" t="s">
        <v>512</v>
      </c>
      <c r="C12" s="6">
        <v>2019</v>
      </c>
      <c r="D12" s="6">
        <v>64</v>
      </c>
      <c r="G12" s="69" t="s">
        <v>477</v>
      </c>
      <c r="K12" s="6">
        <v>2377</v>
      </c>
      <c r="L12" s="6">
        <v>2352</v>
      </c>
      <c r="M12" s="6">
        <v>2259</v>
      </c>
      <c r="N12" s="6">
        <v>27</v>
      </c>
      <c r="O12" s="6">
        <v>29</v>
      </c>
      <c r="P12" s="6">
        <v>23</v>
      </c>
      <c r="Q12" s="6">
        <v>15</v>
      </c>
      <c r="R12" s="6">
        <v>22</v>
      </c>
      <c r="S12" s="6">
        <v>44</v>
      </c>
      <c r="T12" s="6">
        <v>77.7</v>
      </c>
      <c r="U12" s="6">
        <v>69</v>
      </c>
      <c r="V12" s="6">
        <v>70</v>
      </c>
      <c r="W12" s="6">
        <v>2274</v>
      </c>
      <c r="X12" s="6">
        <v>2224</v>
      </c>
      <c r="Y12" s="6">
        <v>2111</v>
      </c>
      <c r="Z12" s="6">
        <v>1</v>
      </c>
      <c r="AA12" s="6">
        <v>8</v>
      </c>
      <c r="AB12" s="6">
        <v>10</v>
      </c>
      <c r="AF12" s="6">
        <v>0.3</v>
      </c>
      <c r="AH12" s="6">
        <v>1</v>
      </c>
      <c r="AI12" s="6">
        <v>13994</v>
      </c>
    </row>
    <row r="13" spans="1:35">
      <c r="A13" s="6" t="s">
        <v>462</v>
      </c>
      <c r="B13" s="6" t="s">
        <v>512</v>
      </c>
      <c r="C13" s="6">
        <v>2020</v>
      </c>
      <c r="D13" s="6">
        <v>69</v>
      </c>
      <c r="G13" s="69" t="s">
        <v>478</v>
      </c>
      <c r="K13" s="6">
        <v>2481</v>
      </c>
      <c r="L13" s="6">
        <v>2400</v>
      </c>
      <c r="M13" s="6">
        <v>2350</v>
      </c>
      <c r="N13" s="6">
        <v>28</v>
      </c>
      <c r="O13" s="6">
        <v>37</v>
      </c>
      <c r="P13" s="6">
        <v>42</v>
      </c>
      <c r="Q13" s="6">
        <v>9</v>
      </c>
      <c r="R13" s="6">
        <v>12</v>
      </c>
      <c r="S13" s="6">
        <v>35</v>
      </c>
      <c r="T13" s="6">
        <v>34</v>
      </c>
      <c r="U13" s="6">
        <v>20</v>
      </c>
      <c r="V13" s="6">
        <v>21</v>
      </c>
      <c r="W13" s="6">
        <v>2400</v>
      </c>
      <c r="X13" s="6">
        <v>2300</v>
      </c>
      <c r="Y13" s="6">
        <v>2241</v>
      </c>
      <c r="Z13" s="6">
        <v>24</v>
      </c>
      <c r="AA13" s="6">
        <v>29</v>
      </c>
      <c r="AB13" s="6">
        <v>9</v>
      </c>
      <c r="AG13" s="6">
        <v>2</v>
      </c>
      <c r="AH13" s="6">
        <v>2</v>
      </c>
      <c r="AI13" s="6">
        <v>14476</v>
      </c>
    </row>
    <row r="14" spans="1:35">
      <c r="A14" s="6" t="s">
        <v>462</v>
      </c>
      <c r="B14" s="6" t="s">
        <v>512</v>
      </c>
      <c r="C14" s="6">
        <v>2021</v>
      </c>
      <c r="D14" s="6">
        <v>65</v>
      </c>
      <c r="G14" s="69" t="s">
        <v>479</v>
      </c>
      <c r="K14" s="6">
        <v>887</v>
      </c>
      <c r="L14" s="6">
        <v>895</v>
      </c>
      <c r="M14" s="6">
        <v>905</v>
      </c>
      <c r="N14" s="6">
        <v>54</v>
      </c>
      <c r="O14" s="6">
        <v>59</v>
      </c>
      <c r="P14" s="6">
        <v>72</v>
      </c>
      <c r="Q14" s="6">
        <v>5</v>
      </c>
      <c r="R14" s="6">
        <v>5</v>
      </c>
      <c r="S14" s="6">
        <v>7</v>
      </c>
      <c r="T14" s="6">
        <v>16.9</v>
      </c>
      <c r="U14" s="6">
        <v>11.7</v>
      </c>
      <c r="V14" s="6">
        <v>18</v>
      </c>
      <c r="W14" s="6">
        <v>818</v>
      </c>
      <c r="X14" s="6">
        <v>815</v>
      </c>
      <c r="Y14" s="6">
        <v>804</v>
      </c>
      <c r="Z14" s="6">
        <v>3</v>
      </c>
      <c r="AA14" s="6">
        <v>3</v>
      </c>
      <c r="AB14" s="6">
        <v>3.6</v>
      </c>
      <c r="AF14" s="6">
        <v>0.1</v>
      </c>
      <c r="AG14" s="6">
        <v>0.3</v>
      </c>
      <c r="AH14" s="6">
        <v>0.4</v>
      </c>
      <c r="AI14" s="6">
        <v>5383</v>
      </c>
    </row>
    <row r="15" spans="1:35">
      <c r="A15" s="6" t="s">
        <v>462</v>
      </c>
      <c r="B15" s="6" t="s">
        <v>521</v>
      </c>
      <c r="C15" s="6">
        <v>2019</v>
      </c>
      <c r="D15" s="6">
        <v>127</v>
      </c>
      <c r="G15" s="69" t="s">
        <v>480</v>
      </c>
      <c r="K15" s="6">
        <v>1485</v>
      </c>
      <c r="L15" s="6">
        <v>1243</v>
      </c>
      <c r="M15" s="6">
        <v>1476</v>
      </c>
      <c r="N15" s="6">
        <v>13</v>
      </c>
      <c r="O15" s="6">
        <v>17</v>
      </c>
      <c r="P15" s="6">
        <v>14</v>
      </c>
      <c r="Q15" s="6">
        <v>15</v>
      </c>
      <c r="R15" s="6">
        <v>19</v>
      </c>
      <c r="S15" s="6">
        <v>26</v>
      </c>
      <c r="T15" s="6">
        <v>81.9</v>
      </c>
      <c r="U15" s="6">
        <v>73</v>
      </c>
      <c r="V15" s="6">
        <v>90</v>
      </c>
      <c r="W15" s="6">
        <v>1351</v>
      </c>
      <c r="X15" s="6">
        <v>1102</v>
      </c>
      <c r="Y15" s="6">
        <v>1307</v>
      </c>
      <c r="Z15" s="6">
        <v>33</v>
      </c>
      <c r="AA15" s="6">
        <v>30</v>
      </c>
      <c r="AB15" s="6">
        <v>37</v>
      </c>
      <c r="AF15" s="6">
        <v>1.1</v>
      </c>
      <c r="AG15" s="6">
        <v>2</v>
      </c>
      <c r="AH15" s="6">
        <v>2</v>
      </c>
      <c r="AI15" s="6">
        <v>8418</v>
      </c>
    </row>
    <row r="16" spans="1:35">
      <c r="A16" s="6" t="s">
        <v>462</v>
      </c>
      <c r="B16" s="6" t="s">
        <v>521</v>
      </c>
      <c r="C16" s="6">
        <v>2020</v>
      </c>
      <c r="D16" s="6">
        <v>139</v>
      </c>
      <c r="G16" s="69" t="s">
        <v>481</v>
      </c>
      <c r="K16" s="6">
        <v>906</v>
      </c>
      <c r="L16" s="6">
        <v>849</v>
      </c>
      <c r="M16" s="6">
        <v>1024</v>
      </c>
      <c r="N16" s="6">
        <v>1</v>
      </c>
      <c r="O16" s="6">
        <v>12</v>
      </c>
      <c r="P16" s="6">
        <v>13</v>
      </c>
      <c r="Q16" s="6">
        <v>19</v>
      </c>
      <c r="R16" s="6">
        <v>25</v>
      </c>
      <c r="S16" s="6">
        <v>32</v>
      </c>
      <c r="T16" s="6">
        <v>112.9</v>
      </c>
      <c r="U16" s="6">
        <v>95</v>
      </c>
      <c r="V16" s="6">
        <v>100</v>
      </c>
      <c r="W16" s="6">
        <v>776</v>
      </c>
      <c r="X16" s="6">
        <v>710</v>
      </c>
      <c r="Y16" s="6">
        <v>873</v>
      </c>
      <c r="Z16" s="6">
        <v>2</v>
      </c>
      <c r="AA16" s="6">
        <v>3</v>
      </c>
      <c r="AB16" s="6">
        <v>1</v>
      </c>
      <c r="AC16" s="6">
        <v>3</v>
      </c>
      <c r="AD16" s="6">
        <v>3</v>
      </c>
      <c r="AE16" s="6">
        <v>3</v>
      </c>
      <c r="AF16" s="6">
        <v>1.1</v>
      </c>
      <c r="AG16" s="6">
        <v>2</v>
      </c>
      <c r="AH16" s="6">
        <v>2</v>
      </c>
      <c r="AI16" s="6">
        <v>5568</v>
      </c>
    </row>
    <row r="17" spans="1:35">
      <c r="A17" s="6" t="s">
        <v>462</v>
      </c>
      <c r="B17" s="6" t="s">
        <v>521</v>
      </c>
      <c r="C17" s="6">
        <v>2021</v>
      </c>
      <c r="D17" s="6">
        <v>144</v>
      </c>
      <c r="G17" s="69" t="s">
        <v>482</v>
      </c>
      <c r="K17" s="6">
        <v>705</v>
      </c>
      <c r="L17" s="6">
        <v>721</v>
      </c>
      <c r="M17" s="6">
        <v>689.2</v>
      </c>
      <c r="N17" s="6">
        <v>26</v>
      </c>
      <c r="O17" s="6">
        <v>24</v>
      </c>
      <c r="P17" s="6">
        <v>20</v>
      </c>
      <c r="Q17" s="6">
        <v>9</v>
      </c>
      <c r="R17" s="6">
        <v>9</v>
      </c>
      <c r="S17" s="6">
        <v>11</v>
      </c>
      <c r="T17" s="6">
        <v>10</v>
      </c>
      <c r="U17" s="6">
        <v>11.97</v>
      </c>
      <c r="V17" s="6">
        <v>12</v>
      </c>
      <c r="W17" s="6">
        <v>659</v>
      </c>
      <c r="X17" s="6">
        <v>677</v>
      </c>
      <c r="Y17" s="6">
        <v>646</v>
      </c>
      <c r="Z17" s="6">
        <v>0.1</v>
      </c>
      <c r="AA17" s="6">
        <v>0.1</v>
      </c>
      <c r="AB17" s="6">
        <v>0</v>
      </c>
      <c r="AG17" s="6">
        <v>0.03</v>
      </c>
      <c r="AH17" s="6">
        <v>0.2</v>
      </c>
      <c r="AI17" s="6">
        <v>4230.6</v>
      </c>
    </row>
    <row r="18" spans="1:35">
      <c r="A18" s="6" t="s">
        <v>462</v>
      </c>
      <c r="B18" s="6" t="s">
        <v>513</v>
      </c>
      <c r="C18" s="6">
        <v>2019</v>
      </c>
      <c r="D18" s="6">
        <v>33</v>
      </c>
      <c r="G18" s="69" t="s">
        <v>483</v>
      </c>
      <c r="H18" s="6">
        <v>329</v>
      </c>
      <c r="I18" s="6">
        <v>355</v>
      </c>
      <c r="J18" s="6">
        <v>485</v>
      </c>
      <c r="K18" s="6">
        <v>4364</v>
      </c>
      <c r="L18" s="6">
        <v>4290</v>
      </c>
      <c r="M18" s="6">
        <v>4739</v>
      </c>
      <c r="N18" s="6">
        <v>35</v>
      </c>
      <c r="O18" s="6">
        <v>37</v>
      </c>
      <c r="P18" s="6">
        <v>32</v>
      </c>
      <c r="Q18" s="6">
        <v>73</v>
      </c>
      <c r="R18" s="6">
        <v>86</v>
      </c>
      <c r="S18" s="6">
        <v>99</v>
      </c>
      <c r="T18" s="6">
        <v>133</v>
      </c>
      <c r="U18" s="6">
        <v>118</v>
      </c>
      <c r="V18" s="6">
        <v>116</v>
      </c>
      <c r="W18" s="6">
        <v>3604</v>
      </c>
      <c r="X18" s="6">
        <v>3570</v>
      </c>
      <c r="Y18" s="6">
        <v>4004</v>
      </c>
      <c r="Z18" s="6">
        <v>532</v>
      </c>
      <c r="AA18" s="6">
        <v>477</v>
      </c>
      <c r="AB18" s="6">
        <v>486</v>
      </c>
      <c r="AF18" s="6">
        <v>2</v>
      </c>
      <c r="AG18" s="6">
        <v>2</v>
      </c>
      <c r="AH18" s="6">
        <v>2</v>
      </c>
      <c r="AI18" s="6">
        <v>27970</v>
      </c>
    </row>
    <row r="19" spans="1:35">
      <c r="A19" s="6" t="s">
        <v>462</v>
      </c>
      <c r="B19" s="6" t="s">
        <v>513</v>
      </c>
      <c r="C19" s="6">
        <v>2020</v>
      </c>
      <c r="D19" s="6">
        <v>42</v>
      </c>
      <c r="G19" s="69" t="s">
        <v>484</v>
      </c>
      <c r="K19" s="6">
        <v>1128</v>
      </c>
      <c r="L19" s="6">
        <v>1199</v>
      </c>
      <c r="M19" s="6">
        <v>1306</v>
      </c>
      <c r="N19" s="6">
        <v>10</v>
      </c>
      <c r="O19" s="6">
        <v>13</v>
      </c>
      <c r="P19" s="6">
        <v>16</v>
      </c>
      <c r="Q19" s="6">
        <v>9</v>
      </c>
      <c r="R19" s="6">
        <v>17</v>
      </c>
      <c r="S19" s="6">
        <v>35</v>
      </c>
      <c r="T19" s="6">
        <v>156.4</v>
      </c>
      <c r="U19" s="6">
        <v>145</v>
      </c>
      <c r="V19" s="6">
        <v>174</v>
      </c>
      <c r="W19" s="6">
        <v>973</v>
      </c>
      <c r="X19" s="6">
        <v>1018</v>
      </c>
      <c r="Y19" s="6">
        <v>1075</v>
      </c>
      <c r="Z19" s="6">
        <v>6</v>
      </c>
      <c r="AA19" s="6">
        <v>4</v>
      </c>
      <c r="AB19" s="6">
        <v>5</v>
      </c>
      <c r="AF19" s="6">
        <v>1.6</v>
      </c>
      <c r="AG19" s="6">
        <v>2</v>
      </c>
      <c r="AH19" s="6">
        <v>1</v>
      </c>
      <c r="AI19" s="6">
        <v>7294</v>
      </c>
    </row>
    <row r="20" spans="1:35">
      <c r="A20" s="6" t="s">
        <v>462</v>
      </c>
      <c r="B20" s="6" t="s">
        <v>513</v>
      </c>
      <c r="C20" s="6">
        <v>2021</v>
      </c>
      <c r="D20" s="6">
        <v>52</v>
      </c>
      <c r="G20" s="69" t="s">
        <v>485</v>
      </c>
      <c r="H20" s="6">
        <v>327</v>
      </c>
      <c r="I20" s="6">
        <v>327</v>
      </c>
      <c r="J20" s="6">
        <v>400</v>
      </c>
      <c r="K20" s="6">
        <v>1395</v>
      </c>
      <c r="L20" s="6">
        <v>1410</v>
      </c>
      <c r="M20" s="6">
        <v>1399</v>
      </c>
      <c r="N20" s="6">
        <v>6</v>
      </c>
      <c r="O20" s="6">
        <v>9</v>
      </c>
      <c r="P20" s="6">
        <v>9</v>
      </c>
      <c r="Q20" s="6">
        <v>6</v>
      </c>
      <c r="R20" s="6">
        <v>15</v>
      </c>
      <c r="S20" s="6">
        <v>19</v>
      </c>
      <c r="T20" s="6">
        <v>51</v>
      </c>
      <c r="U20" s="6">
        <v>38</v>
      </c>
      <c r="V20" s="6">
        <v>42</v>
      </c>
      <c r="W20" s="6">
        <v>1343</v>
      </c>
      <c r="X20" s="6">
        <v>1340</v>
      </c>
      <c r="Y20" s="6">
        <v>1324</v>
      </c>
      <c r="Z20" s="6">
        <v>3</v>
      </c>
      <c r="AA20" s="6">
        <v>3</v>
      </c>
      <c r="AB20" s="6">
        <v>0</v>
      </c>
      <c r="AC20" s="6">
        <v>4</v>
      </c>
      <c r="AD20" s="6">
        <v>4</v>
      </c>
      <c r="AE20" s="6">
        <v>4</v>
      </c>
      <c r="AG20" s="6">
        <v>1</v>
      </c>
      <c r="AH20" s="6">
        <v>1</v>
      </c>
      <c r="AI20" s="6">
        <v>9480</v>
      </c>
    </row>
    <row r="21" spans="1:35">
      <c r="A21" s="6" t="s">
        <v>462</v>
      </c>
      <c r="B21" s="6" t="s">
        <v>522</v>
      </c>
      <c r="C21" s="6">
        <v>2019</v>
      </c>
      <c r="D21" s="6">
        <v>64</v>
      </c>
      <c r="G21" s="69" t="s">
        <v>486</v>
      </c>
      <c r="K21" s="6">
        <v>4564</v>
      </c>
      <c r="L21" s="6">
        <v>4731</v>
      </c>
      <c r="M21" s="6">
        <v>4769</v>
      </c>
      <c r="N21" s="6">
        <v>6</v>
      </c>
      <c r="O21" s="6">
        <v>8</v>
      </c>
      <c r="P21" s="6">
        <v>7</v>
      </c>
      <c r="Q21" s="6">
        <v>2</v>
      </c>
      <c r="R21" s="6">
        <v>2</v>
      </c>
      <c r="S21" s="6">
        <v>5</v>
      </c>
      <c r="T21" s="6">
        <v>16.99</v>
      </c>
      <c r="U21" s="6">
        <v>14.9</v>
      </c>
      <c r="V21" s="6">
        <v>18</v>
      </c>
      <c r="W21" s="6">
        <v>4551</v>
      </c>
      <c r="X21" s="6">
        <v>4677</v>
      </c>
      <c r="Y21" s="6">
        <v>4706</v>
      </c>
      <c r="Z21" s="6">
        <v>0.3</v>
      </c>
      <c r="AA21" s="6">
        <v>28.4</v>
      </c>
      <c r="AB21" s="6">
        <v>32.9</v>
      </c>
      <c r="AF21" s="6">
        <v>0.01</v>
      </c>
      <c r="AG21" s="6">
        <v>0.1</v>
      </c>
      <c r="AH21" s="6">
        <v>0.1</v>
      </c>
      <c r="AI21" s="6">
        <v>28139.7</v>
      </c>
    </row>
    <row r="22" spans="1:35">
      <c r="A22" s="6" t="s">
        <v>462</v>
      </c>
      <c r="B22" s="6" t="s">
        <v>522</v>
      </c>
      <c r="C22" s="6">
        <v>2020</v>
      </c>
      <c r="D22" s="6">
        <v>73</v>
      </c>
      <c r="G22" s="69" t="s">
        <v>487</v>
      </c>
      <c r="K22" s="6">
        <v>1381</v>
      </c>
      <c r="L22" s="6">
        <v>1415</v>
      </c>
      <c r="M22" s="6">
        <v>1507</v>
      </c>
      <c r="N22" s="6">
        <v>0.02</v>
      </c>
      <c r="O22" s="6">
        <v>0.1</v>
      </c>
      <c r="P22" s="6">
        <v>0.1</v>
      </c>
      <c r="Q22" s="6">
        <v>2</v>
      </c>
      <c r="R22" s="6">
        <v>3</v>
      </c>
      <c r="S22" s="6">
        <v>3</v>
      </c>
      <c r="T22" s="6">
        <v>49.98</v>
      </c>
      <c r="U22" s="6">
        <v>48.9</v>
      </c>
      <c r="V22" s="6">
        <v>53.9</v>
      </c>
      <c r="W22" s="6">
        <v>1310</v>
      </c>
      <c r="X22" s="6">
        <v>1351</v>
      </c>
      <c r="Y22" s="6">
        <v>1438</v>
      </c>
      <c r="Z22" s="6">
        <v>13</v>
      </c>
      <c r="AA22" s="6">
        <v>12</v>
      </c>
      <c r="AB22" s="6">
        <v>12</v>
      </c>
      <c r="AH22" s="6">
        <v>0</v>
      </c>
      <c r="AI22" s="6">
        <v>8600</v>
      </c>
    </row>
    <row r="23" spans="1:35">
      <c r="A23" s="6" t="s">
        <v>462</v>
      </c>
      <c r="B23" s="6" t="s">
        <v>522</v>
      </c>
      <c r="C23" s="6">
        <v>2021</v>
      </c>
      <c r="D23" s="6">
        <v>93</v>
      </c>
      <c r="G23" s="69" t="s">
        <v>488</v>
      </c>
      <c r="K23" s="6">
        <v>104</v>
      </c>
      <c r="L23" s="6">
        <v>101</v>
      </c>
      <c r="M23" s="6">
        <v>143.2</v>
      </c>
      <c r="P23" s="6">
        <v>0</v>
      </c>
      <c r="S23" s="6">
        <v>0</v>
      </c>
      <c r="T23" s="6">
        <v>0.9</v>
      </c>
      <c r="U23" s="6">
        <v>0.9</v>
      </c>
      <c r="V23" s="6">
        <v>1</v>
      </c>
      <c r="W23" s="6">
        <v>100</v>
      </c>
      <c r="X23" s="6">
        <v>100</v>
      </c>
      <c r="Y23" s="6">
        <v>142</v>
      </c>
      <c r="Z23" s="6">
        <v>0.1</v>
      </c>
      <c r="AA23" s="6">
        <v>0.1</v>
      </c>
      <c r="AB23" s="6">
        <v>0</v>
      </c>
      <c r="AF23" s="6">
        <v>0.1</v>
      </c>
      <c r="AG23" s="6">
        <v>0.1</v>
      </c>
      <c r="AH23" s="6">
        <v>0.2</v>
      </c>
      <c r="AI23" s="6">
        <v>693.6</v>
      </c>
    </row>
    <row r="24" spans="1:35">
      <c r="A24" s="6" t="s">
        <v>462</v>
      </c>
      <c r="B24" s="6" t="s">
        <v>514</v>
      </c>
      <c r="C24" s="6">
        <v>2019</v>
      </c>
      <c r="D24" s="6">
        <v>116.5</v>
      </c>
      <c r="G24" s="69" t="s">
        <v>224</v>
      </c>
      <c r="H24" s="6">
        <v>3487</v>
      </c>
      <c r="I24" s="6">
        <v>3662</v>
      </c>
      <c r="J24" s="6">
        <v>4075</v>
      </c>
      <c r="K24" s="6">
        <v>50465</v>
      </c>
      <c r="L24" s="6">
        <v>51770</v>
      </c>
      <c r="M24" s="6">
        <v>56655</v>
      </c>
      <c r="N24" s="6">
        <v>485</v>
      </c>
      <c r="O24" s="6">
        <v>533</v>
      </c>
      <c r="P24" s="6">
        <v>533</v>
      </c>
      <c r="Q24" s="6">
        <v>611</v>
      </c>
      <c r="R24" s="6">
        <v>785</v>
      </c>
      <c r="S24" s="6">
        <v>1089</v>
      </c>
      <c r="T24" s="6">
        <v>1814.77</v>
      </c>
      <c r="U24" s="6">
        <v>1592.97</v>
      </c>
      <c r="V24" s="6">
        <v>1720</v>
      </c>
      <c r="W24" s="6">
        <v>45538</v>
      </c>
      <c r="X24" s="6">
        <v>46296</v>
      </c>
      <c r="Y24" s="6">
        <v>50426</v>
      </c>
      <c r="Z24" s="6">
        <v>2325</v>
      </c>
      <c r="AA24" s="6">
        <v>2525</v>
      </c>
      <c r="AB24" s="6">
        <v>2834</v>
      </c>
      <c r="AC24" s="6">
        <v>13</v>
      </c>
      <c r="AD24" s="6">
        <v>12</v>
      </c>
      <c r="AE24" s="6">
        <v>16</v>
      </c>
      <c r="AF24" s="6">
        <v>30.3</v>
      </c>
      <c r="AG24" s="6">
        <v>38</v>
      </c>
      <c r="AH24" s="6">
        <v>37</v>
      </c>
      <c r="AI24" s="6">
        <v>329368.04</v>
      </c>
    </row>
    <row r="25" spans="1:35">
      <c r="A25" s="6" t="s">
        <v>462</v>
      </c>
      <c r="B25" s="6" t="s">
        <v>514</v>
      </c>
      <c r="C25" s="6">
        <v>2020</v>
      </c>
      <c r="D25" s="6">
        <v>102.6</v>
      </c>
      <c r="G25" s="69" t="s">
        <v>489</v>
      </c>
      <c r="H25" s="6">
        <v>207</v>
      </c>
      <c r="I25" s="6">
        <v>191</v>
      </c>
      <c r="J25" s="6">
        <v>197</v>
      </c>
      <c r="K25" s="6">
        <v>4680</v>
      </c>
      <c r="L25" s="6">
        <v>5116</v>
      </c>
      <c r="M25" s="6">
        <v>5268</v>
      </c>
      <c r="N25" s="6">
        <v>74</v>
      </c>
      <c r="O25" s="6">
        <v>75</v>
      </c>
      <c r="P25" s="6">
        <v>73</v>
      </c>
      <c r="Q25" s="6">
        <v>64</v>
      </c>
      <c r="R25" s="6">
        <v>81</v>
      </c>
      <c r="S25" s="6">
        <v>104</v>
      </c>
      <c r="T25" s="6">
        <v>221.8</v>
      </c>
      <c r="U25" s="6">
        <v>203</v>
      </c>
      <c r="V25" s="6">
        <v>202</v>
      </c>
      <c r="W25" s="6">
        <v>4381</v>
      </c>
      <c r="X25" s="6">
        <v>4752</v>
      </c>
      <c r="Y25" s="6">
        <v>4886</v>
      </c>
      <c r="Z25" s="6">
        <v>2</v>
      </c>
      <c r="AA25" s="6">
        <v>3</v>
      </c>
      <c r="AB25" s="6">
        <v>0</v>
      </c>
      <c r="AF25" s="6">
        <v>2.2</v>
      </c>
      <c r="AG25" s="6">
        <v>3</v>
      </c>
      <c r="AH25" s="6">
        <v>3</v>
      </c>
      <c r="AI25" s="6">
        <v>30789</v>
      </c>
    </row>
    <row r="26" spans="1:35">
      <c r="A26" s="6" t="s">
        <v>462</v>
      </c>
      <c r="B26" s="6" t="s">
        <v>514</v>
      </c>
      <c r="C26" s="6">
        <v>2021</v>
      </c>
      <c r="D26" s="6">
        <v>105</v>
      </c>
      <c r="G26" s="69" t="s">
        <v>490</v>
      </c>
      <c r="K26" s="6">
        <v>2852</v>
      </c>
      <c r="L26" s="6">
        <v>2924</v>
      </c>
      <c r="M26" s="6">
        <v>3145</v>
      </c>
      <c r="N26" s="6">
        <v>19</v>
      </c>
      <c r="O26" s="6">
        <v>18</v>
      </c>
      <c r="P26" s="6">
        <v>18</v>
      </c>
      <c r="Q26" s="6">
        <v>6</v>
      </c>
      <c r="R26" s="6">
        <v>9</v>
      </c>
      <c r="S26" s="6">
        <v>34</v>
      </c>
      <c r="T26" s="6">
        <v>67</v>
      </c>
      <c r="U26" s="6">
        <v>67.8</v>
      </c>
      <c r="V26" s="6">
        <v>49</v>
      </c>
      <c r="W26" s="6">
        <v>2666</v>
      </c>
      <c r="X26" s="6">
        <v>2722</v>
      </c>
      <c r="Y26" s="6">
        <v>2941</v>
      </c>
      <c r="Z26" s="6">
        <v>105</v>
      </c>
      <c r="AA26" s="6">
        <v>108</v>
      </c>
      <c r="AB26" s="6">
        <v>101.8</v>
      </c>
      <c r="AF26" s="6">
        <v>3</v>
      </c>
      <c r="AG26" s="6">
        <v>0.2</v>
      </c>
      <c r="AH26" s="6">
        <v>1.2</v>
      </c>
      <c r="AI26" s="6">
        <v>17857</v>
      </c>
    </row>
    <row r="27" spans="1:35">
      <c r="A27" s="6" t="s">
        <v>462</v>
      </c>
      <c r="B27" s="6" t="s">
        <v>523</v>
      </c>
      <c r="C27" s="6">
        <v>2019</v>
      </c>
      <c r="D27" s="6">
        <v>179.7</v>
      </c>
      <c r="G27" s="69" t="s">
        <v>491</v>
      </c>
      <c r="K27" s="6">
        <v>1917</v>
      </c>
      <c r="L27" s="6">
        <v>2084</v>
      </c>
      <c r="M27" s="6">
        <v>2310</v>
      </c>
      <c r="N27" s="6">
        <v>11</v>
      </c>
      <c r="O27" s="6">
        <v>1</v>
      </c>
      <c r="P27" s="6">
        <v>0</v>
      </c>
      <c r="Q27" s="6">
        <v>1</v>
      </c>
      <c r="R27" s="6">
        <v>13</v>
      </c>
      <c r="S27" s="6">
        <v>0</v>
      </c>
      <c r="T27" s="6">
        <v>89.7</v>
      </c>
      <c r="U27" s="6">
        <v>88</v>
      </c>
      <c r="V27" s="6">
        <v>98</v>
      </c>
      <c r="W27" s="6">
        <v>1828</v>
      </c>
      <c r="X27" s="6">
        <v>1974</v>
      </c>
      <c r="Y27" s="6">
        <v>2198</v>
      </c>
      <c r="Z27" s="6">
        <v>5</v>
      </c>
      <c r="AA27" s="6">
        <v>8</v>
      </c>
      <c r="AB27" s="6">
        <v>14</v>
      </c>
      <c r="AF27" s="6">
        <v>1.3</v>
      </c>
      <c r="AG27" s="6">
        <v>1</v>
      </c>
      <c r="AH27" s="6">
        <v>0</v>
      </c>
      <c r="AI27" s="6">
        <v>12642</v>
      </c>
    </row>
    <row r="28" spans="1:35">
      <c r="A28" s="6" t="s">
        <v>462</v>
      </c>
      <c r="B28" s="6" t="s">
        <v>523</v>
      </c>
      <c r="C28" s="6">
        <v>2020</v>
      </c>
      <c r="D28" s="6">
        <v>191</v>
      </c>
      <c r="G28" s="69" t="s">
        <v>492</v>
      </c>
      <c r="K28" s="6">
        <v>812</v>
      </c>
      <c r="L28" s="6">
        <v>835</v>
      </c>
      <c r="M28" s="6">
        <v>974</v>
      </c>
      <c r="P28" s="6">
        <v>0</v>
      </c>
      <c r="Q28" s="6">
        <v>24</v>
      </c>
      <c r="R28" s="6">
        <v>32</v>
      </c>
      <c r="S28" s="6">
        <v>34</v>
      </c>
      <c r="T28" s="6">
        <v>37.7</v>
      </c>
      <c r="U28" s="6">
        <v>30</v>
      </c>
      <c r="V28" s="6">
        <v>36</v>
      </c>
      <c r="W28" s="6">
        <v>607</v>
      </c>
      <c r="X28" s="6">
        <v>619</v>
      </c>
      <c r="Y28" s="6">
        <v>750</v>
      </c>
      <c r="Z28" s="6">
        <v>149</v>
      </c>
      <c r="AA28" s="6">
        <v>152</v>
      </c>
      <c r="AB28" s="6">
        <v>151</v>
      </c>
      <c r="AC28" s="6">
        <v>1</v>
      </c>
      <c r="AD28" s="6">
        <v>1</v>
      </c>
      <c r="AE28" s="6">
        <v>2</v>
      </c>
      <c r="AF28" s="6">
        <v>1.3</v>
      </c>
      <c r="AG28" s="6">
        <v>1</v>
      </c>
      <c r="AH28" s="6">
        <v>1</v>
      </c>
      <c r="AI28" s="6">
        <v>5250</v>
      </c>
    </row>
    <row r="29" spans="1:35">
      <c r="A29" s="6" t="s">
        <v>462</v>
      </c>
      <c r="B29" s="6" t="s">
        <v>523</v>
      </c>
      <c r="C29" s="6">
        <v>2021</v>
      </c>
      <c r="D29" s="6">
        <v>216</v>
      </c>
      <c r="G29" s="69" t="s">
        <v>493</v>
      </c>
      <c r="K29" s="6">
        <v>488</v>
      </c>
      <c r="L29" s="6">
        <v>513</v>
      </c>
      <c r="M29" s="6">
        <v>655</v>
      </c>
      <c r="N29" s="6">
        <v>9</v>
      </c>
      <c r="O29" s="6">
        <v>12</v>
      </c>
      <c r="P29" s="6">
        <v>12</v>
      </c>
      <c r="Q29" s="6">
        <v>28</v>
      </c>
      <c r="R29" s="6">
        <v>35</v>
      </c>
      <c r="S29" s="6">
        <v>58</v>
      </c>
      <c r="T29" s="6">
        <v>85.5</v>
      </c>
      <c r="U29" s="6">
        <v>75</v>
      </c>
      <c r="V29" s="6">
        <v>83</v>
      </c>
      <c r="W29" s="6">
        <v>352</v>
      </c>
      <c r="X29" s="6">
        <v>361</v>
      </c>
      <c r="Y29" s="6">
        <v>469</v>
      </c>
      <c r="Z29" s="6">
        <v>26</v>
      </c>
      <c r="AA29" s="6">
        <v>26</v>
      </c>
      <c r="AB29" s="6">
        <v>30</v>
      </c>
      <c r="AF29" s="6">
        <v>2.5</v>
      </c>
      <c r="AG29" s="6">
        <v>3</v>
      </c>
      <c r="AH29" s="6">
        <v>3</v>
      </c>
      <c r="AI29" s="6">
        <v>3326</v>
      </c>
    </row>
    <row r="30" spans="1:35">
      <c r="A30" s="6" t="s">
        <v>462</v>
      </c>
      <c r="B30" s="6" t="s">
        <v>515</v>
      </c>
      <c r="C30" s="6">
        <v>2019</v>
      </c>
      <c r="D30" s="6">
        <v>2463</v>
      </c>
      <c r="G30" s="69" t="s">
        <v>495</v>
      </c>
      <c r="K30" s="6">
        <v>647</v>
      </c>
      <c r="L30" s="6">
        <v>668</v>
      </c>
      <c r="M30" s="6">
        <v>738</v>
      </c>
      <c r="N30" s="6">
        <v>3</v>
      </c>
      <c r="O30" s="6">
        <v>3</v>
      </c>
      <c r="P30" s="6">
        <v>1</v>
      </c>
      <c r="Q30" s="6">
        <v>6</v>
      </c>
      <c r="R30" s="6">
        <v>8</v>
      </c>
      <c r="S30" s="6">
        <v>17</v>
      </c>
      <c r="T30" s="6">
        <v>12</v>
      </c>
      <c r="U30" s="6">
        <v>10</v>
      </c>
      <c r="V30" s="6">
        <v>16</v>
      </c>
      <c r="W30" s="6">
        <v>518</v>
      </c>
      <c r="X30" s="6">
        <v>513</v>
      </c>
      <c r="Y30" s="6">
        <v>552</v>
      </c>
      <c r="Z30" s="6">
        <v>114</v>
      </c>
      <c r="AA30" s="6">
        <v>134</v>
      </c>
      <c r="AB30" s="6">
        <v>147</v>
      </c>
      <c r="AE30" s="6">
        <v>5</v>
      </c>
      <c r="AH30" s="6">
        <v>0</v>
      </c>
      <c r="AI30" s="6">
        <v>4112</v>
      </c>
    </row>
    <row r="31" spans="1:35">
      <c r="A31" s="6" t="s">
        <v>462</v>
      </c>
      <c r="B31" s="6" t="s">
        <v>515</v>
      </c>
      <c r="C31" s="6">
        <v>2020</v>
      </c>
      <c r="D31" s="6">
        <v>2314</v>
      </c>
      <c r="G31" s="69" t="s">
        <v>524</v>
      </c>
      <c r="K31" s="6">
        <v>1</v>
      </c>
      <c r="L31" s="6">
        <v>1</v>
      </c>
      <c r="M31" s="6">
        <v>1.4</v>
      </c>
      <c r="P31" s="6">
        <v>0</v>
      </c>
      <c r="Q31" s="6">
        <v>1</v>
      </c>
      <c r="R31" s="6">
        <v>1</v>
      </c>
      <c r="S31" s="6">
        <v>1</v>
      </c>
      <c r="T31" s="6">
        <v>0</v>
      </c>
      <c r="U31" s="6">
        <v>0</v>
      </c>
      <c r="V31" s="6">
        <v>0</v>
      </c>
      <c r="AB31" s="6">
        <v>0</v>
      </c>
      <c r="AC31" s="6">
        <v>0.4</v>
      </c>
      <c r="AE31" s="6">
        <v>0.4</v>
      </c>
      <c r="AH31" s="6">
        <v>0</v>
      </c>
      <c r="AI31" s="6">
        <v>7.2</v>
      </c>
    </row>
    <row r="32" spans="1:35">
      <c r="A32" s="6" t="s">
        <v>462</v>
      </c>
      <c r="B32" s="6" t="s">
        <v>515</v>
      </c>
      <c r="C32" s="6">
        <v>2021</v>
      </c>
      <c r="D32" s="6">
        <v>2477</v>
      </c>
      <c r="G32" s="69" t="s">
        <v>496</v>
      </c>
      <c r="K32" s="6">
        <v>2777</v>
      </c>
      <c r="L32" s="6">
        <v>3193</v>
      </c>
      <c r="M32" s="6">
        <v>3584</v>
      </c>
      <c r="N32" s="6">
        <v>2</v>
      </c>
      <c r="O32" s="6">
        <v>2</v>
      </c>
      <c r="P32" s="6">
        <v>3</v>
      </c>
      <c r="Q32" s="6">
        <v>1</v>
      </c>
      <c r="R32" s="6">
        <v>2</v>
      </c>
      <c r="S32" s="6">
        <v>6</v>
      </c>
      <c r="T32" s="6">
        <v>34.9</v>
      </c>
      <c r="U32" s="6">
        <v>33.9</v>
      </c>
      <c r="V32" s="6">
        <v>52</v>
      </c>
      <c r="W32" s="6">
        <v>2726</v>
      </c>
      <c r="X32" s="6">
        <v>3137</v>
      </c>
      <c r="Y32" s="6">
        <v>3482</v>
      </c>
      <c r="Z32" s="6">
        <v>19</v>
      </c>
      <c r="AA32" s="6">
        <v>18</v>
      </c>
      <c r="AB32" s="6">
        <v>41</v>
      </c>
      <c r="AF32" s="6">
        <v>0.1</v>
      </c>
      <c r="AG32" s="6">
        <v>0.1</v>
      </c>
      <c r="AH32" s="6">
        <v>0</v>
      </c>
      <c r="AI32" s="6">
        <v>19114</v>
      </c>
    </row>
    <row r="33" spans="1:35">
      <c r="A33" s="6" t="s">
        <v>462</v>
      </c>
      <c r="B33" s="6" t="s">
        <v>525</v>
      </c>
      <c r="C33" s="6">
        <v>2019</v>
      </c>
      <c r="D33" s="6">
        <v>5136</v>
      </c>
      <c r="G33" s="69" t="s">
        <v>497</v>
      </c>
      <c r="K33" s="6">
        <v>318</v>
      </c>
      <c r="L33" s="6">
        <v>415</v>
      </c>
      <c r="M33" s="6">
        <v>455.3</v>
      </c>
      <c r="N33" s="6">
        <v>3</v>
      </c>
      <c r="O33" s="6">
        <v>7</v>
      </c>
      <c r="P33" s="6">
        <v>3</v>
      </c>
      <c r="Q33" s="6">
        <v>6</v>
      </c>
      <c r="R33" s="6">
        <v>7</v>
      </c>
      <c r="S33" s="6">
        <v>12</v>
      </c>
      <c r="T33" s="6">
        <v>88</v>
      </c>
      <c r="U33" s="6">
        <v>82.9</v>
      </c>
      <c r="V33" s="6">
        <v>87</v>
      </c>
      <c r="W33" s="6">
        <v>223</v>
      </c>
      <c r="X33" s="6">
        <v>318</v>
      </c>
      <c r="Y33" s="6">
        <v>353</v>
      </c>
      <c r="Z33" s="6">
        <v>0.5</v>
      </c>
      <c r="AA33" s="6">
        <v>0.5</v>
      </c>
      <c r="AB33" s="6">
        <v>0.2</v>
      </c>
      <c r="AG33" s="6">
        <v>0.1</v>
      </c>
      <c r="AH33" s="6">
        <v>0.1</v>
      </c>
      <c r="AI33" s="6">
        <v>2379.6</v>
      </c>
    </row>
    <row r="34" spans="1:35">
      <c r="A34" s="6" t="s">
        <v>462</v>
      </c>
      <c r="B34" s="6" t="s">
        <v>525</v>
      </c>
      <c r="C34" s="6">
        <v>2020</v>
      </c>
      <c r="D34" s="6">
        <v>5143</v>
      </c>
      <c r="G34" s="69" t="s">
        <v>498</v>
      </c>
      <c r="H34" s="6">
        <v>629</v>
      </c>
      <c r="I34" s="6">
        <v>712</v>
      </c>
      <c r="J34" s="6">
        <v>733</v>
      </c>
      <c r="K34" s="6">
        <v>2507</v>
      </c>
      <c r="L34" s="6">
        <v>2432</v>
      </c>
      <c r="M34" s="6">
        <v>3053.04</v>
      </c>
      <c r="N34" s="6">
        <v>12</v>
      </c>
      <c r="O34" s="6">
        <v>13</v>
      </c>
      <c r="P34" s="6">
        <v>12</v>
      </c>
      <c r="Q34" s="6">
        <v>92</v>
      </c>
      <c r="R34" s="6">
        <v>96</v>
      </c>
      <c r="S34" s="6">
        <v>129</v>
      </c>
      <c r="T34" s="6">
        <v>59.2</v>
      </c>
      <c r="U34" s="6">
        <v>54</v>
      </c>
      <c r="V34" s="6">
        <v>63</v>
      </c>
      <c r="W34" s="6">
        <v>2193</v>
      </c>
      <c r="X34" s="6">
        <v>2102</v>
      </c>
      <c r="Y34" s="6">
        <v>2610</v>
      </c>
      <c r="Z34" s="6">
        <v>150</v>
      </c>
      <c r="AA34" s="6">
        <v>163</v>
      </c>
      <c r="AB34" s="6">
        <v>236</v>
      </c>
      <c r="AC34" s="6">
        <v>0.02</v>
      </c>
      <c r="AD34" s="6">
        <v>0.03</v>
      </c>
      <c r="AE34" s="6">
        <v>0.04</v>
      </c>
      <c r="AF34" s="6">
        <v>2.8</v>
      </c>
      <c r="AG34" s="6">
        <v>3</v>
      </c>
      <c r="AH34" s="6">
        <v>3</v>
      </c>
      <c r="AI34" s="6">
        <v>18059.13</v>
      </c>
    </row>
    <row r="35" spans="1:35">
      <c r="A35" s="6" t="s">
        <v>462</v>
      </c>
      <c r="B35" s="6" t="s">
        <v>525</v>
      </c>
      <c r="C35" s="6">
        <v>2021</v>
      </c>
      <c r="D35" s="6">
        <v>5274</v>
      </c>
      <c r="G35" s="69" t="s">
        <v>499</v>
      </c>
      <c r="K35" s="6">
        <v>554</v>
      </c>
      <c r="L35" s="6">
        <v>538</v>
      </c>
      <c r="M35" s="6">
        <v>667</v>
      </c>
      <c r="N35" s="6">
        <v>2</v>
      </c>
      <c r="O35" s="6">
        <v>2</v>
      </c>
      <c r="P35" s="6">
        <v>1</v>
      </c>
      <c r="Q35" s="6">
        <v>17</v>
      </c>
      <c r="R35" s="6">
        <v>19</v>
      </c>
      <c r="S35" s="6">
        <v>24</v>
      </c>
      <c r="T35" s="6">
        <v>18.9</v>
      </c>
      <c r="U35" s="6">
        <v>16.9</v>
      </c>
      <c r="V35" s="6">
        <v>17</v>
      </c>
      <c r="W35" s="6">
        <v>467</v>
      </c>
      <c r="X35" s="6">
        <v>458</v>
      </c>
      <c r="Y35" s="6">
        <v>570</v>
      </c>
      <c r="Z35" s="6">
        <v>50</v>
      </c>
      <c r="AA35" s="6">
        <v>42</v>
      </c>
      <c r="AB35" s="6">
        <v>54.999</v>
      </c>
      <c r="AF35" s="6">
        <v>0.1</v>
      </c>
      <c r="AG35" s="6">
        <v>0.1</v>
      </c>
      <c r="AH35" s="6">
        <v>0.001</v>
      </c>
      <c r="AI35" s="6">
        <v>3519</v>
      </c>
    </row>
    <row r="36" spans="1:35">
      <c r="A36" s="6" t="s">
        <v>462</v>
      </c>
      <c r="B36" s="6" t="s">
        <v>516</v>
      </c>
      <c r="C36" s="6">
        <v>2019</v>
      </c>
      <c r="D36" s="6">
        <v>4</v>
      </c>
      <c r="G36" s="69" t="s">
        <v>468</v>
      </c>
      <c r="H36" s="6">
        <v>6975</v>
      </c>
      <c r="I36" s="6">
        <v>7324</v>
      </c>
      <c r="J36" s="6">
        <v>8150</v>
      </c>
      <c r="K36" s="6">
        <v>100930</v>
      </c>
      <c r="L36" s="6">
        <v>103538</v>
      </c>
      <c r="M36" s="6">
        <v>113314.14</v>
      </c>
      <c r="N36" s="6">
        <v>969.02</v>
      </c>
      <c r="O36" s="6">
        <v>1067.2</v>
      </c>
      <c r="P36" s="6">
        <v>1066.2</v>
      </c>
      <c r="Q36" s="6">
        <v>1221</v>
      </c>
      <c r="R36" s="6">
        <v>1571</v>
      </c>
      <c r="S36" s="6">
        <v>2176</v>
      </c>
      <c r="T36" s="6">
        <v>3629.54</v>
      </c>
      <c r="U36" s="6">
        <v>3185.94</v>
      </c>
      <c r="V36" s="6">
        <v>3442.8</v>
      </c>
      <c r="W36" s="6">
        <v>91076</v>
      </c>
      <c r="X36" s="6">
        <v>92591</v>
      </c>
      <c r="Y36" s="6">
        <v>100854</v>
      </c>
      <c r="Z36" s="6">
        <v>4651</v>
      </c>
      <c r="AA36" s="6">
        <v>5048.1</v>
      </c>
      <c r="AB36" s="6">
        <v>5669.799</v>
      </c>
      <c r="AC36" s="6">
        <v>26.43</v>
      </c>
      <c r="AD36" s="6">
        <v>24.03</v>
      </c>
      <c r="AE36" s="6">
        <v>32.44</v>
      </c>
      <c r="AF36" s="6">
        <v>60.51</v>
      </c>
      <c r="AG36" s="6">
        <v>74.83</v>
      </c>
      <c r="AH36" s="6">
        <v>72.901</v>
      </c>
      <c r="AI36" s="6">
        <v>658740.88</v>
      </c>
    </row>
    <row r="37" spans="1:35">
      <c r="A37" s="6" t="s">
        <v>462</v>
      </c>
      <c r="B37" s="6" t="s">
        <v>516</v>
      </c>
      <c r="C37" s="6">
        <v>2020</v>
      </c>
      <c r="D37" s="6">
        <v>3</v>
      </c>
    </row>
    <row r="38" spans="1:35">
      <c r="A38" s="6" t="s">
        <v>462</v>
      </c>
      <c r="B38" s="6" t="s">
        <v>516</v>
      </c>
      <c r="C38" s="6">
        <v>2021</v>
      </c>
      <c r="D38" s="6">
        <v>2.6</v>
      </c>
    </row>
    <row r="39" spans="1:35">
      <c r="A39" s="6" t="s">
        <v>462</v>
      </c>
      <c r="B39" s="6" t="s">
        <v>526</v>
      </c>
      <c r="C39" s="6">
        <v>2019</v>
      </c>
      <c r="D39" s="6">
        <v>14</v>
      </c>
    </row>
    <row r="40" spans="1:35">
      <c r="A40" s="6" t="s">
        <v>462</v>
      </c>
      <c r="B40" s="6" t="s">
        <v>526</v>
      </c>
      <c r="C40" s="6">
        <v>2020</v>
      </c>
      <c r="D40" s="6">
        <v>14</v>
      </c>
    </row>
    <row r="41" spans="1:35">
      <c r="A41" s="6" t="s">
        <v>462</v>
      </c>
      <c r="B41" s="6" t="s">
        <v>526</v>
      </c>
      <c r="C41" s="6">
        <v>2021</v>
      </c>
      <c r="D41" s="6">
        <v>11</v>
      </c>
    </row>
    <row r="42" spans="1:35">
      <c r="A42" s="6" t="s">
        <v>462</v>
      </c>
      <c r="B42" s="6" t="s">
        <v>517</v>
      </c>
      <c r="C42" s="6">
        <v>2019</v>
      </c>
    </row>
    <row r="43" spans="1:35">
      <c r="A43" s="6" t="s">
        <v>462</v>
      </c>
      <c r="B43" s="6" t="s">
        <v>517</v>
      </c>
      <c r="C43" s="6">
        <v>2020</v>
      </c>
    </row>
    <row r="44" spans="1:35">
      <c r="A44" s="6" t="s">
        <v>462</v>
      </c>
      <c r="B44" s="6" t="s">
        <v>527</v>
      </c>
      <c r="C44" s="6">
        <v>2019</v>
      </c>
    </row>
    <row r="45" spans="1:35">
      <c r="A45" s="6" t="s">
        <v>462</v>
      </c>
      <c r="B45" s="6" t="s">
        <v>527</v>
      </c>
      <c r="C45" s="6">
        <v>2020</v>
      </c>
    </row>
    <row r="46" spans="1:35">
      <c r="A46" s="6" t="s">
        <v>462</v>
      </c>
      <c r="B46" s="6" t="s">
        <v>518</v>
      </c>
      <c r="C46" s="6">
        <v>2019</v>
      </c>
      <c r="D46" s="6">
        <v>0.5</v>
      </c>
    </row>
    <row r="47" spans="1:35">
      <c r="A47" s="6" t="s">
        <v>462</v>
      </c>
      <c r="B47" s="6" t="s">
        <v>518</v>
      </c>
      <c r="C47" s="6">
        <v>2020</v>
      </c>
      <c r="D47" s="6">
        <v>0.4</v>
      </c>
    </row>
    <row r="48" spans="1:35">
      <c r="A48" s="6" t="s">
        <v>462</v>
      </c>
      <c r="B48" s="6" t="s">
        <v>518</v>
      </c>
      <c r="C48" s="6">
        <v>2021</v>
      </c>
      <c r="D48" s="6">
        <v>0.4</v>
      </c>
    </row>
    <row r="49" spans="1:4">
      <c r="A49" s="6" t="s">
        <v>462</v>
      </c>
      <c r="B49" s="6" t="s">
        <v>528</v>
      </c>
      <c r="C49" s="6">
        <v>2019</v>
      </c>
      <c r="D49" s="6">
        <v>1.3</v>
      </c>
    </row>
    <row r="50" spans="1:4">
      <c r="A50" s="6" t="s">
        <v>462</v>
      </c>
      <c r="B50" s="6" t="s">
        <v>528</v>
      </c>
      <c r="C50" s="6">
        <v>2020</v>
      </c>
      <c r="D50" s="6">
        <v>1</v>
      </c>
    </row>
    <row r="51" spans="1:4">
      <c r="A51" s="6" t="s">
        <v>462</v>
      </c>
      <c r="B51" s="6" t="s">
        <v>528</v>
      </c>
      <c r="C51" s="6">
        <v>2021</v>
      </c>
      <c r="D51" s="6">
        <v>2</v>
      </c>
    </row>
    <row r="52" spans="1:4">
      <c r="A52" s="6" t="s">
        <v>470</v>
      </c>
      <c r="B52" s="6" t="s">
        <v>510</v>
      </c>
      <c r="C52" s="6">
        <v>2019</v>
      </c>
    </row>
    <row r="53" spans="1:4">
      <c r="A53" s="6" t="s">
        <v>470</v>
      </c>
      <c r="B53" s="6" t="s">
        <v>510</v>
      </c>
      <c r="C53" s="6">
        <v>2020</v>
      </c>
    </row>
    <row r="54" spans="1:4">
      <c r="A54" s="6" t="s">
        <v>470</v>
      </c>
      <c r="B54" s="6" t="s">
        <v>519</v>
      </c>
      <c r="C54" s="6">
        <v>2019</v>
      </c>
    </row>
    <row r="55" spans="1:4">
      <c r="A55" s="6" t="s">
        <v>470</v>
      </c>
      <c r="B55" s="6" t="s">
        <v>519</v>
      </c>
      <c r="C55" s="6">
        <v>2020</v>
      </c>
    </row>
    <row r="56" spans="1:4">
      <c r="A56" s="6" t="s">
        <v>470</v>
      </c>
      <c r="B56" s="6" t="s">
        <v>511</v>
      </c>
      <c r="C56" s="6">
        <v>2019</v>
      </c>
      <c r="D56" s="6">
        <v>443</v>
      </c>
    </row>
    <row r="57" spans="1:4">
      <c r="A57" s="6" t="s">
        <v>470</v>
      </c>
      <c r="B57" s="6" t="s">
        <v>511</v>
      </c>
      <c r="C57" s="6">
        <v>2020</v>
      </c>
      <c r="D57" s="6">
        <v>434</v>
      </c>
    </row>
    <row r="58" spans="1:4">
      <c r="A58" s="6" t="s">
        <v>470</v>
      </c>
      <c r="B58" s="6" t="s">
        <v>511</v>
      </c>
      <c r="C58" s="6">
        <v>2021</v>
      </c>
      <c r="D58" s="6">
        <v>447</v>
      </c>
    </row>
    <row r="59" spans="1:4">
      <c r="A59" s="6" t="s">
        <v>470</v>
      </c>
      <c r="B59" s="6" t="s">
        <v>520</v>
      </c>
      <c r="C59" s="6">
        <v>2019</v>
      </c>
      <c r="D59" s="6">
        <v>1135</v>
      </c>
    </row>
    <row r="60" spans="1:4">
      <c r="A60" s="6" t="s">
        <v>470</v>
      </c>
      <c r="B60" s="6" t="s">
        <v>520</v>
      </c>
      <c r="C60" s="6">
        <v>2020</v>
      </c>
      <c r="D60" s="6">
        <v>1136</v>
      </c>
    </row>
    <row r="61" spans="1:4">
      <c r="A61" s="6" t="s">
        <v>470</v>
      </c>
      <c r="B61" s="6" t="s">
        <v>520</v>
      </c>
      <c r="C61" s="6">
        <v>2021</v>
      </c>
      <c r="D61" s="6">
        <v>1137</v>
      </c>
    </row>
    <row r="62" spans="1:4">
      <c r="A62" s="6" t="s">
        <v>470</v>
      </c>
      <c r="B62" s="6" t="s">
        <v>512</v>
      </c>
      <c r="C62" s="6">
        <v>2019</v>
      </c>
    </row>
    <row r="63" spans="1:4">
      <c r="A63" s="6" t="s">
        <v>470</v>
      </c>
      <c r="B63" s="6" t="s">
        <v>512</v>
      </c>
      <c r="C63" s="6">
        <v>2020</v>
      </c>
    </row>
    <row r="64" spans="1:4">
      <c r="A64" s="6" t="s">
        <v>470</v>
      </c>
      <c r="B64" s="6" t="s">
        <v>512</v>
      </c>
      <c r="C64" s="6">
        <v>2021</v>
      </c>
      <c r="D64" s="6">
        <v>0</v>
      </c>
    </row>
    <row r="65" spans="1:4">
      <c r="A65" s="6" t="s">
        <v>470</v>
      </c>
      <c r="B65" s="6" t="s">
        <v>521</v>
      </c>
      <c r="C65" s="6">
        <v>2019</v>
      </c>
    </row>
    <row r="66" spans="1:4">
      <c r="A66" s="6" t="s">
        <v>470</v>
      </c>
      <c r="B66" s="6" t="s">
        <v>521</v>
      </c>
      <c r="C66" s="6">
        <v>2020</v>
      </c>
    </row>
    <row r="67" spans="1:4">
      <c r="A67" s="6" t="s">
        <v>470</v>
      </c>
      <c r="B67" s="6" t="s">
        <v>513</v>
      </c>
      <c r="C67" s="6">
        <v>2019</v>
      </c>
      <c r="D67" s="6">
        <v>19</v>
      </c>
    </row>
    <row r="68" spans="1:4">
      <c r="A68" s="6" t="s">
        <v>470</v>
      </c>
      <c r="B68" s="6" t="s">
        <v>513</v>
      </c>
      <c r="C68" s="6">
        <v>2020</v>
      </c>
      <c r="D68" s="6">
        <v>23</v>
      </c>
    </row>
    <row r="69" spans="1:4">
      <c r="A69" s="6" t="s">
        <v>470</v>
      </c>
      <c r="B69" s="6" t="s">
        <v>513</v>
      </c>
      <c r="C69" s="6">
        <v>2021</v>
      </c>
      <c r="D69" s="6">
        <v>25</v>
      </c>
    </row>
    <row r="70" spans="1:4">
      <c r="A70" s="6" t="s">
        <v>470</v>
      </c>
      <c r="B70" s="6" t="s">
        <v>522</v>
      </c>
      <c r="C70" s="6">
        <v>2019</v>
      </c>
      <c r="D70" s="6">
        <v>35</v>
      </c>
    </row>
    <row r="71" spans="1:4">
      <c r="A71" s="6" t="s">
        <v>470</v>
      </c>
      <c r="B71" s="6" t="s">
        <v>522</v>
      </c>
      <c r="C71" s="6">
        <v>2020</v>
      </c>
      <c r="D71" s="6">
        <v>37</v>
      </c>
    </row>
    <row r="72" spans="1:4">
      <c r="A72" s="6" t="s">
        <v>470</v>
      </c>
      <c r="B72" s="6" t="s">
        <v>522</v>
      </c>
      <c r="C72" s="6">
        <v>2021</v>
      </c>
      <c r="D72" s="6">
        <v>37</v>
      </c>
    </row>
    <row r="73" spans="1:4">
      <c r="A73" s="6" t="s">
        <v>470</v>
      </c>
      <c r="B73" s="6" t="s">
        <v>514</v>
      </c>
      <c r="C73" s="6">
        <v>2019</v>
      </c>
      <c r="D73" s="6">
        <v>4</v>
      </c>
    </row>
    <row r="74" spans="1:4">
      <c r="A74" s="6" t="s">
        <v>470</v>
      </c>
      <c r="B74" s="6" t="s">
        <v>514</v>
      </c>
      <c r="C74" s="6">
        <v>2020</v>
      </c>
      <c r="D74" s="6">
        <v>0</v>
      </c>
    </row>
    <row r="75" spans="1:4">
      <c r="A75" s="6" t="s">
        <v>470</v>
      </c>
      <c r="B75" s="6" t="s">
        <v>514</v>
      </c>
      <c r="C75" s="6">
        <v>2021</v>
      </c>
      <c r="D75" s="6">
        <v>0</v>
      </c>
    </row>
    <row r="76" spans="1:4">
      <c r="A76" s="6" t="s">
        <v>470</v>
      </c>
      <c r="B76" s="6" t="s">
        <v>523</v>
      </c>
      <c r="C76" s="6">
        <v>2019</v>
      </c>
      <c r="D76" s="6">
        <v>1</v>
      </c>
    </row>
    <row r="77" spans="1:4">
      <c r="A77" s="6" t="s">
        <v>470</v>
      </c>
      <c r="B77" s="6" t="s">
        <v>523</v>
      </c>
      <c r="C77" s="6">
        <v>2020</v>
      </c>
      <c r="D77" s="6">
        <v>0</v>
      </c>
    </row>
    <row r="78" spans="1:4">
      <c r="A78" s="6" t="s">
        <v>470</v>
      </c>
      <c r="B78" s="6" t="s">
        <v>523</v>
      </c>
      <c r="C78" s="6">
        <v>2021</v>
      </c>
      <c r="D78" s="6">
        <v>1</v>
      </c>
    </row>
    <row r="79" spans="1:4">
      <c r="A79" s="6" t="s">
        <v>470</v>
      </c>
      <c r="B79" s="6" t="s">
        <v>515</v>
      </c>
      <c r="C79" s="6">
        <v>2019</v>
      </c>
      <c r="D79" s="6">
        <v>15</v>
      </c>
    </row>
    <row r="80" spans="1:4">
      <c r="A80" s="6" t="s">
        <v>470</v>
      </c>
      <c r="B80" s="6" t="s">
        <v>515</v>
      </c>
      <c r="C80" s="6">
        <v>2020</v>
      </c>
      <c r="D80" s="6">
        <v>10</v>
      </c>
    </row>
    <row r="81" spans="1:4">
      <c r="A81" s="6" t="s">
        <v>470</v>
      </c>
      <c r="B81" s="6" t="s">
        <v>515</v>
      </c>
      <c r="C81" s="6">
        <v>2021</v>
      </c>
      <c r="D81" s="6">
        <v>15</v>
      </c>
    </row>
    <row r="82" spans="1:4">
      <c r="A82" s="6" t="s">
        <v>470</v>
      </c>
      <c r="B82" s="6" t="s">
        <v>525</v>
      </c>
      <c r="C82" s="6">
        <v>2019</v>
      </c>
      <c r="D82" s="6">
        <v>85</v>
      </c>
    </row>
    <row r="83" spans="1:4">
      <c r="A83" s="6" t="s">
        <v>470</v>
      </c>
      <c r="B83" s="6" t="s">
        <v>525</v>
      </c>
      <c r="C83" s="6">
        <v>2020</v>
      </c>
      <c r="D83" s="6">
        <v>77</v>
      </c>
    </row>
    <row r="84" spans="1:4">
      <c r="A84" s="6" t="s">
        <v>470</v>
      </c>
      <c r="B84" s="6" t="s">
        <v>525</v>
      </c>
      <c r="C84" s="6">
        <v>2021</v>
      </c>
      <c r="D84" s="6">
        <v>77</v>
      </c>
    </row>
    <row r="85" spans="1:4">
      <c r="A85" s="6" t="s">
        <v>470</v>
      </c>
      <c r="B85" s="6" t="s">
        <v>516</v>
      </c>
      <c r="C85" s="6">
        <v>2019</v>
      </c>
      <c r="D85" s="6">
        <v>404</v>
      </c>
    </row>
    <row r="86" spans="1:4">
      <c r="A86" s="6" t="s">
        <v>470</v>
      </c>
      <c r="B86" s="6" t="s">
        <v>516</v>
      </c>
      <c r="C86" s="6">
        <v>2020</v>
      </c>
      <c r="D86" s="6">
        <v>397</v>
      </c>
    </row>
    <row r="87" spans="1:4">
      <c r="A87" s="6" t="s">
        <v>470</v>
      </c>
      <c r="B87" s="6" t="s">
        <v>516</v>
      </c>
      <c r="C87" s="6">
        <v>2021</v>
      </c>
      <c r="D87" s="6">
        <v>404</v>
      </c>
    </row>
    <row r="88" spans="1:4">
      <c r="A88" s="6" t="s">
        <v>470</v>
      </c>
      <c r="B88" s="6" t="s">
        <v>526</v>
      </c>
      <c r="C88" s="6">
        <v>2019</v>
      </c>
      <c r="D88" s="6">
        <v>993</v>
      </c>
    </row>
    <row r="89" spans="1:4">
      <c r="A89" s="6" t="s">
        <v>470</v>
      </c>
      <c r="B89" s="6" t="s">
        <v>526</v>
      </c>
      <c r="C89" s="6">
        <v>2020</v>
      </c>
      <c r="D89" s="6">
        <v>1000</v>
      </c>
    </row>
    <row r="90" spans="1:4">
      <c r="A90" s="6" t="s">
        <v>470</v>
      </c>
      <c r="B90" s="6" t="s">
        <v>526</v>
      </c>
      <c r="C90" s="6">
        <v>2021</v>
      </c>
      <c r="D90" s="6">
        <v>998</v>
      </c>
    </row>
    <row r="91" spans="1:4">
      <c r="A91" s="6" t="s">
        <v>470</v>
      </c>
      <c r="B91" s="6" t="s">
        <v>517</v>
      </c>
      <c r="C91" s="6">
        <v>2019</v>
      </c>
      <c r="D91" s="6">
        <v>5</v>
      </c>
    </row>
    <row r="92" spans="1:4">
      <c r="A92" s="6" t="s">
        <v>470</v>
      </c>
      <c r="B92" s="6" t="s">
        <v>517</v>
      </c>
      <c r="C92" s="6">
        <v>2020</v>
      </c>
      <c r="D92" s="6">
        <v>4</v>
      </c>
    </row>
    <row r="93" spans="1:4">
      <c r="A93" s="6" t="s">
        <v>470</v>
      </c>
      <c r="B93" s="6" t="s">
        <v>517</v>
      </c>
      <c r="C93" s="6">
        <v>2021</v>
      </c>
      <c r="D93" s="6">
        <v>2</v>
      </c>
    </row>
    <row r="94" spans="1:4">
      <c r="A94" s="6" t="s">
        <v>470</v>
      </c>
      <c r="B94" s="6" t="s">
        <v>527</v>
      </c>
      <c r="C94" s="6">
        <v>2019</v>
      </c>
      <c r="D94" s="6">
        <v>22</v>
      </c>
    </row>
    <row r="95" spans="1:4">
      <c r="A95" s="6" t="s">
        <v>470</v>
      </c>
      <c r="B95" s="6" t="s">
        <v>527</v>
      </c>
      <c r="C95" s="6">
        <v>2020</v>
      </c>
      <c r="D95" s="6">
        <v>22</v>
      </c>
    </row>
    <row r="96" spans="1:4">
      <c r="A96" s="6" t="s">
        <v>470</v>
      </c>
      <c r="B96" s="6" t="s">
        <v>527</v>
      </c>
      <c r="C96" s="6">
        <v>2021</v>
      </c>
      <c r="D96" s="6">
        <v>22</v>
      </c>
    </row>
    <row r="97" spans="1:4">
      <c r="A97" s="6" t="s">
        <v>470</v>
      </c>
      <c r="B97" s="6" t="s">
        <v>518</v>
      </c>
      <c r="C97" s="6">
        <v>2019</v>
      </c>
    </row>
    <row r="98" spans="1:4">
      <c r="A98" s="6" t="s">
        <v>470</v>
      </c>
      <c r="B98" s="6" t="s">
        <v>518</v>
      </c>
      <c r="C98" s="6">
        <v>2020</v>
      </c>
      <c r="D98" s="6">
        <v>1</v>
      </c>
    </row>
    <row r="99" spans="1:4">
      <c r="A99" s="6" t="s">
        <v>470</v>
      </c>
      <c r="B99" s="6" t="s">
        <v>518</v>
      </c>
      <c r="C99" s="6">
        <v>2021</v>
      </c>
      <c r="D99" s="6">
        <v>1</v>
      </c>
    </row>
    <row r="100" spans="1:4">
      <c r="A100" s="6" t="s">
        <v>470</v>
      </c>
      <c r="B100" s="6" t="s">
        <v>528</v>
      </c>
      <c r="C100" s="6">
        <v>2019</v>
      </c>
    </row>
    <row r="101" spans="1:4">
      <c r="A101" s="6" t="s">
        <v>470</v>
      </c>
      <c r="B101" s="6" t="s">
        <v>528</v>
      </c>
      <c r="C101" s="6">
        <v>2020</v>
      </c>
      <c r="D101" s="6">
        <v>2</v>
      </c>
    </row>
    <row r="102" spans="1:4">
      <c r="A102" s="6" t="s">
        <v>470</v>
      </c>
      <c r="B102" s="6" t="s">
        <v>528</v>
      </c>
      <c r="C102" s="6">
        <v>2021</v>
      </c>
      <c r="D102" s="6">
        <v>2</v>
      </c>
    </row>
    <row r="103" spans="1:4">
      <c r="A103" s="6" t="s">
        <v>471</v>
      </c>
      <c r="B103" s="6" t="s">
        <v>510</v>
      </c>
      <c r="C103" s="6">
        <v>2019</v>
      </c>
      <c r="D103" s="6">
        <v>621</v>
      </c>
    </row>
    <row r="104" spans="1:4">
      <c r="A104" s="6" t="s">
        <v>471</v>
      </c>
      <c r="B104" s="6" t="s">
        <v>510</v>
      </c>
      <c r="C104" s="6">
        <v>2020</v>
      </c>
      <c r="D104" s="6">
        <v>652</v>
      </c>
    </row>
    <row r="105" spans="1:4">
      <c r="A105" s="6" t="s">
        <v>471</v>
      </c>
      <c r="B105" s="6" t="s">
        <v>510</v>
      </c>
      <c r="C105" s="6">
        <v>2021</v>
      </c>
      <c r="D105" s="6">
        <v>777</v>
      </c>
    </row>
    <row r="106" spans="1:4">
      <c r="A106" s="6" t="s">
        <v>471</v>
      </c>
      <c r="B106" s="6" t="s">
        <v>519</v>
      </c>
      <c r="C106" s="6">
        <v>2019</v>
      </c>
      <c r="D106" s="6">
        <v>871</v>
      </c>
    </row>
    <row r="107" spans="1:4">
      <c r="A107" s="6" t="s">
        <v>471</v>
      </c>
      <c r="B107" s="6" t="s">
        <v>519</v>
      </c>
      <c r="C107" s="6">
        <v>2020</v>
      </c>
      <c r="D107" s="6">
        <v>871</v>
      </c>
    </row>
    <row r="108" spans="1:4">
      <c r="A108" s="6" t="s">
        <v>471</v>
      </c>
      <c r="B108" s="6" t="s">
        <v>519</v>
      </c>
      <c r="C108" s="6">
        <v>2021</v>
      </c>
      <c r="D108" s="6">
        <v>986</v>
      </c>
    </row>
    <row r="109" spans="1:4">
      <c r="A109" s="6" t="s">
        <v>471</v>
      </c>
      <c r="B109" s="6" t="s">
        <v>511</v>
      </c>
      <c r="C109" s="6">
        <v>2019</v>
      </c>
      <c r="D109" s="6">
        <v>1406</v>
      </c>
    </row>
    <row r="110" spans="1:4">
      <c r="A110" s="6" t="s">
        <v>471</v>
      </c>
      <c r="B110" s="6" t="s">
        <v>511</v>
      </c>
      <c r="C110" s="6">
        <v>2020</v>
      </c>
      <c r="D110" s="6">
        <v>1551</v>
      </c>
    </row>
    <row r="111" spans="1:4">
      <c r="A111" s="6" t="s">
        <v>471</v>
      </c>
      <c r="B111" s="6" t="s">
        <v>511</v>
      </c>
      <c r="C111" s="6">
        <v>2021</v>
      </c>
      <c r="D111" s="6">
        <v>1704</v>
      </c>
    </row>
    <row r="112" spans="1:4">
      <c r="A112" s="6" t="s">
        <v>471</v>
      </c>
      <c r="B112" s="6" t="s">
        <v>520</v>
      </c>
      <c r="C112" s="6">
        <v>2019</v>
      </c>
      <c r="D112" s="6">
        <v>3172</v>
      </c>
    </row>
    <row r="113" spans="1:4">
      <c r="A113" s="6" t="s">
        <v>471</v>
      </c>
      <c r="B113" s="6" t="s">
        <v>520</v>
      </c>
      <c r="C113" s="6">
        <v>2020</v>
      </c>
      <c r="D113" s="6">
        <v>3478</v>
      </c>
    </row>
    <row r="114" spans="1:4">
      <c r="A114" s="6" t="s">
        <v>471</v>
      </c>
      <c r="B114" s="6" t="s">
        <v>520</v>
      </c>
      <c r="C114" s="6">
        <v>2021</v>
      </c>
      <c r="D114" s="6">
        <v>3596</v>
      </c>
    </row>
    <row r="115" spans="1:4">
      <c r="A115" s="6" t="s">
        <v>471</v>
      </c>
      <c r="B115" s="6" t="s">
        <v>512</v>
      </c>
      <c r="C115" s="6">
        <v>2019</v>
      </c>
      <c r="D115" s="6">
        <v>4</v>
      </c>
    </row>
    <row r="116" spans="1:4">
      <c r="A116" s="6" t="s">
        <v>471</v>
      </c>
      <c r="B116" s="6" t="s">
        <v>512</v>
      </c>
      <c r="C116" s="6">
        <v>2020</v>
      </c>
      <c r="D116" s="6">
        <v>4</v>
      </c>
    </row>
    <row r="117" spans="1:4">
      <c r="A117" s="6" t="s">
        <v>471</v>
      </c>
      <c r="B117" s="6" t="s">
        <v>512</v>
      </c>
      <c r="C117" s="6">
        <v>2021</v>
      </c>
      <c r="D117" s="6">
        <v>4</v>
      </c>
    </row>
    <row r="118" spans="1:4">
      <c r="A118" s="6" t="s">
        <v>471</v>
      </c>
      <c r="B118" s="6" t="s">
        <v>521</v>
      </c>
      <c r="C118" s="6">
        <v>2019</v>
      </c>
      <c r="D118" s="6">
        <v>6</v>
      </c>
    </row>
    <row r="119" spans="1:4">
      <c r="A119" s="6" t="s">
        <v>471</v>
      </c>
      <c r="B119" s="6" t="s">
        <v>521</v>
      </c>
      <c r="C119" s="6">
        <v>2020</v>
      </c>
      <c r="D119" s="6">
        <v>6</v>
      </c>
    </row>
    <row r="120" spans="1:4">
      <c r="A120" s="6" t="s">
        <v>471</v>
      </c>
      <c r="B120" s="6" t="s">
        <v>521</v>
      </c>
      <c r="C120" s="6">
        <v>2021</v>
      </c>
      <c r="D120" s="6">
        <v>6</v>
      </c>
    </row>
    <row r="121" spans="1:4">
      <c r="A121" s="6" t="s">
        <v>471</v>
      </c>
      <c r="B121" s="6" t="s">
        <v>513</v>
      </c>
      <c r="C121" s="6">
        <v>2019</v>
      </c>
      <c r="D121" s="6">
        <v>27</v>
      </c>
    </row>
    <row r="122" spans="1:4">
      <c r="A122" s="6" t="s">
        <v>471</v>
      </c>
      <c r="B122" s="6" t="s">
        <v>513</v>
      </c>
      <c r="C122" s="6">
        <v>2020</v>
      </c>
      <c r="D122" s="6">
        <v>35</v>
      </c>
    </row>
    <row r="123" spans="1:4">
      <c r="A123" s="6" t="s">
        <v>471</v>
      </c>
      <c r="B123" s="6" t="s">
        <v>513</v>
      </c>
      <c r="C123" s="6">
        <v>2021</v>
      </c>
      <c r="D123" s="6">
        <v>48</v>
      </c>
    </row>
    <row r="124" spans="1:4">
      <c r="A124" s="6" t="s">
        <v>471</v>
      </c>
      <c r="B124" s="6" t="s">
        <v>522</v>
      </c>
      <c r="C124" s="6">
        <v>2019</v>
      </c>
      <c r="D124" s="6">
        <v>51</v>
      </c>
    </row>
    <row r="125" spans="1:4">
      <c r="A125" s="6" t="s">
        <v>471</v>
      </c>
      <c r="B125" s="6" t="s">
        <v>522</v>
      </c>
      <c r="C125" s="6">
        <v>2020</v>
      </c>
      <c r="D125" s="6">
        <v>72</v>
      </c>
    </row>
    <row r="126" spans="1:4">
      <c r="A126" s="6" t="s">
        <v>471</v>
      </c>
      <c r="B126" s="6" t="s">
        <v>522</v>
      </c>
      <c r="C126" s="6">
        <v>2021</v>
      </c>
      <c r="D126" s="6">
        <v>84</v>
      </c>
    </row>
    <row r="127" spans="1:4">
      <c r="A127" s="6" t="s">
        <v>471</v>
      </c>
      <c r="B127" s="6" t="s">
        <v>514</v>
      </c>
      <c r="C127" s="6">
        <v>2019</v>
      </c>
      <c r="D127" s="6">
        <v>74.5</v>
      </c>
    </row>
    <row r="128" spans="1:4">
      <c r="A128" s="6" t="s">
        <v>471</v>
      </c>
      <c r="B128" s="6" t="s">
        <v>514</v>
      </c>
      <c r="C128" s="6">
        <v>2020</v>
      </c>
      <c r="D128" s="6">
        <v>66</v>
      </c>
    </row>
    <row r="129" spans="1:4">
      <c r="A129" s="6" t="s">
        <v>471</v>
      </c>
      <c r="B129" s="6" t="s">
        <v>514</v>
      </c>
      <c r="C129" s="6">
        <v>2021</v>
      </c>
      <c r="D129" s="6">
        <v>75</v>
      </c>
    </row>
    <row r="130" spans="1:4">
      <c r="A130" s="6" t="s">
        <v>471</v>
      </c>
      <c r="B130" s="6" t="s">
        <v>523</v>
      </c>
      <c r="C130" s="6">
        <v>2019</v>
      </c>
      <c r="D130" s="6">
        <v>134</v>
      </c>
    </row>
    <row r="131" spans="1:4">
      <c r="A131" s="6" t="s">
        <v>471</v>
      </c>
      <c r="B131" s="6" t="s">
        <v>523</v>
      </c>
      <c r="C131" s="6">
        <v>2020</v>
      </c>
      <c r="D131" s="6">
        <v>144</v>
      </c>
    </row>
    <row r="132" spans="1:4">
      <c r="A132" s="6" t="s">
        <v>471</v>
      </c>
      <c r="B132" s="6" t="s">
        <v>523</v>
      </c>
      <c r="C132" s="6">
        <v>2021</v>
      </c>
      <c r="D132" s="6">
        <v>177</v>
      </c>
    </row>
    <row r="133" spans="1:4">
      <c r="A133" s="6" t="s">
        <v>471</v>
      </c>
      <c r="B133" s="6" t="s">
        <v>515</v>
      </c>
      <c r="C133" s="6">
        <v>2019</v>
      </c>
      <c r="D133" s="6">
        <v>1242</v>
      </c>
    </row>
    <row r="134" spans="1:4">
      <c r="A134" s="6" t="s">
        <v>471</v>
      </c>
      <c r="B134" s="6" t="s">
        <v>515</v>
      </c>
      <c r="C134" s="6">
        <v>2020</v>
      </c>
      <c r="D134" s="6">
        <v>1380</v>
      </c>
    </row>
    <row r="135" spans="1:4">
      <c r="A135" s="6" t="s">
        <v>471</v>
      </c>
      <c r="B135" s="6" t="s">
        <v>515</v>
      </c>
      <c r="C135" s="6">
        <v>2021</v>
      </c>
      <c r="D135" s="6">
        <v>1509</v>
      </c>
    </row>
    <row r="136" spans="1:4">
      <c r="A136" s="6" t="s">
        <v>471</v>
      </c>
      <c r="B136" s="6" t="s">
        <v>525</v>
      </c>
      <c r="C136" s="6">
        <v>2019</v>
      </c>
      <c r="D136" s="6">
        <v>2586</v>
      </c>
    </row>
    <row r="137" spans="1:4">
      <c r="A137" s="6" t="s">
        <v>471</v>
      </c>
      <c r="B137" s="6" t="s">
        <v>525</v>
      </c>
      <c r="C137" s="6">
        <v>2020</v>
      </c>
      <c r="D137" s="6">
        <v>2862</v>
      </c>
    </row>
    <row r="138" spans="1:4">
      <c r="A138" s="6" t="s">
        <v>471</v>
      </c>
      <c r="B138" s="6" t="s">
        <v>525</v>
      </c>
      <c r="C138" s="6">
        <v>2021</v>
      </c>
      <c r="D138" s="6">
        <v>2936</v>
      </c>
    </row>
    <row r="139" spans="1:4">
      <c r="A139" s="6" t="s">
        <v>471</v>
      </c>
      <c r="B139" s="6" t="s">
        <v>516</v>
      </c>
      <c r="C139" s="6">
        <v>2019</v>
      </c>
      <c r="D139" s="6">
        <v>67</v>
      </c>
    </row>
    <row r="140" spans="1:4">
      <c r="A140" s="6" t="s">
        <v>471</v>
      </c>
      <c r="B140" s="6" t="s">
        <v>516</v>
      </c>
      <c r="C140" s="6">
        <v>2020</v>
      </c>
      <c r="D140" s="6">
        <v>64</v>
      </c>
    </row>
    <row r="141" spans="1:4">
      <c r="A141" s="6" t="s">
        <v>471</v>
      </c>
      <c r="B141" s="6" t="s">
        <v>516</v>
      </c>
      <c r="C141" s="6">
        <v>2021</v>
      </c>
      <c r="D141" s="6">
        <v>67</v>
      </c>
    </row>
    <row r="142" spans="1:4">
      <c r="A142" s="6" t="s">
        <v>471</v>
      </c>
      <c r="B142" s="6" t="s">
        <v>526</v>
      </c>
      <c r="C142" s="6">
        <v>2019</v>
      </c>
      <c r="D142" s="6">
        <v>391</v>
      </c>
    </row>
    <row r="143" spans="1:4">
      <c r="A143" s="6" t="s">
        <v>471</v>
      </c>
      <c r="B143" s="6" t="s">
        <v>526</v>
      </c>
      <c r="C143" s="6">
        <v>2020</v>
      </c>
      <c r="D143" s="6">
        <v>391</v>
      </c>
    </row>
    <row r="144" spans="1:4">
      <c r="A144" s="6" t="s">
        <v>471</v>
      </c>
      <c r="B144" s="6" t="s">
        <v>526</v>
      </c>
      <c r="C144" s="6">
        <v>2021</v>
      </c>
      <c r="D144" s="6">
        <v>390</v>
      </c>
    </row>
    <row r="145" spans="1:4">
      <c r="A145" s="6" t="s">
        <v>471</v>
      </c>
      <c r="B145" s="6" t="s">
        <v>517</v>
      </c>
      <c r="C145" s="6">
        <v>2019</v>
      </c>
      <c r="D145" s="6">
        <v>0.01</v>
      </c>
    </row>
    <row r="146" spans="1:4">
      <c r="A146" s="6" t="s">
        <v>471</v>
      </c>
      <c r="B146" s="6" t="s">
        <v>517</v>
      </c>
      <c r="C146" s="6">
        <v>2020</v>
      </c>
    </row>
    <row r="147" spans="1:4">
      <c r="A147" s="6" t="s">
        <v>471</v>
      </c>
      <c r="B147" s="6" t="s">
        <v>527</v>
      </c>
      <c r="C147" s="6">
        <v>2019</v>
      </c>
      <c r="D147" s="6">
        <v>1</v>
      </c>
    </row>
    <row r="148" spans="1:4">
      <c r="A148" s="6" t="s">
        <v>471</v>
      </c>
      <c r="B148" s="6" t="s">
        <v>527</v>
      </c>
      <c r="C148" s="6">
        <v>2020</v>
      </c>
    </row>
    <row r="149" spans="1:4">
      <c r="A149" s="6" t="s">
        <v>471</v>
      </c>
      <c r="B149" s="6" t="s">
        <v>518</v>
      </c>
      <c r="C149" s="6">
        <v>2019</v>
      </c>
      <c r="D149" s="6">
        <v>0.5</v>
      </c>
    </row>
    <row r="150" spans="1:4">
      <c r="A150" s="6" t="s">
        <v>471</v>
      </c>
      <c r="B150" s="6" t="s">
        <v>518</v>
      </c>
      <c r="C150" s="6">
        <v>2020</v>
      </c>
      <c r="D150" s="6">
        <v>1</v>
      </c>
    </row>
    <row r="151" spans="1:4">
      <c r="A151" s="6" t="s">
        <v>471</v>
      </c>
      <c r="B151" s="6" t="s">
        <v>518</v>
      </c>
      <c r="C151" s="6">
        <v>2021</v>
      </c>
      <c r="D151" s="6">
        <v>1</v>
      </c>
    </row>
    <row r="152" spans="1:4">
      <c r="A152" s="6" t="s">
        <v>471</v>
      </c>
      <c r="B152" s="6" t="s">
        <v>528</v>
      </c>
      <c r="C152" s="6">
        <v>2019</v>
      </c>
      <c r="D152" s="6">
        <v>1</v>
      </c>
    </row>
    <row r="153" spans="1:4">
      <c r="A153" s="6" t="s">
        <v>471</v>
      </c>
      <c r="B153" s="6" t="s">
        <v>528</v>
      </c>
      <c r="C153" s="6">
        <v>2020</v>
      </c>
      <c r="D153" s="6">
        <v>2</v>
      </c>
    </row>
    <row r="154" spans="1:4">
      <c r="A154" s="6" t="s">
        <v>471</v>
      </c>
      <c r="B154" s="6" t="s">
        <v>528</v>
      </c>
      <c r="C154" s="6">
        <v>2021</v>
      </c>
      <c r="D154" s="6">
        <v>3</v>
      </c>
    </row>
    <row r="155" spans="1:4">
      <c r="A155" s="6" t="s">
        <v>472</v>
      </c>
      <c r="B155" s="6" t="s">
        <v>510</v>
      </c>
      <c r="C155" s="6">
        <v>2019</v>
      </c>
    </row>
    <row r="156" spans="1:4">
      <c r="A156" s="6" t="s">
        <v>472</v>
      </c>
      <c r="B156" s="6" t="s">
        <v>510</v>
      </c>
      <c r="C156" s="6">
        <v>2020</v>
      </c>
    </row>
    <row r="157" spans="1:4">
      <c r="A157" s="6" t="s">
        <v>472</v>
      </c>
      <c r="B157" s="6" t="s">
        <v>519</v>
      </c>
      <c r="C157" s="6">
        <v>2019</v>
      </c>
    </row>
    <row r="158" spans="1:4">
      <c r="A158" s="6" t="s">
        <v>472</v>
      </c>
      <c r="B158" s="6" t="s">
        <v>519</v>
      </c>
      <c r="C158" s="6">
        <v>2020</v>
      </c>
    </row>
    <row r="159" spans="1:4">
      <c r="A159" s="6" t="s">
        <v>472</v>
      </c>
      <c r="B159" s="6" t="s">
        <v>511</v>
      </c>
      <c r="C159" s="6">
        <v>2019</v>
      </c>
      <c r="D159" s="6">
        <v>817</v>
      </c>
    </row>
    <row r="160" spans="1:4">
      <c r="A160" s="6" t="s">
        <v>472</v>
      </c>
      <c r="B160" s="6" t="s">
        <v>511</v>
      </c>
      <c r="C160" s="6">
        <v>2020</v>
      </c>
      <c r="D160" s="6">
        <v>901</v>
      </c>
    </row>
    <row r="161" spans="1:4">
      <c r="A161" s="6" t="s">
        <v>472</v>
      </c>
      <c r="B161" s="6" t="s">
        <v>511</v>
      </c>
      <c r="C161" s="6">
        <v>2021</v>
      </c>
      <c r="D161" s="6">
        <v>1043</v>
      </c>
    </row>
    <row r="162" spans="1:4">
      <c r="A162" s="6" t="s">
        <v>472</v>
      </c>
      <c r="B162" s="6" t="s">
        <v>520</v>
      </c>
      <c r="C162" s="6">
        <v>2019</v>
      </c>
      <c r="D162" s="6">
        <v>2104</v>
      </c>
    </row>
    <row r="163" spans="1:4">
      <c r="A163" s="6" t="s">
        <v>472</v>
      </c>
      <c r="B163" s="6" t="s">
        <v>520</v>
      </c>
      <c r="C163" s="6">
        <v>2020</v>
      </c>
      <c r="D163" s="6">
        <v>2308</v>
      </c>
    </row>
    <row r="164" spans="1:4">
      <c r="A164" s="6" t="s">
        <v>472</v>
      </c>
      <c r="B164" s="6" t="s">
        <v>520</v>
      </c>
      <c r="C164" s="6">
        <v>2021</v>
      </c>
      <c r="D164" s="6">
        <v>2309</v>
      </c>
    </row>
    <row r="165" spans="1:4">
      <c r="A165" s="6" t="s">
        <v>472</v>
      </c>
      <c r="B165" s="6" t="s">
        <v>512</v>
      </c>
      <c r="C165" s="6">
        <v>2019</v>
      </c>
      <c r="D165" s="6">
        <v>1</v>
      </c>
    </row>
    <row r="166" spans="1:4">
      <c r="A166" s="6" t="s">
        <v>472</v>
      </c>
      <c r="B166" s="6" t="s">
        <v>512</v>
      </c>
      <c r="C166" s="6">
        <v>2020</v>
      </c>
      <c r="D166" s="6">
        <v>0.1</v>
      </c>
    </row>
    <row r="167" spans="1:4">
      <c r="A167" s="6" t="s">
        <v>472</v>
      </c>
      <c r="B167" s="6" t="s">
        <v>512</v>
      </c>
      <c r="C167" s="6">
        <v>2021</v>
      </c>
      <c r="D167" s="6">
        <v>0.1</v>
      </c>
    </row>
    <row r="168" spans="1:4">
      <c r="A168" s="6" t="s">
        <v>472</v>
      </c>
      <c r="B168" s="6" t="s">
        <v>521</v>
      </c>
      <c r="C168" s="6">
        <v>2019</v>
      </c>
      <c r="D168" s="6">
        <v>3</v>
      </c>
    </row>
    <row r="169" spans="1:4">
      <c r="A169" s="6" t="s">
        <v>472</v>
      </c>
      <c r="B169" s="6" t="s">
        <v>521</v>
      </c>
      <c r="C169" s="6">
        <v>2020</v>
      </c>
      <c r="D169" s="6">
        <v>6</v>
      </c>
    </row>
    <row r="170" spans="1:4">
      <c r="A170" s="6" t="s">
        <v>472</v>
      </c>
      <c r="B170" s="6" t="s">
        <v>521</v>
      </c>
      <c r="C170" s="6">
        <v>2021</v>
      </c>
      <c r="D170" s="6">
        <v>6</v>
      </c>
    </row>
    <row r="171" spans="1:4">
      <c r="A171" s="6" t="s">
        <v>472</v>
      </c>
      <c r="B171" s="6" t="s">
        <v>513</v>
      </c>
      <c r="C171" s="6">
        <v>2019</v>
      </c>
      <c r="D171" s="6">
        <v>5</v>
      </c>
    </row>
    <row r="172" spans="1:4">
      <c r="A172" s="6" t="s">
        <v>472</v>
      </c>
      <c r="B172" s="6" t="s">
        <v>513</v>
      </c>
      <c r="C172" s="6">
        <v>2020</v>
      </c>
      <c r="D172" s="6">
        <v>6</v>
      </c>
    </row>
    <row r="173" spans="1:4">
      <c r="A173" s="6" t="s">
        <v>472</v>
      </c>
      <c r="B173" s="6" t="s">
        <v>513</v>
      </c>
      <c r="C173" s="6">
        <v>2021</v>
      </c>
      <c r="D173" s="6">
        <v>7</v>
      </c>
    </row>
    <row r="174" spans="1:4">
      <c r="A174" s="6" t="s">
        <v>472</v>
      </c>
      <c r="B174" s="6" t="s">
        <v>522</v>
      </c>
      <c r="C174" s="6">
        <v>2019</v>
      </c>
      <c r="D174" s="6">
        <v>7</v>
      </c>
    </row>
    <row r="175" spans="1:4">
      <c r="A175" s="6" t="s">
        <v>472</v>
      </c>
      <c r="B175" s="6" t="s">
        <v>522</v>
      </c>
      <c r="C175" s="6">
        <v>2020</v>
      </c>
      <c r="D175" s="6">
        <v>8</v>
      </c>
    </row>
    <row r="176" spans="1:4">
      <c r="A176" s="6" t="s">
        <v>472</v>
      </c>
      <c r="B176" s="6" t="s">
        <v>522</v>
      </c>
      <c r="C176" s="6">
        <v>2021</v>
      </c>
      <c r="D176" s="6">
        <v>14</v>
      </c>
    </row>
    <row r="177" spans="1:4">
      <c r="A177" s="6" t="s">
        <v>472</v>
      </c>
      <c r="B177" s="6" t="s">
        <v>514</v>
      </c>
      <c r="C177" s="6">
        <v>2019</v>
      </c>
      <c r="D177" s="6">
        <v>10</v>
      </c>
    </row>
    <row r="178" spans="1:4">
      <c r="A178" s="6" t="s">
        <v>472</v>
      </c>
      <c r="B178" s="6" t="s">
        <v>514</v>
      </c>
      <c r="C178" s="6">
        <v>2020</v>
      </c>
      <c r="D178" s="6">
        <v>9.9</v>
      </c>
    </row>
    <row r="179" spans="1:4">
      <c r="A179" s="6" t="s">
        <v>472</v>
      </c>
      <c r="B179" s="6" t="s">
        <v>514</v>
      </c>
      <c r="C179" s="6">
        <v>2021</v>
      </c>
      <c r="D179" s="6">
        <v>16.9</v>
      </c>
    </row>
    <row r="180" spans="1:4">
      <c r="A180" s="6" t="s">
        <v>472</v>
      </c>
      <c r="B180" s="6" t="s">
        <v>523</v>
      </c>
      <c r="C180" s="6">
        <v>2019</v>
      </c>
      <c r="D180" s="6">
        <v>30</v>
      </c>
    </row>
    <row r="181" spans="1:4">
      <c r="A181" s="6" t="s">
        <v>472</v>
      </c>
      <c r="B181" s="6" t="s">
        <v>523</v>
      </c>
      <c r="C181" s="6">
        <v>2020</v>
      </c>
      <c r="D181" s="6">
        <v>31</v>
      </c>
    </row>
    <row r="182" spans="1:4">
      <c r="A182" s="6" t="s">
        <v>472</v>
      </c>
      <c r="B182" s="6" t="s">
        <v>523</v>
      </c>
      <c r="C182" s="6">
        <v>2021</v>
      </c>
      <c r="D182" s="6">
        <v>32</v>
      </c>
    </row>
    <row r="183" spans="1:4">
      <c r="A183" s="6" t="s">
        <v>472</v>
      </c>
      <c r="B183" s="6" t="s">
        <v>515</v>
      </c>
      <c r="C183" s="6">
        <v>2019</v>
      </c>
      <c r="D183" s="6">
        <v>803</v>
      </c>
    </row>
    <row r="184" spans="1:4">
      <c r="A184" s="6" t="s">
        <v>472</v>
      </c>
      <c r="B184" s="6" t="s">
        <v>515</v>
      </c>
      <c r="C184" s="6">
        <v>2020</v>
      </c>
      <c r="D184" s="6">
        <v>885</v>
      </c>
    </row>
    <row r="185" spans="1:4">
      <c r="A185" s="6" t="s">
        <v>472</v>
      </c>
      <c r="B185" s="6" t="s">
        <v>515</v>
      </c>
      <c r="C185" s="6">
        <v>2021</v>
      </c>
      <c r="D185" s="6">
        <v>1019</v>
      </c>
    </row>
    <row r="186" spans="1:4">
      <c r="A186" s="6" t="s">
        <v>472</v>
      </c>
      <c r="B186" s="6" t="s">
        <v>525</v>
      </c>
      <c r="C186" s="6">
        <v>2019</v>
      </c>
      <c r="D186" s="6">
        <v>2062</v>
      </c>
    </row>
    <row r="187" spans="1:4">
      <c r="A187" s="6" t="s">
        <v>472</v>
      </c>
      <c r="B187" s="6" t="s">
        <v>525</v>
      </c>
      <c r="C187" s="6">
        <v>2020</v>
      </c>
      <c r="D187" s="6">
        <v>2262</v>
      </c>
    </row>
    <row r="188" spans="1:4">
      <c r="A188" s="6" t="s">
        <v>472</v>
      </c>
      <c r="B188" s="6" t="s">
        <v>525</v>
      </c>
      <c r="C188" s="6">
        <v>2021</v>
      </c>
      <c r="D188" s="6">
        <v>2257</v>
      </c>
    </row>
    <row r="189" spans="1:4">
      <c r="A189" s="6" t="s">
        <v>472</v>
      </c>
      <c r="B189" s="6" t="s">
        <v>516</v>
      </c>
      <c r="C189" s="6">
        <v>2019</v>
      </c>
    </row>
    <row r="190" spans="1:4">
      <c r="A190" s="6" t="s">
        <v>472</v>
      </c>
      <c r="B190" s="6" t="s">
        <v>516</v>
      </c>
      <c r="C190" s="6">
        <v>2020</v>
      </c>
    </row>
    <row r="191" spans="1:4">
      <c r="A191" s="6" t="s">
        <v>472</v>
      </c>
      <c r="B191" s="6" t="s">
        <v>516</v>
      </c>
      <c r="C191" s="6">
        <v>2021</v>
      </c>
      <c r="D191" s="6">
        <v>0</v>
      </c>
    </row>
    <row r="192" spans="1:4">
      <c r="A192" s="6" t="s">
        <v>472</v>
      </c>
      <c r="B192" s="6" t="s">
        <v>526</v>
      </c>
      <c r="C192" s="6">
        <v>2019</v>
      </c>
      <c r="D192" s="6">
        <v>1</v>
      </c>
    </row>
    <row r="193" spans="1:4">
      <c r="A193" s="6" t="s">
        <v>472</v>
      </c>
      <c r="B193" s="6" t="s">
        <v>526</v>
      </c>
      <c r="C193" s="6">
        <v>2020</v>
      </c>
      <c r="D193" s="6">
        <v>1</v>
      </c>
    </row>
    <row r="194" spans="1:4">
      <c r="A194" s="6" t="s">
        <v>472</v>
      </c>
      <c r="B194" s="6" t="s">
        <v>526</v>
      </c>
      <c r="C194" s="6">
        <v>2021</v>
      </c>
      <c r="D194" s="6">
        <v>0</v>
      </c>
    </row>
    <row r="195" spans="1:4">
      <c r="A195" s="6" t="s">
        <v>472</v>
      </c>
      <c r="B195" s="6" t="s">
        <v>517</v>
      </c>
      <c r="C195" s="6">
        <v>2019</v>
      </c>
    </row>
    <row r="196" spans="1:4">
      <c r="A196" s="6" t="s">
        <v>472</v>
      </c>
      <c r="B196" s="6" t="s">
        <v>517</v>
      </c>
      <c r="C196" s="6">
        <v>2020</v>
      </c>
    </row>
    <row r="197" spans="1:4">
      <c r="A197" s="6" t="s">
        <v>472</v>
      </c>
      <c r="B197" s="6" t="s">
        <v>527</v>
      </c>
      <c r="C197" s="6">
        <v>2019</v>
      </c>
    </row>
    <row r="198" spans="1:4">
      <c r="A198" s="6" t="s">
        <v>472</v>
      </c>
      <c r="B198" s="6" t="s">
        <v>527</v>
      </c>
      <c r="C198" s="6">
        <v>2020</v>
      </c>
    </row>
    <row r="199" spans="1:4">
      <c r="A199" s="6" t="s">
        <v>472</v>
      </c>
      <c r="B199" s="6" t="s">
        <v>518</v>
      </c>
      <c r="C199" s="6">
        <v>2019</v>
      </c>
    </row>
    <row r="200" spans="1:4">
      <c r="A200" s="6" t="s">
        <v>472</v>
      </c>
      <c r="B200" s="6" t="s">
        <v>518</v>
      </c>
      <c r="C200" s="6">
        <v>2020</v>
      </c>
    </row>
    <row r="201" spans="1:4">
      <c r="A201" s="6" t="s">
        <v>472</v>
      </c>
      <c r="B201" s="6" t="s">
        <v>518</v>
      </c>
      <c r="C201" s="6">
        <v>2021</v>
      </c>
      <c r="D201" s="6">
        <v>0</v>
      </c>
    </row>
    <row r="202" spans="1:4">
      <c r="A202" s="6" t="s">
        <v>472</v>
      </c>
      <c r="B202" s="6" t="s">
        <v>528</v>
      </c>
      <c r="C202" s="6">
        <v>2019</v>
      </c>
    </row>
    <row r="203" spans="1:4">
      <c r="A203" s="6" t="s">
        <v>472</v>
      </c>
      <c r="B203" s="6" t="s">
        <v>528</v>
      </c>
      <c r="C203" s="6">
        <v>2020</v>
      </c>
    </row>
    <row r="204" spans="1:4">
      <c r="A204" s="6" t="s">
        <v>473</v>
      </c>
      <c r="B204" s="6" t="s">
        <v>510</v>
      </c>
      <c r="C204" s="6">
        <v>2019</v>
      </c>
      <c r="D204" s="6">
        <v>1106</v>
      </c>
    </row>
    <row r="205" spans="1:4">
      <c r="A205" s="6" t="s">
        <v>473</v>
      </c>
      <c r="B205" s="6" t="s">
        <v>510</v>
      </c>
      <c r="C205" s="6">
        <v>2020</v>
      </c>
      <c r="D205" s="6">
        <v>1161</v>
      </c>
    </row>
    <row r="206" spans="1:4">
      <c r="A206" s="6" t="s">
        <v>473</v>
      </c>
      <c r="B206" s="6" t="s">
        <v>510</v>
      </c>
      <c r="C206" s="6">
        <v>2021</v>
      </c>
      <c r="D206" s="6">
        <v>1204</v>
      </c>
    </row>
    <row r="207" spans="1:4">
      <c r="A207" s="6" t="s">
        <v>473</v>
      </c>
      <c r="B207" s="6" t="s">
        <v>519</v>
      </c>
      <c r="C207" s="6">
        <v>2019</v>
      </c>
      <c r="D207" s="6">
        <v>1614</v>
      </c>
    </row>
    <row r="208" spans="1:4">
      <c r="A208" s="6" t="s">
        <v>473</v>
      </c>
      <c r="B208" s="6" t="s">
        <v>519</v>
      </c>
      <c r="C208" s="6">
        <v>2020</v>
      </c>
      <c r="D208" s="6">
        <v>1614</v>
      </c>
    </row>
    <row r="209" spans="1:4">
      <c r="A209" s="6" t="s">
        <v>473</v>
      </c>
      <c r="B209" s="6" t="s">
        <v>519</v>
      </c>
      <c r="C209" s="6">
        <v>2021</v>
      </c>
      <c r="D209" s="6">
        <v>1614</v>
      </c>
    </row>
    <row r="210" spans="1:4">
      <c r="A210" s="6" t="s">
        <v>473</v>
      </c>
      <c r="B210" s="6" t="s">
        <v>511</v>
      </c>
      <c r="C210" s="6">
        <v>2019</v>
      </c>
      <c r="D210" s="6">
        <v>3222</v>
      </c>
    </row>
    <row r="211" spans="1:4">
      <c r="A211" s="6" t="s">
        <v>473</v>
      </c>
      <c r="B211" s="6" t="s">
        <v>511</v>
      </c>
      <c r="C211" s="6">
        <v>2020</v>
      </c>
      <c r="D211" s="6">
        <v>3425</v>
      </c>
    </row>
    <row r="212" spans="1:4">
      <c r="A212" s="6" t="s">
        <v>473</v>
      </c>
      <c r="B212" s="6" t="s">
        <v>511</v>
      </c>
      <c r="C212" s="6">
        <v>2021</v>
      </c>
      <c r="D212" s="6">
        <v>4487</v>
      </c>
    </row>
    <row r="213" spans="1:4">
      <c r="A213" s="6" t="s">
        <v>473</v>
      </c>
      <c r="B213" s="6" t="s">
        <v>520</v>
      </c>
      <c r="C213" s="6">
        <v>2019</v>
      </c>
      <c r="D213" s="6">
        <v>8628</v>
      </c>
    </row>
    <row r="214" spans="1:4">
      <c r="A214" s="6" t="s">
        <v>473</v>
      </c>
      <c r="B214" s="6" t="s">
        <v>520</v>
      </c>
      <c r="C214" s="6">
        <v>2020</v>
      </c>
      <c r="D214" s="6">
        <v>9582</v>
      </c>
    </row>
    <row r="215" spans="1:4">
      <c r="A215" s="6" t="s">
        <v>473</v>
      </c>
      <c r="B215" s="6" t="s">
        <v>520</v>
      </c>
      <c r="C215" s="6">
        <v>2021</v>
      </c>
      <c r="D215" s="6">
        <v>10256</v>
      </c>
    </row>
    <row r="216" spans="1:4">
      <c r="A216" s="6" t="s">
        <v>473</v>
      </c>
      <c r="B216" s="6" t="s">
        <v>512</v>
      </c>
      <c r="C216" s="6">
        <v>2019</v>
      </c>
      <c r="D216" s="6">
        <v>19</v>
      </c>
    </row>
    <row r="217" spans="1:4">
      <c r="A217" s="6" t="s">
        <v>473</v>
      </c>
      <c r="B217" s="6" t="s">
        <v>512</v>
      </c>
      <c r="C217" s="6">
        <v>2020</v>
      </c>
      <c r="D217" s="6">
        <v>25</v>
      </c>
    </row>
    <row r="218" spans="1:4">
      <c r="A218" s="6" t="s">
        <v>473</v>
      </c>
      <c r="B218" s="6" t="s">
        <v>512</v>
      </c>
      <c r="C218" s="6">
        <v>2021</v>
      </c>
      <c r="D218" s="6">
        <v>30</v>
      </c>
    </row>
    <row r="219" spans="1:4">
      <c r="A219" s="6" t="s">
        <v>473</v>
      </c>
      <c r="B219" s="6" t="s">
        <v>521</v>
      </c>
      <c r="C219" s="6">
        <v>2019</v>
      </c>
      <c r="D219" s="6">
        <v>31</v>
      </c>
    </row>
    <row r="220" spans="1:4">
      <c r="A220" s="6" t="s">
        <v>473</v>
      </c>
      <c r="B220" s="6" t="s">
        <v>521</v>
      </c>
      <c r="C220" s="6">
        <v>2020</v>
      </c>
      <c r="D220" s="6">
        <v>43</v>
      </c>
    </row>
    <row r="221" spans="1:4">
      <c r="A221" s="6" t="s">
        <v>473</v>
      </c>
      <c r="B221" s="6" t="s">
        <v>521</v>
      </c>
      <c r="C221" s="6">
        <v>2021</v>
      </c>
      <c r="D221" s="6">
        <v>50</v>
      </c>
    </row>
    <row r="222" spans="1:4">
      <c r="A222" s="6" t="s">
        <v>473</v>
      </c>
      <c r="B222" s="6" t="s">
        <v>513</v>
      </c>
      <c r="C222" s="6">
        <v>2019</v>
      </c>
      <c r="D222" s="6">
        <v>93</v>
      </c>
    </row>
    <row r="223" spans="1:4">
      <c r="A223" s="6" t="s">
        <v>473</v>
      </c>
      <c r="B223" s="6" t="s">
        <v>513</v>
      </c>
      <c r="C223" s="6">
        <v>2020</v>
      </c>
      <c r="D223" s="6">
        <v>131</v>
      </c>
    </row>
    <row r="224" spans="1:4">
      <c r="A224" s="6" t="s">
        <v>473</v>
      </c>
      <c r="B224" s="6" t="s">
        <v>513</v>
      </c>
      <c r="C224" s="6">
        <v>2021</v>
      </c>
      <c r="D224" s="6">
        <v>168</v>
      </c>
    </row>
    <row r="225" spans="1:4">
      <c r="A225" s="6" t="s">
        <v>473</v>
      </c>
      <c r="B225" s="6" t="s">
        <v>522</v>
      </c>
      <c r="C225" s="6">
        <v>2019</v>
      </c>
      <c r="D225" s="6">
        <v>192</v>
      </c>
    </row>
    <row r="226" spans="1:4">
      <c r="A226" s="6" t="s">
        <v>473</v>
      </c>
      <c r="B226" s="6" t="s">
        <v>522</v>
      </c>
      <c r="C226" s="6">
        <v>2020</v>
      </c>
      <c r="D226" s="6">
        <v>224</v>
      </c>
    </row>
    <row r="227" spans="1:4">
      <c r="A227" s="6" t="s">
        <v>473</v>
      </c>
      <c r="B227" s="6" t="s">
        <v>522</v>
      </c>
      <c r="C227" s="6">
        <v>2021</v>
      </c>
      <c r="D227" s="6">
        <v>301</v>
      </c>
    </row>
    <row r="228" spans="1:4">
      <c r="A228" s="6" t="s">
        <v>473</v>
      </c>
      <c r="B228" s="6" t="s">
        <v>514</v>
      </c>
      <c r="C228" s="6">
        <v>2019</v>
      </c>
      <c r="D228" s="6">
        <v>35.8</v>
      </c>
    </row>
    <row r="229" spans="1:4">
      <c r="A229" s="6" t="s">
        <v>473</v>
      </c>
      <c r="B229" s="6" t="s">
        <v>514</v>
      </c>
      <c r="C229" s="6">
        <v>2020</v>
      </c>
      <c r="D229" s="6">
        <v>0</v>
      </c>
    </row>
    <row r="230" spans="1:4">
      <c r="A230" s="6" t="s">
        <v>473</v>
      </c>
      <c r="B230" s="6" t="s">
        <v>514</v>
      </c>
      <c r="C230" s="6">
        <v>2021</v>
      </c>
      <c r="D230" s="6">
        <v>0</v>
      </c>
    </row>
    <row r="231" spans="1:4">
      <c r="A231" s="6" t="s">
        <v>473</v>
      </c>
      <c r="B231" s="6" t="s">
        <v>523</v>
      </c>
      <c r="C231" s="6">
        <v>2019</v>
      </c>
      <c r="D231" s="6">
        <v>34.7</v>
      </c>
    </row>
    <row r="232" spans="1:4">
      <c r="A232" s="6" t="s">
        <v>473</v>
      </c>
      <c r="B232" s="6" t="s">
        <v>523</v>
      </c>
      <c r="C232" s="6">
        <v>2020</v>
      </c>
      <c r="D232" s="6">
        <v>0</v>
      </c>
    </row>
    <row r="233" spans="1:4">
      <c r="A233" s="6" t="s">
        <v>473</v>
      </c>
      <c r="B233" s="6" t="s">
        <v>523</v>
      </c>
      <c r="C233" s="6">
        <v>2021</v>
      </c>
      <c r="D233" s="6">
        <v>0</v>
      </c>
    </row>
    <row r="234" spans="1:4">
      <c r="A234" s="6" t="s">
        <v>473</v>
      </c>
      <c r="B234" s="6" t="s">
        <v>515</v>
      </c>
      <c r="C234" s="6">
        <v>2019</v>
      </c>
      <c r="D234" s="6">
        <v>2508</v>
      </c>
    </row>
    <row r="235" spans="1:4">
      <c r="A235" s="6" t="s">
        <v>473</v>
      </c>
      <c r="B235" s="6" t="s">
        <v>515</v>
      </c>
      <c r="C235" s="6">
        <v>2020</v>
      </c>
      <c r="D235" s="6">
        <v>2518</v>
      </c>
    </row>
    <row r="236" spans="1:4">
      <c r="A236" s="6" t="s">
        <v>473</v>
      </c>
      <c r="B236" s="6" t="s">
        <v>515</v>
      </c>
      <c r="C236" s="6">
        <v>2021</v>
      </c>
      <c r="D236" s="6">
        <v>3372</v>
      </c>
    </row>
    <row r="237" spans="1:4">
      <c r="A237" s="6" t="s">
        <v>473</v>
      </c>
      <c r="B237" s="6" t="s">
        <v>525</v>
      </c>
      <c r="C237" s="6">
        <v>2019</v>
      </c>
      <c r="D237" s="6">
        <v>6141</v>
      </c>
    </row>
    <row r="238" spans="1:4">
      <c r="A238" s="6" t="s">
        <v>473</v>
      </c>
      <c r="B238" s="6" t="s">
        <v>525</v>
      </c>
      <c r="C238" s="6">
        <v>2020</v>
      </c>
      <c r="D238" s="6">
        <v>6620</v>
      </c>
    </row>
    <row r="239" spans="1:4">
      <c r="A239" s="6" t="s">
        <v>473</v>
      </c>
      <c r="B239" s="6" t="s">
        <v>525</v>
      </c>
      <c r="C239" s="6">
        <v>2021</v>
      </c>
      <c r="D239" s="6">
        <v>6825</v>
      </c>
    </row>
    <row r="240" spans="1:4">
      <c r="A240" s="6" t="s">
        <v>473</v>
      </c>
      <c r="B240" s="6" t="s">
        <v>516</v>
      </c>
      <c r="C240" s="6">
        <v>2019</v>
      </c>
      <c r="D240" s="6">
        <v>594</v>
      </c>
    </row>
    <row r="241" spans="1:4">
      <c r="A241" s="6" t="s">
        <v>473</v>
      </c>
      <c r="B241" s="6" t="s">
        <v>516</v>
      </c>
      <c r="C241" s="6">
        <v>2020</v>
      </c>
      <c r="D241" s="6">
        <v>751</v>
      </c>
    </row>
    <row r="242" spans="1:4">
      <c r="A242" s="6" t="s">
        <v>473</v>
      </c>
      <c r="B242" s="6" t="s">
        <v>516</v>
      </c>
      <c r="C242" s="6">
        <v>2021</v>
      </c>
      <c r="D242" s="6">
        <v>908</v>
      </c>
    </row>
    <row r="243" spans="1:4">
      <c r="A243" s="6" t="s">
        <v>473</v>
      </c>
      <c r="B243" s="6" t="s">
        <v>526</v>
      </c>
      <c r="C243" s="6">
        <v>2019</v>
      </c>
      <c r="D243" s="6">
        <v>2217</v>
      </c>
    </row>
    <row r="244" spans="1:4">
      <c r="A244" s="6" t="s">
        <v>473</v>
      </c>
      <c r="B244" s="6" t="s">
        <v>526</v>
      </c>
      <c r="C244" s="6">
        <v>2020</v>
      </c>
      <c r="D244" s="6">
        <v>2696</v>
      </c>
    </row>
    <row r="245" spans="1:4">
      <c r="A245" s="6" t="s">
        <v>473</v>
      </c>
      <c r="B245" s="6" t="s">
        <v>526</v>
      </c>
      <c r="C245" s="6">
        <v>2021</v>
      </c>
      <c r="D245" s="6">
        <v>3054</v>
      </c>
    </row>
    <row r="246" spans="1:4">
      <c r="A246" s="6" t="s">
        <v>473</v>
      </c>
      <c r="B246" s="6" t="s">
        <v>517</v>
      </c>
      <c r="C246" s="6">
        <v>2019</v>
      </c>
    </row>
    <row r="247" spans="1:4">
      <c r="A247" s="6" t="s">
        <v>473</v>
      </c>
      <c r="B247" s="6" t="s">
        <v>517</v>
      </c>
      <c r="C247" s="6">
        <v>2020</v>
      </c>
    </row>
    <row r="248" spans="1:4">
      <c r="A248" s="6" t="s">
        <v>473</v>
      </c>
      <c r="B248" s="6" t="s">
        <v>527</v>
      </c>
      <c r="C248" s="6">
        <v>2019</v>
      </c>
    </row>
    <row r="249" spans="1:4">
      <c r="A249" s="6" t="s">
        <v>473</v>
      </c>
      <c r="B249" s="6" t="s">
        <v>527</v>
      </c>
      <c r="C249" s="6">
        <v>2020</v>
      </c>
    </row>
    <row r="250" spans="1:4">
      <c r="A250" s="6" t="s">
        <v>473</v>
      </c>
      <c r="B250" s="6" t="s">
        <v>518</v>
      </c>
      <c r="C250" s="6">
        <v>2019</v>
      </c>
      <c r="D250" s="6">
        <v>8.2</v>
      </c>
    </row>
    <row r="251" spans="1:4">
      <c r="A251" s="6" t="s">
        <v>473</v>
      </c>
      <c r="B251" s="6" t="s">
        <v>518</v>
      </c>
      <c r="C251" s="6">
        <v>2020</v>
      </c>
      <c r="D251" s="6">
        <v>10</v>
      </c>
    </row>
    <row r="252" spans="1:4">
      <c r="A252" s="6" t="s">
        <v>473</v>
      </c>
      <c r="B252" s="6" t="s">
        <v>518</v>
      </c>
      <c r="C252" s="6">
        <v>2021</v>
      </c>
      <c r="D252" s="6">
        <v>9</v>
      </c>
    </row>
    <row r="253" spans="1:4">
      <c r="A253" s="6" t="s">
        <v>473</v>
      </c>
      <c r="B253" s="6" t="s">
        <v>528</v>
      </c>
      <c r="C253" s="6">
        <v>2019</v>
      </c>
      <c r="D253" s="6">
        <v>13.3</v>
      </c>
    </row>
    <row r="254" spans="1:4">
      <c r="A254" s="6" t="s">
        <v>473</v>
      </c>
      <c r="B254" s="6" t="s">
        <v>528</v>
      </c>
      <c r="C254" s="6">
        <v>2020</v>
      </c>
      <c r="D254" s="6">
        <v>16</v>
      </c>
    </row>
    <row r="255" spans="1:4">
      <c r="A255" s="6" t="s">
        <v>473</v>
      </c>
      <c r="B255" s="6" t="s">
        <v>528</v>
      </c>
      <c r="C255" s="6">
        <v>2021</v>
      </c>
      <c r="D255" s="6">
        <v>26</v>
      </c>
    </row>
    <row r="256" spans="1:4">
      <c r="A256" s="6" t="s">
        <v>474</v>
      </c>
      <c r="B256" s="6" t="s">
        <v>510</v>
      </c>
      <c r="C256" s="6">
        <v>2019</v>
      </c>
      <c r="D256" s="6">
        <v>172</v>
      </c>
    </row>
    <row r="257" spans="1:4">
      <c r="A257" s="6" t="s">
        <v>474</v>
      </c>
      <c r="B257" s="6" t="s">
        <v>510</v>
      </c>
      <c r="C257" s="6">
        <v>2020</v>
      </c>
      <c r="D257" s="6">
        <v>168</v>
      </c>
    </row>
    <row r="258" spans="1:4">
      <c r="A258" s="6" t="s">
        <v>474</v>
      </c>
      <c r="B258" s="6" t="s">
        <v>510</v>
      </c>
      <c r="C258" s="6">
        <v>2021</v>
      </c>
      <c r="D258" s="6">
        <v>181</v>
      </c>
    </row>
    <row r="259" spans="1:4">
      <c r="A259" s="6" t="s">
        <v>474</v>
      </c>
      <c r="B259" s="6" t="s">
        <v>519</v>
      </c>
      <c r="C259" s="6">
        <v>2019</v>
      </c>
      <c r="D259" s="6">
        <v>217</v>
      </c>
    </row>
    <row r="260" spans="1:4">
      <c r="A260" s="6" t="s">
        <v>474</v>
      </c>
      <c r="B260" s="6" t="s">
        <v>519</v>
      </c>
      <c r="C260" s="6">
        <v>2020</v>
      </c>
      <c r="D260" s="6">
        <v>217</v>
      </c>
    </row>
    <row r="261" spans="1:4">
      <c r="A261" s="6" t="s">
        <v>474</v>
      </c>
      <c r="B261" s="6" t="s">
        <v>519</v>
      </c>
      <c r="C261" s="6">
        <v>2021</v>
      </c>
      <c r="D261" s="6">
        <v>217</v>
      </c>
    </row>
    <row r="262" spans="1:4">
      <c r="A262" s="6" t="s">
        <v>474</v>
      </c>
      <c r="B262" s="6" t="s">
        <v>511</v>
      </c>
      <c r="C262" s="6">
        <v>2019</v>
      </c>
      <c r="D262" s="6">
        <v>988</v>
      </c>
    </row>
    <row r="263" spans="1:4">
      <c r="A263" s="6" t="s">
        <v>474</v>
      </c>
      <c r="B263" s="6" t="s">
        <v>511</v>
      </c>
      <c r="C263" s="6">
        <v>2020</v>
      </c>
      <c r="D263" s="6">
        <v>1032</v>
      </c>
    </row>
    <row r="264" spans="1:4">
      <c r="A264" s="6" t="s">
        <v>474</v>
      </c>
      <c r="B264" s="6" t="s">
        <v>511</v>
      </c>
      <c r="C264" s="6">
        <v>2021</v>
      </c>
      <c r="D264" s="6">
        <v>1120</v>
      </c>
    </row>
    <row r="265" spans="1:4">
      <c r="A265" s="6" t="s">
        <v>474</v>
      </c>
      <c r="B265" s="6" t="s">
        <v>520</v>
      </c>
      <c r="C265" s="6">
        <v>2019</v>
      </c>
      <c r="D265" s="6">
        <v>2294</v>
      </c>
    </row>
    <row r="266" spans="1:4">
      <c r="A266" s="6" t="s">
        <v>474</v>
      </c>
      <c r="B266" s="6" t="s">
        <v>520</v>
      </c>
      <c r="C266" s="6">
        <v>2020</v>
      </c>
      <c r="D266" s="6">
        <v>2344</v>
      </c>
    </row>
    <row r="267" spans="1:4">
      <c r="A267" s="6" t="s">
        <v>474</v>
      </c>
      <c r="B267" s="6" t="s">
        <v>520</v>
      </c>
      <c r="C267" s="6">
        <v>2021</v>
      </c>
      <c r="D267" s="6">
        <v>2481</v>
      </c>
    </row>
    <row r="268" spans="1:4">
      <c r="A268" s="6" t="s">
        <v>474</v>
      </c>
      <c r="B268" s="6" t="s">
        <v>512</v>
      </c>
      <c r="C268" s="6">
        <v>2019</v>
      </c>
      <c r="D268" s="6">
        <v>40</v>
      </c>
    </row>
    <row r="269" spans="1:4">
      <c r="A269" s="6" t="s">
        <v>474</v>
      </c>
      <c r="B269" s="6" t="s">
        <v>512</v>
      </c>
      <c r="C269" s="6">
        <v>2020</v>
      </c>
      <c r="D269" s="6">
        <v>43</v>
      </c>
    </row>
    <row r="270" spans="1:4">
      <c r="A270" s="6" t="s">
        <v>474</v>
      </c>
      <c r="B270" s="6" t="s">
        <v>512</v>
      </c>
      <c r="C270" s="6">
        <v>2021</v>
      </c>
      <c r="D270" s="6">
        <v>47</v>
      </c>
    </row>
    <row r="271" spans="1:4">
      <c r="A271" s="6" t="s">
        <v>474</v>
      </c>
      <c r="B271" s="6" t="s">
        <v>521</v>
      </c>
      <c r="C271" s="6">
        <v>2019</v>
      </c>
      <c r="D271" s="6">
        <v>166</v>
      </c>
    </row>
    <row r="272" spans="1:4">
      <c r="A272" s="6" t="s">
        <v>474</v>
      </c>
      <c r="B272" s="6" t="s">
        <v>521</v>
      </c>
      <c r="C272" s="6">
        <v>2020</v>
      </c>
      <c r="D272" s="6">
        <v>181</v>
      </c>
    </row>
    <row r="273" spans="1:4">
      <c r="A273" s="6" t="s">
        <v>474</v>
      </c>
      <c r="B273" s="6" t="s">
        <v>521</v>
      </c>
      <c r="C273" s="6">
        <v>2021</v>
      </c>
      <c r="D273" s="6">
        <v>189</v>
      </c>
    </row>
    <row r="274" spans="1:4">
      <c r="A274" s="6" t="s">
        <v>474</v>
      </c>
      <c r="B274" s="6" t="s">
        <v>513</v>
      </c>
      <c r="C274" s="6">
        <v>2019</v>
      </c>
      <c r="D274" s="6">
        <v>11</v>
      </c>
    </row>
    <row r="275" spans="1:4">
      <c r="A275" s="6" t="s">
        <v>474</v>
      </c>
      <c r="B275" s="6" t="s">
        <v>513</v>
      </c>
      <c r="C275" s="6">
        <v>2020</v>
      </c>
      <c r="D275" s="6">
        <v>13</v>
      </c>
    </row>
    <row r="276" spans="1:4">
      <c r="A276" s="6" t="s">
        <v>474</v>
      </c>
      <c r="B276" s="6" t="s">
        <v>513</v>
      </c>
      <c r="C276" s="6">
        <v>2021</v>
      </c>
      <c r="D276" s="6">
        <v>19</v>
      </c>
    </row>
    <row r="277" spans="1:4">
      <c r="A277" s="6" t="s">
        <v>474</v>
      </c>
      <c r="B277" s="6" t="s">
        <v>522</v>
      </c>
      <c r="C277" s="6">
        <v>2019</v>
      </c>
      <c r="D277" s="6">
        <v>16</v>
      </c>
    </row>
    <row r="278" spans="1:4">
      <c r="A278" s="6" t="s">
        <v>474</v>
      </c>
      <c r="B278" s="6" t="s">
        <v>522</v>
      </c>
      <c r="C278" s="6">
        <v>2020</v>
      </c>
      <c r="D278" s="6">
        <v>23</v>
      </c>
    </row>
    <row r="279" spans="1:4">
      <c r="A279" s="6" t="s">
        <v>474</v>
      </c>
      <c r="B279" s="6" t="s">
        <v>522</v>
      </c>
      <c r="C279" s="6">
        <v>2021</v>
      </c>
      <c r="D279" s="6">
        <v>43</v>
      </c>
    </row>
    <row r="280" spans="1:4">
      <c r="A280" s="6" t="s">
        <v>474</v>
      </c>
      <c r="B280" s="6" t="s">
        <v>514</v>
      </c>
      <c r="C280" s="6">
        <v>2019</v>
      </c>
      <c r="D280" s="6">
        <v>104.9</v>
      </c>
    </row>
    <row r="281" spans="1:4">
      <c r="A281" s="6" t="s">
        <v>474</v>
      </c>
      <c r="B281" s="6" t="s">
        <v>514</v>
      </c>
      <c r="C281" s="6">
        <v>2020</v>
      </c>
      <c r="D281" s="6">
        <v>100</v>
      </c>
    </row>
    <row r="282" spans="1:4">
      <c r="A282" s="6" t="s">
        <v>474</v>
      </c>
      <c r="B282" s="6" t="s">
        <v>514</v>
      </c>
      <c r="C282" s="6">
        <v>2021</v>
      </c>
      <c r="D282" s="6">
        <v>100</v>
      </c>
    </row>
    <row r="283" spans="1:4">
      <c r="A283" s="6" t="s">
        <v>474</v>
      </c>
      <c r="B283" s="6" t="s">
        <v>523</v>
      </c>
      <c r="C283" s="6">
        <v>2019</v>
      </c>
      <c r="D283" s="6">
        <v>218.2</v>
      </c>
    </row>
    <row r="284" spans="1:4">
      <c r="A284" s="6" t="s">
        <v>474</v>
      </c>
      <c r="B284" s="6" t="s">
        <v>523</v>
      </c>
      <c r="C284" s="6">
        <v>2020</v>
      </c>
      <c r="D284" s="6">
        <v>224</v>
      </c>
    </row>
    <row r="285" spans="1:4">
      <c r="A285" s="6" t="s">
        <v>474</v>
      </c>
      <c r="B285" s="6" t="s">
        <v>523</v>
      </c>
      <c r="C285" s="6">
        <v>2021</v>
      </c>
      <c r="D285" s="6">
        <v>231</v>
      </c>
    </row>
    <row r="286" spans="1:4">
      <c r="A286" s="6" t="s">
        <v>474</v>
      </c>
      <c r="B286" s="6" t="s">
        <v>515</v>
      </c>
      <c r="C286" s="6">
        <v>2019</v>
      </c>
      <c r="D286" s="6">
        <v>833</v>
      </c>
    </row>
    <row r="287" spans="1:4">
      <c r="A287" s="6" t="s">
        <v>474</v>
      </c>
      <c r="B287" s="6" t="s">
        <v>515</v>
      </c>
      <c r="C287" s="6">
        <v>2020</v>
      </c>
      <c r="D287" s="6">
        <v>865</v>
      </c>
    </row>
    <row r="288" spans="1:4">
      <c r="A288" s="6" t="s">
        <v>474</v>
      </c>
      <c r="B288" s="6" t="s">
        <v>515</v>
      </c>
      <c r="C288" s="6">
        <v>2021</v>
      </c>
      <c r="D288" s="6">
        <v>944</v>
      </c>
    </row>
    <row r="289" spans="1:4">
      <c r="A289" s="6" t="s">
        <v>474</v>
      </c>
      <c r="B289" s="6" t="s">
        <v>525</v>
      </c>
      <c r="C289" s="6">
        <v>2019</v>
      </c>
      <c r="D289" s="6">
        <v>1858</v>
      </c>
    </row>
    <row r="290" spans="1:4">
      <c r="A290" s="6" t="s">
        <v>474</v>
      </c>
      <c r="B290" s="6" t="s">
        <v>525</v>
      </c>
      <c r="C290" s="6">
        <v>2020</v>
      </c>
      <c r="D290" s="6">
        <v>1859</v>
      </c>
    </row>
    <row r="291" spans="1:4">
      <c r="A291" s="6" t="s">
        <v>474</v>
      </c>
      <c r="B291" s="6" t="s">
        <v>525</v>
      </c>
      <c r="C291" s="6">
        <v>2021</v>
      </c>
      <c r="D291" s="6">
        <v>1965</v>
      </c>
    </row>
    <row r="292" spans="1:4">
      <c r="A292" s="6" t="s">
        <v>474</v>
      </c>
      <c r="B292" s="6" t="s">
        <v>516</v>
      </c>
      <c r="C292" s="6">
        <v>2019</v>
      </c>
      <c r="D292" s="6">
        <v>5</v>
      </c>
    </row>
    <row r="293" spans="1:4">
      <c r="A293" s="6" t="s">
        <v>474</v>
      </c>
      <c r="B293" s="6" t="s">
        <v>516</v>
      </c>
      <c r="C293" s="6">
        <v>2020</v>
      </c>
      <c r="D293" s="6">
        <v>9</v>
      </c>
    </row>
    <row r="294" spans="1:4">
      <c r="A294" s="6" t="s">
        <v>474</v>
      </c>
      <c r="B294" s="6" t="s">
        <v>516</v>
      </c>
      <c r="C294" s="6">
        <v>2021</v>
      </c>
      <c r="D294" s="6">
        <v>9</v>
      </c>
    </row>
    <row r="295" spans="1:4">
      <c r="A295" s="6" t="s">
        <v>474</v>
      </c>
      <c r="B295" s="6" t="s">
        <v>526</v>
      </c>
      <c r="C295" s="6">
        <v>2019</v>
      </c>
      <c r="D295" s="6">
        <v>35</v>
      </c>
    </row>
    <row r="296" spans="1:4">
      <c r="A296" s="6" t="s">
        <v>474</v>
      </c>
      <c r="B296" s="6" t="s">
        <v>526</v>
      </c>
      <c r="C296" s="6">
        <v>2020</v>
      </c>
      <c r="D296" s="6">
        <v>54</v>
      </c>
    </row>
    <row r="297" spans="1:4">
      <c r="A297" s="6" t="s">
        <v>474</v>
      </c>
      <c r="B297" s="6" t="s">
        <v>526</v>
      </c>
      <c r="C297" s="6">
        <v>2021</v>
      </c>
      <c r="D297" s="6">
        <v>51</v>
      </c>
    </row>
    <row r="298" spans="1:4">
      <c r="A298" s="6" t="s">
        <v>474</v>
      </c>
      <c r="B298" s="6" t="s">
        <v>517</v>
      </c>
      <c r="C298" s="6">
        <v>2019</v>
      </c>
    </row>
    <row r="299" spans="1:4">
      <c r="A299" s="6" t="s">
        <v>474</v>
      </c>
      <c r="B299" s="6" t="s">
        <v>517</v>
      </c>
      <c r="C299" s="6">
        <v>2020</v>
      </c>
    </row>
    <row r="300" spans="1:4">
      <c r="A300" s="6" t="s">
        <v>474</v>
      </c>
      <c r="B300" s="6" t="s">
        <v>527</v>
      </c>
      <c r="C300" s="6">
        <v>2019</v>
      </c>
    </row>
    <row r="301" spans="1:4">
      <c r="A301" s="6" t="s">
        <v>474</v>
      </c>
      <c r="B301" s="6" t="s">
        <v>527</v>
      </c>
      <c r="C301" s="6">
        <v>2020</v>
      </c>
    </row>
    <row r="302" spans="1:4">
      <c r="A302" s="6" t="s">
        <v>474</v>
      </c>
      <c r="B302" s="6" t="s">
        <v>518</v>
      </c>
      <c r="C302" s="6">
        <v>2019</v>
      </c>
      <c r="D302" s="6">
        <v>1.1</v>
      </c>
    </row>
    <row r="303" spans="1:4">
      <c r="A303" s="6" t="s">
        <v>474</v>
      </c>
      <c r="B303" s="6" t="s">
        <v>518</v>
      </c>
      <c r="C303" s="6">
        <v>2020</v>
      </c>
      <c r="D303" s="6">
        <v>1</v>
      </c>
    </row>
    <row r="304" spans="1:4">
      <c r="A304" s="6" t="s">
        <v>474</v>
      </c>
      <c r="B304" s="6" t="s">
        <v>518</v>
      </c>
      <c r="C304" s="6">
        <v>2021</v>
      </c>
      <c r="D304" s="6">
        <v>1</v>
      </c>
    </row>
    <row r="305" spans="1:4">
      <c r="A305" s="6" t="s">
        <v>474</v>
      </c>
      <c r="B305" s="6" t="s">
        <v>528</v>
      </c>
      <c r="C305" s="6">
        <v>2019</v>
      </c>
      <c r="D305" s="6">
        <v>1.8</v>
      </c>
    </row>
    <row r="306" spans="1:4">
      <c r="A306" s="6" t="s">
        <v>474</v>
      </c>
      <c r="B306" s="6" t="s">
        <v>528</v>
      </c>
      <c r="C306" s="6">
        <v>2020</v>
      </c>
      <c r="D306" s="6">
        <v>3</v>
      </c>
    </row>
    <row r="307" spans="1:4">
      <c r="A307" s="6" t="s">
        <v>474</v>
      </c>
      <c r="B307" s="6" t="s">
        <v>528</v>
      </c>
      <c r="C307" s="6">
        <v>2021</v>
      </c>
      <c r="D307" s="6">
        <v>2</v>
      </c>
    </row>
    <row r="308" spans="1:4">
      <c r="A308" s="6" t="s">
        <v>475</v>
      </c>
      <c r="B308" s="6" t="s">
        <v>510</v>
      </c>
      <c r="C308" s="6">
        <v>2019</v>
      </c>
    </row>
    <row r="309" spans="1:4">
      <c r="A309" s="6" t="s">
        <v>475</v>
      </c>
      <c r="B309" s="6" t="s">
        <v>510</v>
      </c>
      <c r="C309" s="6">
        <v>2020</v>
      </c>
    </row>
    <row r="310" spans="1:4">
      <c r="A310" s="6" t="s">
        <v>475</v>
      </c>
      <c r="B310" s="6" t="s">
        <v>519</v>
      </c>
      <c r="C310" s="6">
        <v>2019</v>
      </c>
    </row>
    <row r="311" spans="1:4">
      <c r="A311" s="6" t="s">
        <v>475</v>
      </c>
      <c r="B311" s="6" t="s">
        <v>519</v>
      </c>
      <c r="C311" s="6">
        <v>2020</v>
      </c>
    </row>
    <row r="312" spans="1:4">
      <c r="A312" s="6" t="s">
        <v>475</v>
      </c>
      <c r="B312" s="6" t="s">
        <v>511</v>
      </c>
      <c r="C312" s="6">
        <v>2019</v>
      </c>
      <c r="D312" s="6">
        <v>1390</v>
      </c>
    </row>
    <row r="313" spans="1:4">
      <c r="A313" s="6" t="s">
        <v>475</v>
      </c>
      <c r="B313" s="6" t="s">
        <v>511</v>
      </c>
      <c r="C313" s="6">
        <v>2020</v>
      </c>
      <c r="D313" s="6">
        <v>1354</v>
      </c>
    </row>
    <row r="314" spans="1:4">
      <c r="A314" s="6" t="s">
        <v>475</v>
      </c>
      <c r="B314" s="6" t="s">
        <v>511</v>
      </c>
      <c r="C314" s="6">
        <v>2021</v>
      </c>
      <c r="D314" s="6">
        <v>1485</v>
      </c>
    </row>
    <row r="315" spans="1:4">
      <c r="A315" s="6" t="s">
        <v>475</v>
      </c>
      <c r="B315" s="6" t="s">
        <v>520</v>
      </c>
      <c r="C315" s="6">
        <v>2019</v>
      </c>
      <c r="D315" s="6">
        <v>3410</v>
      </c>
    </row>
    <row r="316" spans="1:4">
      <c r="A316" s="6" t="s">
        <v>475</v>
      </c>
      <c r="B316" s="6" t="s">
        <v>520</v>
      </c>
      <c r="C316" s="6">
        <v>2020</v>
      </c>
      <c r="D316" s="6">
        <v>3560</v>
      </c>
    </row>
    <row r="317" spans="1:4">
      <c r="A317" s="6" t="s">
        <v>475</v>
      </c>
      <c r="B317" s="6" t="s">
        <v>520</v>
      </c>
      <c r="C317" s="6">
        <v>2021</v>
      </c>
      <c r="D317" s="6">
        <v>3572</v>
      </c>
    </row>
    <row r="318" spans="1:4">
      <c r="A318" s="6" t="s">
        <v>475</v>
      </c>
      <c r="B318" s="6" t="s">
        <v>512</v>
      </c>
      <c r="C318" s="6">
        <v>2019</v>
      </c>
      <c r="D318" s="6">
        <v>1</v>
      </c>
    </row>
    <row r="319" spans="1:4">
      <c r="A319" s="6" t="s">
        <v>475</v>
      </c>
      <c r="B319" s="6" t="s">
        <v>512</v>
      </c>
      <c r="C319" s="6">
        <v>2020</v>
      </c>
      <c r="D319" s="6">
        <v>1</v>
      </c>
    </row>
    <row r="320" spans="1:4">
      <c r="A320" s="6" t="s">
        <v>475</v>
      </c>
      <c r="B320" s="6" t="s">
        <v>512</v>
      </c>
      <c r="C320" s="6">
        <v>2021</v>
      </c>
      <c r="D320" s="6">
        <v>2</v>
      </c>
    </row>
    <row r="321" spans="1:4">
      <c r="A321" s="6" t="s">
        <v>475</v>
      </c>
      <c r="B321" s="6" t="s">
        <v>521</v>
      </c>
      <c r="C321" s="6">
        <v>2019</v>
      </c>
      <c r="D321" s="6">
        <v>9</v>
      </c>
    </row>
    <row r="322" spans="1:4">
      <c r="A322" s="6" t="s">
        <v>475</v>
      </c>
      <c r="B322" s="6" t="s">
        <v>521</v>
      </c>
      <c r="C322" s="6">
        <v>2020</v>
      </c>
      <c r="D322" s="6">
        <v>12</v>
      </c>
    </row>
    <row r="323" spans="1:4">
      <c r="A323" s="6" t="s">
        <v>475</v>
      </c>
      <c r="B323" s="6" t="s">
        <v>521</v>
      </c>
      <c r="C323" s="6">
        <v>2021</v>
      </c>
      <c r="D323" s="6">
        <v>12</v>
      </c>
    </row>
    <row r="324" spans="1:4">
      <c r="A324" s="6" t="s">
        <v>475</v>
      </c>
      <c r="B324" s="6" t="s">
        <v>513</v>
      </c>
      <c r="C324" s="6">
        <v>2019</v>
      </c>
      <c r="D324" s="6">
        <v>7</v>
      </c>
    </row>
    <row r="325" spans="1:4">
      <c r="A325" s="6" t="s">
        <v>475</v>
      </c>
      <c r="B325" s="6" t="s">
        <v>513</v>
      </c>
      <c r="C325" s="6">
        <v>2020</v>
      </c>
      <c r="D325" s="6">
        <v>11</v>
      </c>
    </row>
    <row r="326" spans="1:4">
      <c r="A326" s="6" t="s">
        <v>475</v>
      </c>
      <c r="B326" s="6" t="s">
        <v>513</v>
      </c>
      <c r="C326" s="6">
        <v>2021</v>
      </c>
      <c r="D326" s="6">
        <v>16</v>
      </c>
    </row>
    <row r="327" spans="1:4">
      <c r="A327" s="6" t="s">
        <v>475</v>
      </c>
      <c r="B327" s="6" t="s">
        <v>522</v>
      </c>
      <c r="C327" s="6">
        <v>2019</v>
      </c>
      <c r="D327" s="6">
        <v>17</v>
      </c>
    </row>
    <row r="328" spans="1:4">
      <c r="A328" s="6" t="s">
        <v>475</v>
      </c>
      <c r="B328" s="6" t="s">
        <v>522</v>
      </c>
      <c r="C328" s="6">
        <v>2020</v>
      </c>
      <c r="D328" s="6">
        <v>23</v>
      </c>
    </row>
    <row r="329" spans="1:4">
      <c r="A329" s="6" t="s">
        <v>475</v>
      </c>
      <c r="B329" s="6" t="s">
        <v>522</v>
      </c>
      <c r="C329" s="6">
        <v>2021</v>
      </c>
      <c r="D329" s="6">
        <v>30</v>
      </c>
    </row>
    <row r="330" spans="1:4">
      <c r="A330" s="6" t="s">
        <v>475</v>
      </c>
      <c r="B330" s="6" t="s">
        <v>514</v>
      </c>
      <c r="C330" s="6">
        <v>2019</v>
      </c>
      <c r="D330" s="6">
        <v>4</v>
      </c>
    </row>
    <row r="331" spans="1:4">
      <c r="A331" s="6" t="s">
        <v>475</v>
      </c>
      <c r="B331" s="6" t="s">
        <v>514</v>
      </c>
      <c r="C331" s="6">
        <v>2020</v>
      </c>
      <c r="D331" s="6">
        <v>0</v>
      </c>
    </row>
    <row r="332" spans="1:4">
      <c r="A332" s="6" t="s">
        <v>475</v>
      </c>
      <c r="B332" s="6" t="s">
        <v>514</v>
      </c>
      <c r="C332" s="6">
        <v>2021</v>
      </c>
      <c r="D332" s="6">
        <v>0</v>
      </c>
    </row>
    <row r="333" spans="1:4">
      <c r="A333" s="6" t="s">
        <v>475</v>
      </c>
      <c r="B333" s="6" t="s">
        <v>523</v>
      </c>
      <c r="C333" s="6">
        <v>2019</v>
      </c>
      <c r="D333" s="6">
        <v>0</v>
      </c>
    </row>
    <row r="334" spans="1:4">
      <c r="A334" s="6" t="s">
        <v>475</v>
      </c>
      <c r="B334" s="6" t="s">
        <v>523</v>
      </c>
      <c r="C334" s="6">
        <v>2020</v>
      </c>
      <c r="D334" s="6">
        <v>0</v>
      </c>
    </row>
    <row r="335" spans="1:4">
      <c r="A335" s="6" t="s">
        <v>475</v>
      </c>
      <c r="B335" s="6" t="s">
        <v>523</v>
      </c>
      <c r="C335" s="6">
        <v>2021</v>
      </c>
      <c r="D335" s="6">
        <v>0</v>
      </c>
    </row>
    <row r="336" spans="1:4">
      <c r="A336" s="6" t="s">
        <v>475</v>
      </c>
      <c r="B336" s="6" t="s">
        <v>515</v>
      </c>
      <c r="C336" s="6">
        <v>2019</v>
      </c>
      <c r="D336" s="6">
        <v>1381</v>
      </c>
    </row>
    <row r="337" spans="1:4">
      <c r="A337" s="6" t="s">
        <v>475</v>
      </c>
      <c r="B337" s="6" t="s">
        <v>515</v>
      </c>
      <c r="C337" s="6">
        <v>2020</v>
      </c>
      <c r="D337" s="6">
        <v>1323</v>
      </c>
    </row>
    <row r="338" spans="1:4">
      <c r="A338" s="6" t="s">
        <v>475</v>
      </c>
      <c r="B338" s="6" t="s">
        <v>515</v>
      </c>
      <c r="C338" s="6">
        <v>2021</v>
      </c>
      <c r="D338" s="6">
        <v>1444</v>
      </c>
    </row>
    <row r="339" spans="1:4">
      <c r="A339" s="6" t="s">
        <v>475</v>
      </c>
      <c r="B339" s="6" t="s">
        <v>525</v>
      </c>
      <c r="C339" s="6">
        <v>2019</v>
      </c>
      <c r="D339" s="6">
        <v>3384</v>
      </c>
    </row>
    <row r="340" spans="1:4">
      <c r="A340" s="6" t="s">
        <v>475</v>
      </c>
      <c r="B340" s="6" t="s">
        <v>525</v>
      </c>
      <c r="C340" s="6">
        <v>2020</v>
      </c>
      <c r="D340" s="6">
        <v>3469</v>
      </c>
    </row>
    <row r="341" spans="1:4">
      <c r="A341" s="6" t="s">
        <v>475</v>
      </c>
      <c r="B341" s="6" t="s">
        <v>525</v>
      </c>
      <c r="C341" s="6">
        <v>2021</v>
      </c>
      <c r="D341" s="6">
        <v>3469</v>
      </c>
    </row>
    <row r="342" spans="1:4">
      <c r="A342" s="6" t="s">
        <v>475</v>
      </c>
      <c r="B342" s="6" t="s">
        <v>516</v>
      </c>
      <c r="C342" s="6">
        <v>2019</v>
      </c>
    </row>
    <row r="343" spans="1:4">
      <c r="A343" s="6" t="s">
        <v>475</v>
      </c>
      <c r="B343" s="6" t="s">
        <v>516</v>
      </c>
      <c r="C343" s="6">
        <v>2020</v>
      </c>
      <c r="D343" s="6">
        <v>19</v>
      </c>
    </row>
    <row r="344" spans="1:4">
      <c r="A344" s="6" t="s">
        <v>475</v>
      </c>
      <c r="B344" s="6" t="s">
        <v>516</v>
      </c>
      <c r="C344" s="6">
        <v>2021</v>
      </c>
      <c r="D344" s="6">
        <v>23</v>
      </c>
    </row>
    <row r="345" spans="1:4">
      <c r="A345" s="6" t="s">
        <v>475</v>
      </c>
      <c r="B345" s="6" t="s">
        <v>526</v>
      </c>
      <c r="C345" s="6">
        <v>2019</v>
      </c>
    </row>
    <row r="346" spans="1:4">
      <c r="A346" s="6" t="s">
        <v>475</v>
      </c>
      <c r="B346" s="6" t="s">
        <v>526</v>
      </c>
      <c r="C346" s="6">
        <v>2020</v>
      </c>
      <c r="D346" s="6">
        <v>56</v>
      </c>
    </row>
    <row r="347" spans="1:4">
      <c r="A347" s="6" t="s">
        <v>475</v>
      </c>
      <c r="B347" s="6" t="s">
        <v>526</v>
      </c>
      <c r="C347" s="6">
        <v>2021</v>
      </c>
      <c r="D347" s="6">
        <v>62</v>
      </c>
    </row>
    <row r="348" spans="1:4">
      <c r="A348" s="6" t="s">
        <v>475</v>
      </c>
      <c r="B348" s="6" t="s">
        <v>517</v>
      </c>
      <c r="C348" s="6">
        <v>2019</v>
      </c>
    </row>
    <row r="349" spans="1:4">
      <c r="A349" s="6" t="s">
        <v>475</v>
      </c>
      <c r="B349" s="6" t="s">
        <v>517</v>
      </c>
      <c r="C349" s="6">
        <v>2020</v>
      </c>
    </row>
    <row r="350" spans="1:4">
      <c r="A350" s="6" t="s">
        <v>475</v>
      </c>
      <c r="B350" s="6" t="s">
        <v>527</v>
      </c>
      <c r="C350" s="6">
        <v>2019</v>
      </c>
    </row>
    <row r="351" spans="1:4">
      <c r="A351" s="6" t="s">
        <v>475</v>
      </c>
      <c r="B351" s="6" t="s">
        <v>527</v>
      </c>
      <c r="C351" s="6">
        <v>2020</v>
      </c>
    </row>
    <row r="352" spans="1:4">
      <c r="A352" s="6" t="s">
        <v>475</v>
      </c>
      <c r="B352" s="6" t="s">
        <v>518</v>
      </c>
      <c r="C352" s="6">
        <v>2019</v>
      </c>
    </row>
    <row r="353" spans="1:4">
      <c r="A353" s="6" t="s">
        <v>475</v>
      </c>
      <c r="B353" s="6" t="s">
        <v>518</v>
      </c>
      <c r="C353" s="6">
        <v>2020</v>
      </c>
    </row>
    <row r="354" spans="1:4">
      <c r="A354" s="6" t="s">
        <v>475</v>
      </c>
      <c r="B354" s="6" t="s">
        <v>518</v>
      </c>
      <c r="C354" s="6">
        <v>2021</v>
      </c>
      <c r="D354" s="6">
        <v>0</v>
      </c>
    </row>
    <row r="355" spans="1:4">
      <c r="A355" s="6" t="s">
        <v>475</v>
      </c>
      <c r="B355" s="6" t="s">
        <v>528</v>
      </c>
      <c r="C355" s="6">
        <v>2019</v>
      </c>
    </row>
    <row r="356" spans="1:4">
      <c r="A356" s="6" t="s">
        <v>475</v>
      </c>
      <c r="B356" s="6" t="s">
        <v>528</v>
      </c>
      <c r="C356" s="6">
        <v>2020</v>
      </c>
    </row>
    <row r="357" spans="1:4">
      <c r="A357" s="6" t="s">
        <v>476</v>
      </c>
      <c r="B357" s="6" t="s">
        <v>510</v>
      </c>
      <c r="C357" s="6">
        <v>2019</v>
      </c>
      <c r="D357" s="6">
        <v>97</v>
      </c>
    </row>
    <row r="358" spans="1:4">
      <c r="A358" s="6" t="s">
        <v>476</v>
      </c>
      <c r="B358" s="6" t="s">
        <v>510</v>
      </c>
      <c r="C358" s="6">
        <v>2020</v>
      </c>
      <c r="D358" s="6">
        <v>96</v>
      </c>
    </row>
    <row r="359" spans="1:4">
      <c r="A359" s="6" t="s">
        <v>476</v>
      </c>
      <c r="B359" s="6" t="s">
        <v>510</v>
      </c>
      <c r="C359" s="6">
        <v>2021</v>
      </c>
      <c r="D359" s="6">
        <v>98</v>
      </c>
    </row>
    <row r="360" spans="1:4">
      <c r="A360" s="6" t="s">
        <v>476</v>
      </c>
      <c r="B360" s="6" t="s">
        <v>519</v>
      </c>
      <c r="C360" s="6">
        <v>2019</v>
      </c>
      <c r="D360" s="6">
        <v>130</v>
      </c>
    </row>
    <row r="361" spans="1:4">
      <c r="A361" s="6" t="s">
        <v>476</v>
      </c>
      <c r="B361" s="6" t="s">
        <v>519</v>
      </c>
      <c r="C361" s="6">
        <v>2020</v>
      </c>
      <c r="D361" s="6">
        <v>130</v>
      </c>
    </row>
    <row r="362" spans="1:4">
      <c r="A362" s="6" t="s">
        <v>476</v>
      </c>
      <c r="B362" s="6" t="s">
        <v>519</v>
      </c>
      <c r="C362" s="6">
        <v>2021</v>
      </c>
      <c r="D362" s="6">
        <v>130</v>
      </c>
    </row>
    <row r="363" spans="1:4">
      <c r="A363" s="6" t="s">
        <v>476</v>
      </c>
      <c r="B363" s="6" t="s">
        <v>511</v>
      </c>
      <c r="C363" s="6">
        <v>2019</v>
      </c>
      <c r="D363" s="6">
        <v>212</v>
      </c>
    </row>
    <row r="364" spans="1:4">
      <c r="A364" s="6" t="s">
        <v>476</v>
      </c>
      <c r="B364" s="6" t="s">
        <v>511</v>
      </c>
      <c r="C364" s="6">
        <v>2020</v>
      </c>
      <c r="D364" s="6">
        <v>215</v>
      </c>
    </row>
    <row r="365" spans="1:4">
      <c r="A365" s="6" t="s">
        <v>476</v>
      </c>
      <c r="B365" s="6" t="s">
        <v>511</v>
      </c>
      <c r="C365" s="6">
        <v>2021</v>
      </c>
      <c r="D365" s="6">
        <v>254</v>
      </c>
    </row>
    <row r="366" spans="1:4">
      <c r="A366" s="6" t="s">
        <v>476</v>
      </c>
      <c r="B366" s="6" t="s">
        <v>520</v>
      </c>
      <c r="C366" s="6">
        <v>2019</v>
      </c>
      <c r="D366" s="6">
        <v>465</v>
      </c>
    </row>
    <row r="367" spans="1:4">
      <c r="A367" s="6" t="s">
        <v>476</v>
      </c>
      <c r="B367" s="6" t="s">
        <v>520</v>
      </c>
      <c r="C367" s="6">
        <v>2020</v>
      </c>
      <c r="D367" s="6">
        <v>546</v>
      </c>
    </row>
    <row r="368" spans="1:4">
      <c r="A368" s="6" t="s">
        <v>476</v>
      </c>
      <c r="B368" s="6" t="s">
        <v>520</v>
      </c>
      <c r="C368" s="6">
        <v>2021</v>
      </c>
      <c r="D368" s="6">
        <v>598</v>
      </c>
    </row>
    <row r="369" spans="1:4">
      <c r="A369" s="6" t="s">
        <v>476</v>
      </c>
      <c r="B369" s="6" t="s">
        <v>512</v>
      </c>
      <c r="C369" s="6">
        <v>2019</v>
      </c>
      <c r="D369" s="6">
        <v>14</v>
      </c>
    </row>
    <row r="370" spans="1:4">
      <c r="A370" s="6" t="s">
        <v>476</v>
      </c>
      <c r="B370" s="6" t="s">
        <v>512</v>
      </c>
      <c r="C370" s="6">
        <v>2020</v>
      </c>
      <c r="D370" s="6">
        <v>14</v>
      </c>
    </row>
    <row r="371" spans="1:4">
      <c r="A371" s="6" t="s">
        <v>476</v>
      </c>
      <c r="B371" s="6" t="s">
        <v>512</v>
      </c>
      <c r="C371" s="6">
        <v>2021</v>
      </c>
      <c r="D371" s="6">
        <v>14</v>
      </c>
    </row>
    <row r="372" spans="1:4">
      <c r="A372" s="6" t="s">
        <v>476</v>
      </c>
      <c r="B372" s="6" t="s">
        <v>521</v>
      </c>
      <c r="C372" s="6">
        <v>2019</v>
      </c>
      <c r="D372" s="6">
        <v>24</v>
      </c>
    </row>
    <row r="373" spans="1:4">
      <c r="A373" s="6" t="s">
        <v>476</v>
      </c>
      <c r="B373" s="6" t="s">
        <v>521</v>
      </c>
      <c r="C373" s="6">
        <v>2020</v>
      </c>
      <c r="D373" s="6">
        <v>24</v>
      </c>
    </row>
    <row r="374" spans="1:4">
      <c r="A374" s="6" t="s">
        <v>476</v>
      </c>
      <c r="B374" s="6" t="s">
        <v>521</v>
      </c>
      <c r="C374" s="6">
        <v>2021</v>
      </c>
      <c r="D374" s="6">
        <v>24</v>
      </c>
    </row>
    <row r="375" spans="1:4">
      <c r="A375" s="6" t="s">
        <v>476</v>
      </c>
      <c r="B375" s="6" t="s">
        <v>513</v>
      </c>
      <c r="C375" s="6">
        <v>2019</v>
      </c>
      <c r="D375" s="6">
        <v>5</v>
      </c>
    </row>
    <row r="376" spans="1:4">
      <c r="A376" s="6" t="s">
        <v>476</v>
      </c>
      <c r="B376" s="6" t="s">
        <v>513</v>
      </c>
      <c r="C376" s="6">
        <v>2020</v>
      </c>
      <c r="D376" s="6">
        <v>7</v>
      </c>
    </row>
    <row r="377" spans="1:4">
      <c r="A377" s="6" t="s">
        <v>476</v>
      </c>
      <c r="B377" s="6" t="s">
        <v>513</v>
      </c>
      <c r="C377" s="6">
        <v>2021</v>
      </c>
      <c r="D377" s="6">
        <v>17</v>
      </c>
    </row>
    <row r="378" spans="1:4">
      <c r="A378" s="6" t="s">
        <v>476</v>
      </c>
      <c r="B378" s="6" t="s">
        <v>522</v>
      </c>
      <c r="C378" s="6">
        <v>2019</v>
      </c>
      <c r="D378" s="6">
        <v>8</v>
      </c>
    </row>
    <row r="379" spans="1:4">
      <c r="A379" s="6" t="s">
        <v>476</v>
      </c>
      <c r="B379" s="6" t="s">
        <v>522</v>
      </c>
      <c r="C379" s="6">
        <v>2020</v>
      </c>
      <c r="D379" s="6">
        <v>21</v>
      </c>
    </row>
    <row r="380" spans="1:4">
      <c r="A380" s="6" t="s">
        <v>476</v>
      </c>
      <c r="B380" s="6" t="s">
        <v>522</v>
      </c>
      <c r="C380" s="6">
        <v>2021</v>
      </c>
      <c r="D380" s="6">
        <v>27</v>
      </c>
    </row>
    <row r="381" spans="1:4">
      <c r="A381" s="6" t="s">
        <v>476</v>
      </c>
      <c r="B381" s="6" t="s">
        <v>514</v>
      </c>
      <c r="C381" s="6">
        <v>2019</v>
      </c>
      <c r="D381" s="6">
        <v>8.7</v>
      </c>
    </row>
    <row r="382" spans="1:4">
      <c r="A382" s="6" t="s">
        <v>476</v>
      </c>
      <c r="B382" s="6" t="s">
        <v>514</v>
      </c>
      <c r="C382" s="6">
        <v>2020</v>
      </c>
      <c r="D382" s="6">
        <v>6.6</v>
      </c>
    </row>
    <row r="383" spans="1:4">
      <c r="A383" s="6" t="s">
        <v>476</v>
      </c>
      <c r="B383" s="6" t="s">
        <v>514</v>
      </c>
      <c r="C383" s="6">
        <v>2021</v>
      </c>
      <c r="D383" s="6">
        <v>7</v>
      </c>
    </row>
    <row r="384" spans="1:4">
      <c r="A384" s="6" t="s">
        <v>476</v>
      </c>
      <c r="B384" s="6" t="s">
        <v>523</v>
      </c>
      <c r="C384" s="6">
        <v>2019</v>
      </c>
      <c r="D384" s="6">
        <v>8.5</v>
      </c>
    </row>
    <row r="385" spans="1:4">
      <c r="A385" s="6" t="s">
        <v>476</v>
      </c>
      <c r="B385" s="6" t="s">
        <v>523</v>
      </c>
      <c r="C385" s="6">
        <v>2020</v>
      </c>
      <c r="D385" s="6">
        <v>7</v>
      </c>
    </row>
    <row r="386" spans="1:4">
      <c r="A386" s="6" t="s">
        <v>476</v>
      </c>
      <c r="B386" s="6" t="s">
        <v>523</v>
      </c>
      <c r="C386" s="6">
        <v>2021</v>
      </c>
      <c r="D386" s="6">
        <v>8</v>
      </c>
    </row>
    <row r="387" spans="1:4">
      <c r="A387" s="6" t="s">
        <v>476</v>
      </c>
      <c r="B387" s="6" t="s">
        <v>515</v>
      </c>
      <c r="C387" s="6">
        <v>2019</v>
      </c>
      <c r="D387" s="6">
        <v>173</v>
      </c>
    </row>
    <row r="388" spans="1:4">
      <c r="A388" s="6" t="s">
        <v>476</v>
      </c>
      <c r="B388" s="6" t="s">
        <v>515</v>
      </c>
      <c r="C388" s="6">
        <v>2020</v>
      </c>
      <c r="D388" s="6">
        <v>160</v>
      </c>
    </row>
    <row r="389" spans="1:4">
      <c r="A389" s="6" t="s">
        <v>476</v>
      </c>
      <c r="B389" s="6" t="s">
        <v>515</v>
      </c>
      <c r="C389" s="6">
        <v>2021</v>
      </c>
      <c r="D389" s="6">
        <v>166</v>
      </c>
    </row>
    <row r="390" spans="1:4">
      <c r="A390" s="6" t="s">
        <v>476</v>
      </c>
      <c r="B390" s="6" t="s">
        <v>525</v>
      </c>
      <c r="C390" s="6">
        <v>2019</v>
      </c>
      <c r="D390" s="6">
        <v>352</v>
      </c>
    </row>
    <row r="391" spans="1:4">
      <c r="A391" s="6" t="s">
        <v>476</v>
      </c>
      <c r="B391" s="6" t="s">
        <v>525</v>
      </c>
      <c r="C391" s="6">
        <v>2020</v>
      </c>
      <c r="D391" s="6">
        <v>324</v>
      </c>
    </row>
    <row r="392" spans="1:4">
      <c r="A392" s="6" t="s">
        <v>476</v>
      </c>
      <c r="B392" s="6" t="s">
        <v>525</v>
      </c>
      <c r="C392" s="6">
        <v>2021</v>
      </c>
      <c r="D392" s="6">
        <v>324</v>
      </c>
    </row>
    <row r="393" spans="1:4">
      <c r="A393" s="6" t="s">
        <v>476</v>
      </c>
      <c r="B393" s="6" t="s">
        <v>516</v>
      </c>
      <c r="C393" s="6">
        <v>2019</v>
      </c>
      <c r="D393" s="6">
        <v>14</v>
      </c>
    </row>
    <row r="394" spans="1:4">
      <c r="A394" s="6" t="s">
        <v>476</v>
      </c>
      <c r="B394" s="6" t="s">
        <v>516</v>
      </c>
      <c r="C394" s="6">
        <v>2020</v>
      </c>
      <c r="D394" s="6">
        <v>28</v>
      </c>
    </row>
    <row r="395" spans="1:4">
      <c r="A395" s="6" t="s">
        <v>476</v>
      </c>
      <c r="B395" s="6" t="s">
        <v>516</v>
      </c>
      <c r="C395" s="6">
        <v>2021</v>
      </c>
      <c r="D395" s="6">
        <v>49.7</v>
      </c>
    </row>
    <row r="396" spans="1:4">
      <c r="A396" s="6" t="s">
        <v>476</v>
      </c>
      <c r="B396" s="6" t="s">
        <v>526</v>
      </c>
      <c r="C396" s="6">
        <v>2019</v>
      </c>
      <c r="D396" s="6">
        <v>73</v>
      </c>
    </row>
    <row r="397" spans="1:4">
      <c r="A397" s="6" t="s">
        <v>476</v>
      </c>
      <c r="B397" s="6" t="s">
        <v>526</v>
      </c>
      <c r="C397" s="6">
        <v>2020</v>
      </c>
      <c r="D397" s="6">
        <v>169</v>
      </c>
    </row>
    <row r="398" spans="1:4">
      <c r="A398" s="6" t="s">
        <v>476</v>
      </c>
      <c r="B398" s="6" t="s">
        <v>526</v>
      </c>
      <c r="C398" s="6">
        <v>2021</v>
      </c>
      <c r="D398" s="6">
        <v>214</v>
      </c>
    </row>
    <row r="399" spans="1:4">
      <c r="A399" s="6" t="s">
        <v>476</v>
      </c>
      <c r="B399" s="6" t="s">
        <v>517</v>
      </c>
      <c r="C399" s="6">
        <v>2019</v>
      </c>
    </row>
    <row r="400" spans="1:4">
      <c r="A400" s="6" t="s">
        <v>476</v>
      </c>
      <c r="B400" s="6" t="s">
        <v>517</v>
      </c>
      <c r="C400" s="6">
        <v>2020</v>
      </c>
    </row>
    <row r="401" spans="1:4">
      <c r="A401" s="6" t="s">
        <v>476</v>
      </c>
      <c r="B401" s="6" t="s">
        <v>527</v>
      </c>
      <c r="C401" s="6">
        <v>2019</v>
      </c>
    </row>
    <row r="402" spans="1:4">
      <c r="A402" s="6" t="s">
        <v>476</v>
      </c>
      <c r="B402" s="6" t="s">
        <v>527</v>
      </c>
      <c r="C402" s="6">
        <v>2020</v>
      </c>
    </row>
    <row r="403" spans="1:4">
      <c r="A403" s="6" t="s">
        <v>476</v>
      </c>
      <c r="B403" s="6" t="s">
        <v>518</v>
      </c>
      <c r="C403" s="6">
        <v>2019</v>
      </c>
      <c r="D403" s="6">
        <v>0.3</v>
      </c>
    </row>
    <row r="404" spans="1:4">
      <c r="A404" s="6" t="s">
        <v>476</v>
      </c>
      <c r="B404" s="6" t="s">
        <v>518</v>
      </c>
      <c r="C404" s="6">
        <v>2020</v>
      </c>
      <c r="D404" s="6">
        <v>0.4</v>
      </c>
    </row>
    <row r="405" spans="1:4">
      <c r="A405" s="6" t="s">
        <v>476</v>
      </c>
      <c r="B405" s="6" t="s">
        <v>518</v>
      </c>
      <c r="C405" s="6">
        <v>2021</v>
      </c>
      <c r="D405" s="6">
        <v>0.3</v>
      </c>
    </row>
    <row r="406" spans="1:4">
      <c r="A406" s="6" t="s">
        <v>476</v>
      </c>
      <c r="B406" s="6" t="s">
        <v>528</v>
      </c>
      <c r="C406" s="6">
        <v>2019</v>
      </c>
      <c r="D406" s="6">
        <v>0.5</v>
      </c>
    </row>
    <row r="407" spans="1:4">
      <c r="A407" s="6" t="s">
        <v>476</v>
      </c>
      <c r="B407" s="6" t="s">
        <v>528</v>
      </c>
      <c r="C407" s="6">
        <v>2020</v>
      </c>
      <c r="D407" s="6">
        <v>1</v>
      </c>
    </row>
    <row r="408" spans="1:4">
      <c r="A408" s="6" t="s">
        <v>476</v>
      </c>
      <c r="B408" s="6" t="s">
        <v>528</v>
      </c>
      <c r="C408" s="6">
        <v>2021</v>
      </c>
      <c r="D408" s="6">
        <v>1</v>
      </c>
    </row>
    <row r="409" spans="1:4">
      <c r="A409" s="6" t="s">
        <v>477</v>
      </c>
      <c r="B409" s="6" t="s">
        <v>510</v>
      </c>
      <c r="C409" s="6">
        <v>2019</v>
      </c>
    </row>
    <row r="410" spans="1:4">
      <c r="A410" s="6" t="s">
        <v>477</v>
      </c>
      <c r="B410" s="6" t="s">
        <v>510</v>
      </c>
      <c r="C410" s="6">
        <v>2020</v>
      </c>
    </row>
    <row r="411" spans="1:4">
      <c r="A411" s="6" t="s">
        <v>477</v>
      </c>
      <c r="B411" s="6" t="s">
        <v>519</v>
      </c>
      <c r="C411" s="6">
        <v>2019</v>
      </c>
    </row>
    <row r="412" spans="1:4">
      <c r="A412" s="6" t="s">
        <v>477</v>
      </c>
      <c r="B412" s="6" t="s">
        <v>519</v>
      </c>
      <c r="C412" s="6">
        <v>2020</v>
      </c>
    </row>
    <row r="413" spans="1:4">
      <c r="A413" s="6" t="s">
        <v>477</v>
      </c>
      <c r="B413" s="6" t="s">
        <v>511</v>
      </c>
      <c r="C413" s="6">
        <v>2019</v>
      </c>
      <c r="D413" s="6">
        <v>2377</v>
      </c>
    </row>
    <row r="414" spans="1:4">
      <c r="A414" s="6" t="s">
        <v>477</v>
      </c>
      <c r="B414" s="6" t="s">
        <v>511</v>
      </c>
      <c r="C414" s="6">
        <v>2020</v>
      </c>
      <c r="D414" s="6">
        <v>2352</v>
      </c>
    </row>
    <row r="415" spans="1:4">
      <c r="A415" s="6" t="s">
        <v>477</v>
      </c>
      <c r="B415" s="6" t="s">
        <v>511</v>
      </c>
      <c r="C415" s="6">
        <v>2021</v>
      </c>
      <c r="D415" s="6">
        <v>2259</v>
      </c>
    </row>
    <row r="416" spans="1:4">
      <c r="A416" s="6" t="s">
        <v>477</v>
      </c>
      <c r="B416" s="6" t="s">
        <v>520</v>
      </c>
      <c r="C416" s="6">
        <v>2019</v>
      </c>
      <c r="D416" s="6">
        <v>5021</v>
      </c>
    </row>
    <row r="417" spans="1:4">
      <c r="A417" s="6" t="s">
        <v>477</v>
      </c>
      <c r="B417" s="6" t="s">
        <v>520</v>
      </c>
      <c r="C417" s="6">
        <v>2020</v>
      </c>
      <c r="D417" s="6">
        <v>5391</v>
      </c>
    </row>
    <row r="418" spans="1:4">
      <c r="A418" s="6" t="s">
        <v>477</v>
      </c>
      <c r="B418" s="6" t="s">
        <v>520</v>
      </c>
      <c r="C418" s="6">
        <v>2021</v>
      </c>
      <c r="D418" s="6">
        <v>5424</v>
      </c>
    </row>
    <row r="419" spans="1:4">
      <c r="A419" s="6" t="s">
        <v>477</v>
      </c>
      <c r="B419" s="6" t="s">
        <v>512</v>
      </c>
      <c r="C419" s="6">
        <v>2019</v>
      </c>
      <c r="D419" s="6">
        <v>27</v>
      </c>
    </row>
    <row r="420" spans="1:4">
      <c r="A420" s="6" t="s">
        <v>477</v>
      </c>
      <c r="B420" s="6" t="s">
        <v>512</v>
      </c>
      <c r="C420" s="6">
        <v>2020</v>
      </c>
      <c r="D420" s="6">
        <v>29</v>
      </c>
    </row>
    <row r="421" spans="1:4">
      <c r="A421" s="6" t="s">
        <v>477</v>
      </c>
      <c r="B421" s="6" t="s">
        <v>512</v>
      </c>
      <c r="C421" s="6">
        <v>2021</v>
      </c>
      <c r="D421" s="6">
        <v>23</v>
      </c>
    </row>
    <row r="422" spans="1:4">
      <c r="A422" s="6" t="s">
        <v>477</v>
      </c>
      <c r="B422" s="6" t="s">
        <v>521</v>
      </c>
      <c r="C422" s="6">
        <v>2019</v>
      </c>
      <c r="D422" s="6">
        <v>53</v>
      </c>
    </row>
    <row r="423" spans="1:4">
      <c r="A423" s="6" t="s">
        <v>477</v>
      </c>
      <c r="B423" s="6" t="s">
        <v>521</v>
      </c>
      <c r="C423" s="6">
        <v>2020</v>
      </c>
      <c r="D423" s="6">
        <v>67</v>
      </c>
    </row>
    <row r="424" spans="1:4">
      <c r="A424" s="6" t="s">
        <v>477</v>
      </c>
      <c r="B424" s="6" t="s">
        <v>521</v>
      </c>
      <c r="C424" s="6">
        <v>2021</v>
      </c>
      <c r="D424" s="6">
        <v>71</v>
      </c>
    </row>
    <row r="425" spans="1:4">
      <c r="A425" s="6" t="s">
        <v>477</v>
      </c>
      <c r="B425" s="6" t="s">
        <v>513</v>
      </c>
      <c r="C425" s="6">
        <v>2019</v>
      </c>
      <c r="D425" s="6">
        <v>15</v>
      </c>
    </row>
    <row r="426" spans="1:4">
      <c r="A426" s="6" t="s">
        <v>477</v>
      </c>
      <c r="B426" s="6" t="s">
        <v>513</v>
      </c>
      <c r="C426" s="6">
        <v>2020</v>
      </c>
      <c r="D426" s="6">
        <v>22</v>
      </c>
    </row>
    <row r="427" spans="1:4">
      <c r="A427" s="6" t="s">
        <v>477</v>
      </c>
      <c r="B427" s="6" t="s">
        <v>513</v>
      </c>
      <c r="C427" s="6">
        <v>2021</v>
      </c>
      <c r="D427" s="6">
        <v>44</v>
      </c>
    </row>
    <row r="428" spans="1:4">
      <c r="A428" s="6" t="s">
        <v>477</v>
      </c>
      <c r="B428" s="6" t="s">
        <v>522</v>
      </c>
      <c r="C428" s="6">
        <v>2019</v>
      </c>
      <c r="D428" s="6">
        <v>34</v>
      </c>
    </row>
    <row r="429" spans="1:4">
      <c r="A429" s="6" t="s">
        <v>477</v>
      </c>
      <c r="B429" s="6" t="s">
        <v>522</v>
      </c>
      <c r="C429" s="6">
        <v>2020</v>
      </c>
      <c r="D429" s="6">
        <v>46</v>
      </c>
    </row>
    <row r="430" spans="1:4">
      <c r="A430" s="6" t="s">
        <v>477</v>
      </c>
      <c r="B430" s="6" t="s">
        <v>522</v>
      </c>
      <c r="C430" s="6">
        <v>2021</v>
      </c>
      <c r="D430" s="6">
        <v>137</v>
      </c>
    </row>
    <row r="431" spans="1:4">
      <c r="A431" s="6" t="s">
        <v>477</v>
      </c>
      <c r="B431" s="6" t="s">
        <v>514</v>
      </c>
      <c r="C431" s="6">
        <v>2019</v>
      </c>
      <c r="D431" s="6">
        <v>77.7</v>
      </c>
    </row>
    <row r="432" spans="1:4">
      <c r="A432" s="6" t="s">
        <v>477</v>
      </c>
      <c r="B432" s="6" t="s">
        <v>514</v>
      </c>
      <c r="C432" s="6">
        <v>2020</v>
      </c>
      <c r="D432" s="6">
        <v>69</v>
      </c>
    </row>
    <row r="433" spans="1:4">
      <c r="A433" s="6" t="s">
        <v>477</v>
      </c>
      <c r="B433" s="6" t="s">
        <v>514</v>
      </c>
      <c r="C433" s="6">
        <v>2021</v>
      </c>
      <c r="D433" s="6">
        <v>70</v>
      </c>
    </row>
    <row r="434" spans="1:4">
      <c r="A434" s="6" t="s">
        <v>477</v>
      </c>
      <c r="B434" s="6" t="s">
        <v>523</v>
      </c>
      <c r="C434" s="6">
        <v>2019</v>
      </c>
      <c r="D434" s="6">
        <v>224.3</v>
      </c>
    </row>
    <row r="435" spans="1:4">
      <c r="A435" s="6" t="s">
        <v>477</v>
      </c>
      <c r="B435" s="6" t="s">
        <v>523</v>
      </c>
      <c r="C435" s="6">
        <v>2020</v>
      </c>
      <c r="D435" s="6">
        <v>230</v>
      </c>
    </row>
    <row r="436" spans="1:4">
      <c r="A436" s="6" t="s">
        <v>477</v>
      </c>
      <c r="B436" s="6" t="s">
        <v>523</v>
      </c>
      <c r="C436" s="6">
        <v>2021</v>
      </c>
      <c r="D436" s="6">
        <v>236</v>
      </c>
    </row>
    <row r="437" spans="1:4">
      <c r="A437" s="6" t="s">
        <v>477</v>
      </c>
      <c r="B437" s="6" t="s">
        <v>515</v>
      </c>
      <c r="C437" s="6">
        <v>2019</v>
      </c>
      <c r="D437" s="6">
        <v>2274</v>
      </c>
    </row>
    <row r="438" spans="1:4">
      <c r="A438" s="6" t="s">
        <v>477</v>
      </c>
      <c r="B438" s="6" t="s">
        <v>515</v>
      </c>
      <c r="C438" s="6">
        <v>2020</v>
      </c>
      <c r="D438" s="6">
        <v>2224</v>
      </c>
    </row>
    <row r="439" spans="1:4">
      <c r="A439" s="6" t="s">
        <v>477</v>
      </c>
      <c r="B439" s="6" t="s">
        <v>515</v>
      </c>
      <c r="C439" s="6">
        <v>2021</v>
      </c>
      <c r="D439" s="6">
        <v>2111</v>
      </c>
    </row>
    <row r="440" spans="1:4">
      <c r="A440" s="6" t="s">
        <v>477</v>
      </c>
      <c r="B440" s="6" t="s">
        <v>525</v>
      </c>
      <c r="C440" s="6">
        <v>2019</v>
      </c>
      <c r="D440" s="6">
        <v>4705</v>
      </c>
    </row>
    <row r="441" spans="1:4">
      <c r="A441" s="6" t="s">
        <v>477</v>
      </c>
      <c r="B441" s="6" t="s">
        <v>525</v>
      </c>
      <c r="C441" s="6">
        <v>2020</v>
      </c>
      <c r="D441" s="6">
        <v>4952</v>
      </c>
    </row>
    <row r="442" spans="1:4">
      <c r="A442" s="6" t="s">
        <v>477</v>
      </c>
      <c r="B442" s="6" t="s">
        <v>525</v>
      </c>
      <c r="C442" s="6">
        <v>2021</v>
      </c>
      <c r="D442" s="6">
        <v>4888</v>
      </c>
    </row>
    <row r="443" spans="1:4">
      <c r="A443" s="6" t="s">
        <v>477</v>
      </c>
      <c r="B443" s="6" t="s">
        <v>516</v>
      </c>
      <c r="C443" s="6">
        <v>2019</v>
      </c>
      <c r="D443" s="6">
        <v>1</v>
      </c>
    </row>
    <row r="444" spans="1:4">
      <c r="A444" s="6" t="s">
        <v>477</v>
      </c>
      <c r="B444" s="6" t="s">
        <v>516</v>
      </c>
      <c r="C444" s="6">
        <v>2020</v>
      </c>
      <c r="D444" s="6">
        <v>8</v>
      </c>
    </row>
    <row r="445" spans="1:4">
      <c r="A445" s="6" t="s">
        <v>477</v>
      </c>
      <c r="B445" s="6" t="s">
        <v>516</v>
      </c>
      <c r="C445" s="6">
        <v>2021</v>
      </c>
      <c r="D445" s="6">
        <v>10</v>
      </c>
    </row>
    <row r="446" spans="1:4">
      <c r="A446" s="6" t="s">
        <v>477</v>
      </c>
      <c r="B446" s="6" t="s">
        <v>526</v>
      </c>
      <c r="C446" s="6">
        <v>2019</v>
      </c>
      <c r="D446" s="6">
        <v>3</v>
      </c>
    </row>
    <row r="447" spans="1:4">
      <c r="A447" s="6" t="s">
        <v>477</v>
      </c>
      <c r="B447" s="6" t="s">
        <v>526</v>
      </c>
      <c r="C447" s="6">
        <v>2020</v>
      </c>
      <c r="D447" s="6">
        <v>94</v>
      </c>
    </row>
    <row r="448" spans="1:4">
      <c r="A448" s="6" t="s">
        <v>477</v>
      </c>
      <c r="B448" s="6" t="s">
        <v>526</v>
      </c>
      <c r="C448" s="6">
        <v>2021</v>
      </c>
      <c r="D448" s="6">
        <v>90</v>
      </c>
    </row>
    <row r="449" spans="1:4">
      <c r="A449" s="6" t="s">
        <v>477</v>
      </c>
      <c r="B449" s="6" t="s">
        <v>517</v>
      </c>
      <c r="C449" s="6">
        <v>2019</v>
      </c>
    </row>
    <row r="450" spans="1:4">
      <c r="A450" s="6" t="s">
        <v>477</v>
      </c>
      <c r="B450" s="6" t="s">
        <v>517</v>
      </c>
      <c r="C450" s="6">
        <v>2020</v>
      </c>
    </row>
    <row r="451" spans="1:4">
      <c r="A451" s="6" t="s">
        <v>477</v>
      </c>
      <c r="B451" s="6" t="s">
        <v>527</v>
      </c>
      <c r="C451" s="6">
        <v>2019</v>
      </c>
    </row>
    <row r="452" spans="1:4">
      <c r="A452" s="6" t="s">
        <v>477</v>
      </c>
      <c r="B452" s="6" t="s">
        <v>527</v>
      </c>
      <c r="C452" s="6">
        <v>2020</v>
      </c>
    </row>
    <row r="453" spans="1:4">
      <c r="A453" s="6" t="s">
        <v>477</v>
      </c>
      <c r="B453" s="6" t="s">
        <v>518</v>
      </c>
      <c r="C453" s="6">
        <v>2019</v>
      </c>
      <c r="D453" s="6">
        <v>0.3</v>
      </c>
    </row>
    <row r="454" spans="1:4">
      <c r="A454" s="6" t="s">
        <v>477</v>
      </c>
      <c r="B454" s="6" t="s">
        <v>518</v>
      </c>
      <c r="C454" s="6">
        <v>2020</v>
      </c>
    </row>
    <row r="455" spans="1:4">
      <c r="A455" s="6" t="s">
        <v>477</v>
      </c>
      <c r="B455" s="6" t="s">
        <v>518</v>
      </c>
      <c r="C455" s="6">
        <v>2021</v>
      </c>
      <c r="D455" s="6">
        <v>1</v>
      </c>
    </row>
    <row r="456" spans="1:4">
      <c r="A456" s="6" t="s">
        <v>477</v>
      </c>
      <c r="B456" s="6" t="s">
        <v>528</v>
      </c>
      <c r="C456" s="6">
        <v>2019</v>
      </c>
      <c r="D456" s="6">
        <v>0.7</v>
      </c>
    </row>
    <row r="457" spans="1:4">
      <c r="A457" s="6" t="s">
        <v>477</v>
      </c>
      <c r="B457" s="6" t="s">
        <v>528</v>
      </c>
      <c r="C457" s="6">
        <v>2020</v>
      </c>
      <c r="D457" s="6">
        <v>2</v>
      </c>
    </row>
    <row r="458" spans="1:4">
      <c r="A458" s="6" t="s">
        <v>477</v>
      </c>
      <c r="B458" s="6" t="s">
        <v>528</v>
      </c>
      <c r="C458" s="6">
        <v>2021</v>
      </c>
      <c r="D458" s="6">
        <v>2</v>
      </c>
    </row>
    <row r="459" spans="1:4">
      <c r="A459" s="6" t="s">
        <v>478</v>
      </c>
      <c r="B459" s="6" t="s">
        <v>510</v>
      </c>
      <c r="C459" s="6">
        <v>2019</v>
      </c>
    </row>
    <row r="460" spans="1:4">
      <c r="A460" s="6" t="s">
        <v>478</v>
      </c>
      <c r="B460" s="6" t="s">
        <v>510</v>
      </c>
      <c r="C460" s="6">
        <v>2020</v>
      </c>
    </row>
    <row r="461" spans="1:4">
      <c r="A461" s="6" t="s">
        <v>478</v>
      </c>
      <c r="B461" s="6" t="s">
        <v>519</v>
      </c>
      <c r="C461" s="6">
        <v>2019</v>
      </c>
    </row>
    <row r="462" spans="1:4">
      <c r="A462" s="6" t="s">
        <v>478</v>
      </c>
      <c r="B462" s="6" t="s">
        <v>519</v>
      </c>
      <c r="C462" s="6">
        <v>2020</v>
      </c>
    </row>
    <row r="463" spans="1:4">
      <c r="A463" s="6" t="s">
        <v>478</v>
      </c>
      <c r="B463" s="6" t="s">
        <v>511</v>
      </c>
      <c r="C463" s="6">
        <v>2019</v>
      </c>
      <c r="D463" s="6">
        <v>2481</v>
      </c>
    </row>
    <row r="464" spans="1:4">
      <c r="A464" s="6" t="s">
        <v>478</v>
      </c>
      <c r="B464" s="6" t="s">
        <v>511</v>
      </c>
      <c r="C464" s="6">
        <v>2020</v>
      </c>
      <c r="D464" s="6">
        <v>2400</v>
      </c>
    </row>
    <row r="465" spans="1:4">
      <c r="A465" s="6" t="s">
        <v>478</v>
      </c>
      <c r="B465" s="6" t="s">
        <v>511</v>
      </c>
      <c r="C465" s="6">
        <v>2021</v>
      </c>
      <c r="D465" s="6">
        <v>2350</v>
      </c>
    </row>
    <row r="466" spans="1:4">
      <c r="A466" s="6" t="s">
        <v>478</v>
      </c>
      <c r="B466" s="6" t="s">
        <v>520</v>
      </c>
      <c r="C466" s="6">
        <v>2019</v>
      </c>
      <c r="D466" s="6">
        <v>7050</v>
      </c>
    </row>
    <row r="467" spans="1:4">
      <c r="A467" s="6" t="s">
        <v>478</v>
      </c>
      <c r="B467" s="6" t="s">
        <v>520</v>
      </c>
      <c r="C467" s="6">
        <v>2020</v>
      </c>
      <c r="D467" s="6">
        <v>7068</v>
      </c>
    </row>
    <row r="468" spans="1:4">
      <c r="A468" s="6" t="s">
        <v>478</v>
      </c>
      <c r="B468" s="6" t="s">
        <v>520</v>
      </c>
      <c r="C468" s="6">
        <v>2021</v>
      </c>
      <c r="D468" s="6">
        <v>7301</v>
      </c>
    </row>
    <row r="469" spans="1:4">
      <c r="A469" s="6" t="s">
        <v>478</v>
      </c>
      <c r="B469" s="6" t="s">
        <v>512</v>
      </c>
      <c r="C469" s="6">
        <v>2019</v>
      </c>
      <c r="D469" s="6">
        <v>28</v>
      </c>
    </row>
    <row r="470" spans="1:4">
      <c r="A470" s="6" t="s">
        <v>478</v>
      </c>
      <c r="B470" s="6" t="s">
        <v>512</v>
      </c>
      <c r="C470" s="6">
        <v>2020</v>
      </c>
      <c r="D470" s="6">
        <v>37</v>
      </c>
    </row>
    <row r="471" spans="1:4">
      <c r="A471" s="6" t="s">
        <v>478</v>
      </c>
      <c r="B471" s="6" t="s">
        <v>512</v>
      </c>
      <c r="C471" s="6">
        <v>2021</v>
      </c>
      <c r="D471" s="6">
        <v>42</v>
      </c>
    </row>
    <row r="472" spans="1:4">
      <c r="A472" s="6" t="s">
        <v>478</v>
      </c>
      <c r="B472" s="6" t="s">
        <v>521</v>
      </c>
      <c r="C472" s="6">
        <v>2019</v>
      </c>
      <c r="D472" s="6">
        <v>52</v>
      </c>
    </row>
    <row r="473" spans="1:4">
      <c r="A473" s="6" t="s">
        <v>478</v>
      </c>
      <c r="B473" s="6" t="s">
        <v>521</v>
      </c>
      <c r="C473" s="6">
        <v>2020</v>
      </c>
      <c r="D473" s="6">
        <v>98</v>
      </c>
    </row>
    <row r="474" spans="1:4">
      <c r="A474" s="6" t="s">
        <v>478</v>
      </c>
      <c r="B474" s="6" t="s">
        <v>521</v>
      </c>
      <c r="C474" s="6">
        <v>2021</v>
      </c>
      <c r="D474" s="6">
        <v>122</v>
      </c>
    </row>
    <row r="475" spans="1:4">
      <c r="A475" s="6" t="s">
        <v>478</v>
      </c>
      <c r="B475" s="6" t="s">
        <v>513</v>
      </c>
      <c r="C475" s="6">
        <v>2019</v>
      </c>
      <c r="D475" s="6">
        <v>9</v>
      </c>
    </row>
    <row r="476" spans="1:4">
      <c r="A476" s="6" t="s">
        <v>478</v>
      </c>
      <c r="B476" s="6" t="s">
        <v>513</v>
      </c>
      <c r="C476" s="6">
        <v>2020</v>
      </c>
      <c r="D476" s="6">
        <v>12</v>
      </c>
    </row>
    <row r="477" spans="1:4">
      <c r="A477" s="6" t="s">
        <v>478</v>
      </c>
      <c r="B477" s="6" t="s">
        <v>513</v>
      </c>
      <c r="C477" s="6">
        <v>2021</v>
      </c>
      <c r="D477" s="6">
        <v>35</v>
      </c>
    </row>
    <row r="478" spans="1:4">
      <c r="A478" s="6" t="s">
        <v>478</v>
      </c>
      <c r="B478" s="6" t="s">
        <v>522</v>
      </c>
      <c r="C478" s="6">
        <v>2019</v>
      </c>
      <c r="D478" s="6">
        <v>21</v>
      </c>
    </row>
    <row r="479" spans="1:4">
      <c r="A479" s="6" t="s">
        <v>478</v>
      </c>
      <c r="B479" s="6" t="s">
        <v>522</v>
      </c>
      <c r="C479" s="6">
        <v>2020</v>
      </c>
      <c r="D479" s="6">
        <v>44</v>
      </c>
    </row>
    <row r="480" spans="1:4">
      <c r="A480" s="6" t="s">
        <v>478</v>
      </c>
      <c r="B480" s="6" t="s">
        <v>522</v>
      </c>
      <c r="C480" s="6">
        <v>2021</v>
      </c>
      <c r="D480" s="6">
        <v>96</v>
      </c>
    </row>
    <row r="481" spans="1:4">
      <c r="A481" s="6" t="s">
        <v>478</v>
      </c>
      <c r="B481" s="6" t="s">
        <v>514</v>
      </c>
      <c r="C481" s="6">
        <v>2019</v>
      </c>
      <c r="D481" s="6">
        <v>34</v>
      </c>
    </row>
    <row r="482" spans="1:4">
      <c r="A482" s="6" t="s">
        <v>478</v>
      </c>
      <c r="B482" s="6" t="s">
        <v>514</v>
      </c>
      <c r="C482" s="6">
        <v>2020</v>
      </c>
      <c r="D482" s="6">
        <v>20</v>
      </c>
    </row>
    <row r="483" spans="1:4">
      <c r="A483" s="6" t="s">
        <v>478</v>
      </c>
      <c r="B483" s="6" t="s">
        <v>514</v>
      </c>
      <c r="C483" s="6">
        <v>2021</v>
      </c>
      <c r="D483" s="6">
        <v>21</v>
      </c>
    </row>
    <row r="484" spans="1:4">
      <c r="A484" s="6" t="s">
        <v>478</v>
      </c>
      <c r="B484" s="6" t="s">
        <v>523</v>
      </c>
      <c r="C484" s="6">
        <v>2019</v>
      </c>
      <c r="D484" s="6">
        <v>99.4</v>
      </c>
    </row>
    <row r="485" spans="1:4">
      <c r="A485" s="6" t="s">
        <v>478</v>
      </c>
      <c r="B485" s="6" t="s">
        <v>523</v>
      </c>
      <c r="C485" s="6">
        <v>2020</v>
      </c>
      <c r="D485" s="6">
        <v>91</v>
      </c>
    </row>
    <row r="486" spans="1:4">
      <c r="A486" s="6" t="s">
        <v>478</v>
      </c>
      <c r="B486" s="6" t="s">
        <v>523</v>
      </c>
      <c r="C486" s="6">
        <v>2021</v>
      </c>
      <c r="D486" s="6">
        <v>113</v>
      </c>
    </row>
    <row r="487" spans="1:4">
      <c r="A487" s="6" t="s">
        <v>478</v>
      </c>
      <c r="B487" s="6" t="s">
        <v>515</v>
      </c>
      <c r="C487" s="6">
        <v>2019</v>
      </c>
      <c r="D487" s="6">
        <v>2400</v>
      </c>
    </row>
    <row r="488" spans="1:4">
      <c r="A488" s="6" t="s">
        <v>478</v>
      </c>
      <c r="B488" s="6" t="s">
        <v>515</v>
      </c>
      <c r="C488" s="6">
        <v>2020</v>
      </c>
      <c r="D488" s="6">
        <v>2300</v>
      </c>
    </row>
    <row r="489" spans="1:4">
      <c r="A489" s="6" t="s">
        <v>478</v>
      </c>
      <c r="B489" s="6" t="s">
        <v>515</v>
      </c>
      <c r="C489" s="6">
        <v>2021</v>
      </c>
      <c r="D489" s="6">
        <v>2241</v>
      </c>
    </row>
    <row r="490" spans="1:4">
      <c r="A490" s="6" t="s">
        <v>478</v>
      </c>
      <c r="B490" s="6" t="s">
        <v>525</v>
      </c>
      <c r="C490" s="6">
        <v>2019</v>
      </c>
      <c r="D490" s="6">
        <v>6579</v>
      </c>
    </row>
    <row r="491" spans="1:4">
      <c r="A491" s="6" t="s">
        <v>478</v>
      </c>
      <c r="B491" s="6" t="s">
        <v>525</v>
      </c>
      <c r="C491" s="6">
        <v>2020</v>
      </c>
      <c r="D491" s="6">
        <v>6482</v>
      </c>
    </row>
    <row r="492" spans="1:4">
      <c r="A492" s="6" t="s">
        <v>478</v>
      </c>
      <c r="B492" s="6" t="s">
        <v>525</v>
      </c>
      <c r="C492" s="6">
        <v>2021</v>
      </c>
      <c r="D492" s="6">
        <v>6626</v>
      </c>
    </row>
    <row r="493" spans="1:4">
      <c r="A493" s="6" t="s">
        <v>478</v>
      </c>
      <c r="B493" s="6" t="s">
        <v>516</v>
      </c>
      <c r="C493" s="6">
        <v>2019</v>
      </c>
      <c r="D493" s="6">
        <v>24</v>
      </c>
    </row>
    <row r="494" spans="1:4">
      <c r="A494" s="6" t="s">
        <v>478</v>
      </c>
      <c r="B494" s="6" t="s">
        <v>516</v>
      </c>
      <c r="C494" s="6">
        <v>2020</v>
      </c>
      <c r="D494" s="6">
        <v>29</v>
      </c>
    </row>
    <row r="495" spans="1:4">
      <c r="A495" s="6" t="s">
        <v>478</v>
      </c>
      <c r="B495" s="6" t="s">
        <v>516</v>
      </c>
      <c r="C495" s="6">
        <v>2021</v>
      </c>
      <c r="D495" s="6">
        <v>9</v>
      </c>
    </row>
    <row r="496" spans="1:4">
      <c r="A496" s="6" t="s">
        <v>478</v>
      </c>
      <c r="B496" s="6" t="s">
        <v>526</v>
      </c>
      <c r="C496" s="6">
        <v>2019</v>
      </c>
      <c r="D496" s="6">
        <v>295</v>
      </c>
    </row>
    <row r="497" spans="1:4">
      <c r="A497" s="6" t="s">
        <v>478</v>
      </c>
      <c r="B497" s="6" t="s">
        <v>526</v>
      </c>
      <c r="C497" s="6">
        <v>2020</v>
      </c>
      <c r="D497" s="6">
        <v>344</v>
      </c>
    </row>
    <row r="498" spans="1:4">
      <c r="A498" s="6" t="s">
        <v>478</v>
      </c>
      <c r="B498" s="6" t="s">
        <v>526</v>
      </c>
      <c r="C498" s="6">
        <v>2021</v>
      </c>
      <c r="D498" s="6">
        <v>335</v>
      </c>
    </row>
    <row r="499" spans="1:4">
      <c r="A499" s="6" t="s">
        <v>478</v>
      </c>
      <c r="B499" s="6" t="s">
        <v>517</v>
      </c>
      <c r="C499" s="6">
        <v>2019</v>
      </c>
    </row>
    <row r="500" spans="1:4">
      <c r="A500" s="6" t="s">
        <v>478</v>
      </c>
      <c r="B500" s="6" t="s">
        <v>517</v>
      </c>
      <c r="C500" s="6">
        <v>2020</v>
      </c>
    </row>
    <row r="501" spans="1:4">
      <c r="A501" s="6" t="s">
        <v>478</v>
      </c>
      <c r="B501" s="6" t="s">
        <v>527</v>
      </c>
      <c r="C501" s="6">
        <v>2019</v>
      </c>
    </row>
    <row r="502" spans="1:4">
      <c r="A502" s="6" t="s">
        <v>478</v>
      </c>
      <c r="B502" s="6" t="s">
        <v>527</v>
      </c>
      <c r="C502" s="6">
        <v>2020</v>
      </c>
    </row>
    <row r="503" spans="1:4">
      <c r="A503" s="6" t="s">
        <v>478</v>
      </c>
      <c r="B503" s="6" t="s">
        <v>518</v>
      </c>
      <c r="C503" s="6">
        <v>2019</v>
      </c>
    </row>
    <row r="504" spans="1:4">
      <c r="A504" s="6" t="s">
        <v>478</v>
      </c>
      <c r="B504" s="6" t="s">
        <v>518</v>
      </c>
      <c r="C504" s="6">
        <v>2020</v>
      </c>
      <c r="D504" s="6">
        <v>2</v>
      </c>
    </row>
    <row r="505" spans="1:4">
      <c r="A505" s="6" t="s">
        <v>478</v>
      </c>
      <c r="B505" s="6" t="s">
        <v>518</v>
      </c>
      <c r="C505" s="6">
        <v>2021</v>
      </c>
      <c r="D505" s="6">
        <v>2</v>
      </c>
    </row>
    <row r="506" spans="1:4">
      <c r="A506" s="6" t="s">
        <v>478</v>
      </c>
      <c r="B506" s="6" t="s">
        <v>528</v>
      </c>
      <c r="C506" s="6">
        <v>2019</v>
      </c>
      <c r="D506" s="6">
        <v>3.6</v>
      </c>
    </row>
    <row r="507" spans="1:4">
      <c r="A507" s="6" t="s">
        <v>478</v>
      </c>
      <c r="B507" s="6" t="s">
        <v>528</v>
      </c>
      <c r="C507" s="6">
        <v>2020</v>
      </c>
      <c r="D507" s="6">
        <v>9</v>
      </c>
    </row>
    <row r="508" spans="1:4">
      <c r="A508" s="6" t="s">
        <v>478</v>
      </c>
      <c r="B508" s="6" t="s">
        <v>528</v>
      </c>
      <c r="C508" s="6">
        <v>2021</v>
      </c>
      <c r="D508" s="6">
        <v>9</v>
      </c>
    </row>
    <row r="509" spans="1:4">
      <c r="A509" s="6" t="s">
        <v>479</v>
      </c>
      <c r="B509" s="6" t="s">
        <v>510</v>
      </c>
      <c r="C509" s="6">
        <v>2019</v>
      </c>
    </row>
    <row r="510" spans="1:4">
      <c r="A510" s="6" t="s">
        <v>479</v>
      </c>
      <c r="B510" s="6" t="s">
        <v>510</v>
      </c>
      <c r="C510" s="6">
        <v>2020</v>
      </c>
    </row>
    <row r="511" spans="1:4">
      <c r="A511" s="6" t="s">
        <v>479</v>
      </c>
      <c r="B511" s="6" t="s">
        <v>519</v>
      </c>
      <c r="C511" s="6">
        <v>2019</v>
      </c>
    </row>
    <row r="512" spans="1:4">
      <c r="A512" s="6" t="s">
        <v>479</v>
      </c>
      <c r="B512" s="6" t="s">
        <v>519</v>
      </c>
      <c r="C512" s="6">
        <v>2020</v>
      </c>
    </row>
    <row r="513" spans="1:4">
      <c r="A513" s="6" t="s">
        <v>479</v>
      </c>
      <c r="B513" s="6" t="s">
        <v>511</v>
      </c>
      <c r="C513" s="6">
        <v>2019</v>
      </c>
      <c r="D513" s="6">
        <v>887</v>
      </c>
    </row>
    <row r="514" spans="1:4">
      <c r="A514" s="6" t="s">
        <v>479</v>
      </c>
      <c r="B514" s="6" t="s">
        <v>511</v>
      </c>
      <c r="C514" s="6">
        <v>2020</v>
      </c>
      <c r="D514" s="6">
        <v>895</v>
      </c>
    </row>
    <row r="515" spans="1:4">
      <c r="A515" s="6" t="s">
        <v>479</v>
      </c>
      <c r="B515" s="6" t="s">
        <v>511</v>
      </c>
      <c r="C515" s="6">
        <v>2021</v>
      </c>
      <c r="D515" s="6">
        <v>905</v>
      </c>
    </row>
    <row r="516" spans="1:4">
      <c r="A516" s="6" t="s">
        <v>479</v>
      </c>
      <c r="B516" s="6" t="s">
        <v>520</v>
      </c>
      <c r="C516" s="6">
        <v>2019</v>
      </c>
      <c r="D516" s="6">
        <v>2253</v>
      </c>
    </row>
    <row r="517" spans="1:4">
      <c r="A517" s="6" t="s">
        <v>479</v>
      </c>
      <c r="B517" s="6" t="s">
        <v>520</v>
      </c>
      <c r="C517" s="6">
        <v>2020</v>
      </c>
      <c r="D517" s="6">
        <v>2423</v>
      </c>
    </row>
    <row r="518" spans="1:4">
      <c r="A518" s="6" t="s">
        <v>479</v>
      </c>
      <c r="B518" s="6" t="s">
        <v>520</v>
      </c>
      <c r="C518" s="6">
        <v>2021</v>
      </c>
      <c r="D518" s="6">
        <v>2531</v>
      </c>
    </row>
    <row r="519" spans="1:4">
      <c r="A519" s="6" t="s">
        <v>479</v>
      </c>
      <c r="B519" s="6" t="s">
        <v>512</v>
      </c>
      <c r="C519" s="6">
        <v>2019</v>
      </c>
      <c r="D519" s="6">
        <v>54</v>
      </c>
    </row>
    <row r="520" spans="1:4">
      <c r="A520" s="6" t="s">
        <v>479</v>
      </c>
      <c r="B520" s="6" t="s">
        <v>512</v>
      </c>
      <c r="C520" s="6">
        <v>2020</v>
      </c>
      <c r="D520" s="6">
        <v>59</v>
      </c>
    </row>
    <row r="521" spans="1:4">
      <c r="A521" s="6" t="s">
        <v>479</v>
      </c>
      <c r="B521" s="6" t="s">
        <v>512</v>
      </c>
      <c r="C521" s="6">
        <v>2021</v>
      </c>
      <c r="D521" s="6">
        <v>72</v>
      </c>
    </row>
    <row r="522" spans="1:4">
      <c r="A522" s="6" t="s">
        <v>479</v>
      </c>
      <c r="B522" s="6" t="s">
        <v>521</v>
      </c>
      <c r="C522" s="6">
        <v>2019</v>
      </c>
      <c r="D522" s="6">
        <v>101</v>
      </c>
    </row>
    <row r="523" spans="1:4">
      <c r="A523" s="6" t="s">
        <v>479</v>
      </c>
      <c r="B523" s="6" t="s">
        <v>521</v>
      </c>
      <c r="C523" s="6">
        <v>2020</v>
      </c>
      <c r="D523" s="6">
        <v>133</v>
      </c>
    </row>
    <row r="524" spans="1:4">
      <c r="A524" s="6" t="s">
        <v>479</v>
      </c>
      <c r="B524" s="6" t="s">
        <v>521</v>
      </c>
      <c r="C524" s="6">
        <v>2021</v>
      </c>
      <c r="D524" s="6">
        <v>205</v>
      </c>
    </row>
    <row r="525" spans="1:4">
      <c r="A525" s="6" t="s">
        <v>479</v>
      </c>
      <c r="B525" s="6" t="s">
        <v>513</v>
      </c>
      <c r="C525" s="6">
        <v>2019</v>
      </c>
      <c r="D525" s="6">
        <v>5</v>
      </c>
    </row>
    <row r="526" spans="1:4">
      <c r="A526" s="6" t="s">
        <v>479</v>
      </c>
      <c r="B526" s="6" t="s">
        <v>513</v>
      </c>
      <c r="C526" s="6">
        <v>2020</v>
      </c>
      <c r="D526" s="6">
        <v>5</v>
      </c>
    </row>
    <row r="527" spans="1:4">
      <c r="A527" s="6" t="s">
        <v>479</v>
      </c>
      <c r="B527" s="6" t="s">
        <v>513</v>
      </c>
      <c r="C527" s="6">
        <v>2021</v>
      </c>
      <c r="D527" s="6">
        <v>7</v>
      </c>
    </row>
    <row r="528" spans="1:4">
      <c r="A528" s="6" t="s">
        <v>479</v>
      </c>
      <c r="B528" s="6" t="s">
        <v>522</v>
      </c>
      <c r="C528" s="6">
        <v>2019</v>
      </c>
      <c r="D528" s="6">
        <v>13</v>
      </c>
    </row>
    <row r="529" spans="1:4">
      <c r="A529" s="6" t="s">
        <v>479</v>
      </c>
      <c r="B529" s="6" t="s">
        <v>522</v>
      </c>
      <c r="C529" s="6">
        <v>2020</v>
      </c>
      <c r="D529" s="6">
        <v>15</v>
      </c>
    </row>
    <row r="530" spans="1:4">
      <c r="A530" s="6" t="s">
        <v>479</v>
      </c>
      <c r="B530" s="6" t="s">
        <v>522</v>
      </c>
      <c r="C530" s="6">
        <v>2021</v>
      </c>
      <c r="D530" s="6">
        <v>16</v>
      </c>
    </row>
    <row r="531" spans="1:4">
      <c r="A531" s="6" t="s">
        <v>479</v>
      </c>
      <c r="B531" s="6" t="s">
        <v>514</v>
      </c>
      <c r="C531" s="6">
        <v>2019</v>
      </c>
      <c r="D531" s="6">
        <v>16.9</v>
      </c>
    </row>
    <row r="532" spans="1:4">
      <c r="A532" s="6" t="s">
        <v>479</v>
      </c>
      <c r="B532" s="6" t="s">
        <v>514</v>
      </c>
      <c r="C532" s="6">
        <v>2020</v>
      </c>
      <c r="D532" s="6">
        <v>11.7</v>
      </c>
    </row>
    <row r="533" spans="1:4">
      <c r="A533" s="6" t="s">
        <v>479</v>
      </c>
      <c r="B533" s="6" t="s">
        <v>514</v>
      </c>
      <c r="C533" s="6">
        <v>2021</v>
      </c>
      <c r="D533" s="6">
        <v>18</v>
      </c>
    </row>
    <row r="534" spans="1:4">
      <c r="A534" s="6" t="s">
        <v>479</v>
      </c>
      <c r="B534" s="6" t="s">
        <v>523</v>
      </c>
      <c r="C534" s="6">
        <v>2019</v>
      </c>
      <c r="D534" s="6">
        <v>26.4</v>
      </c>
    </row>
    <row r="535" spans="1:4">
      <c r="A535" s="6" t="s">
        <v>479</v>
      </c>
      <c r="B535" s="6" t="s">
        <v>523</v>
      </c>
      <c r="C535" s="6">
        <v>2020</v>
      </c>
      <c r="D535" s="6">
        <v>35</v>
      </c>
    </row>
    <row r="536" spans="1:4">
      <c r="A536" s="6" t="s">
        <v>479</v>
      </c>
      <c r="B536" s="6" t="s">
        <v>523</v>
      </c>
      <c r="C536" s="6">
        <v>2021</v>
      </c>
      <c r="D536" s="6">
        <v>43</v>
      </c>
    </row>
    <row r="537" spans="1:4">
      <c r="A537" s="6" t="s">
        <v>479</v>
      </c>
      <c r="B537" s="6" t="s">
        <v>515</v>
      </c>
      <c r="C537" s="6">
        <v>2019</v>
      </c>
      <c r="D537" s="6">
        <v>818</v>
      </c>
    </row>
    <row r="538" spans="1:4">
      <c r="A538" s="6" t="s">
        <v>479</v>
      </c>
      <c r="B538" s="6" t="s">
        <v>515</v>
      </c>
      <c r="C538" s="6">
        <v>2020</v>
      </c>
      <c r="D538" s="6">
        <v>815</v>
      </c>
    </row>
    <row r="539" spans="1:4">
      <c r="A539" s="6" t="s">
        <v>479</v>
      </c>
      <c r="B539" s="6" t="s">
        <v>515</v>
      </c>
      <c r="C539" s="6">
        <v>2021</v>
      </c>
      <c r="D539" s="6">
        <v>804</v>
      </c>
    </row>
    <row r="540" spans="1:4">
      <c r="A540" s="6" t="s">
        <v>479</v>
      </c>
      <c r="B540" s="6" t="s">
        <v>525</v>
      </c>
      <c r="C540" s="6">
        <v>2019</v>
      </c>
      <c r="D540" s="6">
        <v>2097</v>
      </c>
    </row>
    <row r="541" spans="1:4">
      <c r="A541" s="6" t="s">
        <v>479</v>
      </c>
      <c r="B541" s="6" t="s">
        <v>525</v>
      </c>
      <c r="C541" s="6">
        <v>2020</v>
      </c>
      <c r="D541" s="6">
        <v>2222</v>
      </c>
    </row>
    <row r="542" spans="1:4">
      <c r="A542" s="6" t="s">
        <v>479</v>
      </c>
      <c r="B542" s="6" t="s">
        <v>525</v>
      </c>
      <c r="C542" s="6">
        <v>2021</v>
      </c>
      <c r="D542" s="6">
        <v>2250</v>
      </c>
    </row>
    <row r="543" spans="1:4">
      <c r="A543" s="6" t="s">
        <v>479</v>
      </c>
      <c r="B543" s="6" t="s">
        <v>516</v>
      </c>
      <c r="C543" s="6">
        <v>2019</v>
      </c>
      <c r="D543" s="6">
        <v>3</v>
      </c>
    </row>
    <row r="544" spans="1:4">
      <c r="A544" s="6" t="s">
        <v>479</v>
      </c>
      <c r="B544" s="6" t="s">
        <v>516</v>
      </c>
      <c r="C544" s="6">
        <v>2020</v>
      </c>
      <c r="D544" s="6">
        <v>3</v>
      </c>
    </row>
    <row r="545" spans="1:4">
      <c r="A545" s="6" t="s">
        <v>479</v>
      </c>
      <c r="B545" s="6" t="s">
        <v>516</v>
      </c>
      <c r="C545" s="6">
        <v>2021</v>
      </c>
      <c r="D545" s="6">
        <v>3.6</v>
      </c>
    </row>
    <row r="546" spans="1:4">
      <c r="A546" s="6" t="s">
        <v>479</v>
      </c>
      <c r="B546" s="6" t="s">
        <v>526</v>
      </c>
      <c r="C546" s="6">
        <v>2019</v>
      </c>
      <c r="D546" s="6">
        <v>12</v>
      </c>
    </row>
    <row r="547" spans="1:4">
      <c r="A547" s="6" t="s">
        <v>479</v>
      </c>
      <c r="B547" s="6" t="s">
        <v>526</v>
      </c>
      <c r="C547" s="6">
        <v>2020</v>
      </c>
      <c r="D547" s="6">
        <v>14</v>
      </c>
    </row>
    <row r="548" spans="1:4">
      <c r="A548" s="6" t="s">
        <v>479</v>
      </c>
      <c r="B548" s="6" t="s">
        <v>526</v>
      </c>
      <c r="C548" s="6">
        <v>2021</v>
      </c>
      <c r="D548" s="6">
        <v>13</v>
      </c>
    </row>
    <row r="549" spans="1:4">
      <c r="A549" s="6" t="s">
        <v>479</v>
      </c>
      <c r="B549" s="6" t="s">
        <v>517</v>
      </c>
      <c r="C549" s="6">
        <v>2019</v>
      </c>
    </row>
    <row r="550" spans="1:4">
      <c r="A550" s="6" t="s">
        <v>479</v>
      </c>
      <c r="B550" s="6" t="s">
        <v>517</v>
      </c>
      <c r="C550" s="6">
        <v>2020</v>
      </c>
    </row>
    <row r="551" spans="1:4">
      <c r="A551" s="6" t="s">
        <v>479</v>
      </c>
      <c r="B551" s="6" t="s">
        <v>527</v>
      </c>
      <c r="C551" s="6">
        <v>2019</v>
      </c>
      <c r="D551" s="6">
        <v>2</v>
      </c>
    </row>
    <row r="552" spans="1:4">
      <c r="A552" s="6" t="s">
        <v>479</v>
      </c>
      <c r="B552" s="6" t="s">
        <v>527</v>
      </c>
      <c r="C552" s="6">
        <v>2020</v>
      </c>
      <c r="D552" s="6">
        <v>2</v>
      </c>
    </row>
    <row r="553" spans="1:4">
      <c r="A553" s="6" t="s">
        <v>479</v>
      </c>
      <c r="B553" s="6" t="s">
        <v>527</v>
      </c>
      <c r="C553" s="6">
        <v>2021</v>
      </c>
      <c r="D553" s="6">
        <v>2</v>
      </c>
    </row>
    <row r="554" spans="1:4">
      <c r="A554" s="6" t="s">
        <v>479</v>
      </c>
      <c r="B554" s="6" t="s">
        <v>518</v>
      </c>
      <c r="C554" s="6">
        <v>2019</v>
      </c>
      <c r="D554" s="6">
        <v>0.1</v>
      </c>
    </row>
    <row r="555" spans="1:4">
      <c r="A555" s="6" t="s">
        <v>479</v>
      </c>
      <c r="B555" s="6" t="s">
        <v>518</v>
      </c>
      <c r="C555" s="6">
        <v>2020</v>
      </c>
      <c r="D555" s="6">
        <v>0.3</v>
      </c>
    </row>
    <row r="556" spans="1:4">
      <c r="A556" s="6" t="s">
        <v>479</v>
      </c>
      <c r="B556" s="6" t="s">
        <v>518</v>
      </c>
      <c r="C556" s="6">
        <v>2021</v>
      </c>
      <c r="D556" s="6">
        <v>0.4</v>
      </c>
    </row>
    <row r="557" spans="1:4">
      <c r="A557" s="6" t="s">
        <v>479</v>
      </c>
      <c r="B557" s="6" t="s">
        <v>528</v>
      </c>
      <c r="C557" s="6">
        <v>2019</v>
      </c>
      <c r="D557" s="6">
        <v>0.6</v>
      </c>
    </row>
    <row r="558" spans="1:4">
      <c r="A558" s="6" t="s">
        <v>479</v>
      </c>
      <c r="B558" s="6" t="s">
        <v>528</v>
      </c>
      <c r="C558" s="6">
        <v>2020</v>
      </c>
      <c r="D558" s="6">
        <v>2</v>
      </c>
    </row>
    <row r="559" spans="1:4">
      <c r="A559" s="6" t="s">
        <v>479</v>
      </c>
      <c r="B559" s="6" t="s">
        <v>528</v>
      </c>
      <c r="C559" s="6">
        <v>2021</v>
      </c>
      <c r="D559" s="6">
        <v>2</v>
      </c>
    </row>
    <row r="560" spans="1:4">
      <c r="A560" s="6" t="s">
        <v>480</v>
      </c>
      <c r="B560" s="6" t="s">
        <v>510</v>
      </c>
      <c r="C560" s="6">
        <v>2019</v>
      </c>
    </row>
    <row r="561" spans="1:4">
      <c r="A561" s="6" t="s">
        <v>480</v>
      </c>
      <c r="B561" s="6" t="s">
        <v>510</v>
      </c>
      <c r="C561" s="6">
        <v>2020</v>
      </c>
    </row>
    <row r="562" spans="1:4">
      <c r="A562" s="6" t="s">
        <v>480</v>
      </c>
      <c r="B562" s="6" t="s">
        <v>519</v>
      </c>
      <c r="C562" s="6">
        <v>2019</v>
      </c>
    </row>
    <row r="563" spans="1:4">
      <c r="A563" s="6" t="s">
        <v>480</v>
      </c>
      <c r="B563" s="6" t="s">
        <v>519</v>
      </c>
      <c r="C563" s="6">
        <v>2020</v>
      </c>
    </row>
    <row r="564" spans="1:4">
      <c r="A564" s="6" t="s">
        <v>480</v>
      </c>
      <c r="B564" s="6" t="s">
        <v>511</v>
      </c>
      <c r="C564" s="6">
        <v>2019</v>
      </c>
      <c r="D564" s="6">
        <v>1485</v>
      </c>
    </row>
    <row r="565" spans="1:4">
      <c r="A565" s="6" t="s">
        <v>480</v>
      </c>
      <c r="B565" s="6" t="s">
        <v>511</v>
      </c>
      <c r="C565" s="6">
        <v>2020</v>
      </c>
      <c r="D565" s="6">
        <v>1243</v>
      </c>
    </row>
    <row r="566" spans="1:4">
      <c r="A566" s="6" t="s">
        <v>480</v>
      </c>
      <c r="B566" s="6" t="s">
        <v>511</v>
      </c>
      <c r="C566" s="6">
        <v>2021</v>
      </c>
      <c r="D566" s="6">
        <v>1476</v>
      </c>
    </row>
    <row r="567" spans="1:4">
      <c r="A567" s="6" t="s">
        <v>480</v>
      </c>
      <c r="B567" s="6" t="s">
        <v>520</v>
      </c>
      <c r="C567" s="6">
        <v>2019</v>
      </c>
      <c r="D567" s="6">
        <v>3157</v>
      </c>
    </row>
    <row r="568" spans="1:4">
      <c r="A568" s="6" t="s">
        <v>480</v>
      </c>
      <c r="B568" s="6" t="s">
        <v>520</v>
      </c>
      <c r="C568" s="6">
        <v>2020</v>
      </c>
      <c r="D568" s="6">
        <v>3316</v>
      </c>
    </row>
    <row r="569" spans="1:4">
      <c r="A569" s="6" t="s">
        <v>480</v>
      </c>
      <c r="B569" s="6" t="s">
        <v>520</v>
      </c>
      <c r="C569" s="6">
        <v>2021</v>
      </c>
      <c r="D569" s="6">
        <v>3372</v>
      </c>
    </row>
    <row r="570" spans="1:4">
      <c r="A570" s="6" t="s">
        <v>480</v>
      </c>
      <c r="B570" s="6" t="s">
        <v>512</v>
      </c>
      <c r="C570" s="6">
        <v>2019</v>
      </c>
      <c r="D570" s="6">
        <v>13</v>
      </c>
    </row>
    <row r="571" spans="1:4">
      <c r="A571" s="6" t="s">
        <v>480</v>
      </c>
      <c r="B571" s="6" t="s">
        <v>512</v>
      </c>
      <c r="C571" s="6">
        <v>2020</v>
      </c>
      <c r="D571" s="6">
        <v>17</v>
      </c>
    </row>
    <row r="572" spans="1:4">
      <c r="A572" s="6" t="s">
        <v>480</v>
      </c>
      <c r="B572" s="6" t="s">
        <v>512</v>
      </c>
      <c r="C572" s="6">
        <v>2021</v>
      </c>
      <c r="D572" s="6">
        <v>14</v>
      </c>
    </row>
    <row r="573" spans="1:4">
      <c r="A573" s="6" t="s">
        <v>480</v>
      </c>
      <c r="B573" s="6" t="s">
        <v>521</v>
      </c>
      <c r="C573" s="6">
        <v>2019</v>
      </c>
      <c r="D573" s="6">
        <v>62</v>
      </c>
    </row>
    <row r="574" spans="1:4">
      <c r="A574" s="6" t="s">
        <v>480</v>
      </c>
      <c r="B574" s="6" t="s">
        <v>521</v>
      </c>
      <c r="C574" s="6">
        <v>2020</v>
      </c>
      <c r="D574" s="6">
        <v>68</v>
      </c>
    </row>
    <row r="575" spans="1:4">
      <c r="A575" s="6" t="s">
        <v>480</v>
      </c>
      <c r="B575" s="6" t="s">
        <v>521</v>
      </c>
      <c r="C575" s="6">
        <v>2021</v>
      </c>
      <c r="D575" s="6">
        <v>69</v>
      </c>
    </row>
    <row r="576" spans="1:4">
      <c r="A576" s="6" t="s">
        <v>480</v>
      </c>
      <c r="B576" s="6" t="s">
        <v>513</v>
      </c>
      <c r="C576" s="6">
        <v>2019</v>
      </c>
      <c r="D576" s="6">
        <v>15</v>
      </c>
    </row>
    <row r="577" spans="1:4">
      <c r="A577" s="6" t="s">
        <v>480</v>
      </c>
      <c r="B577" s="6" t="s">
        <v>513</v>
      </c>
      <c r="C577" s="6">
        <v>2020</v>
      </c>
      <c r="D577" s="6">
        <v>19</v>
      </c>
    </row>
    <row r="578" spans="1:4">
      <c r="A578" s="6" t="s">
        <v>480</v>
      </c>
      <c r="B578" s="6" t="s">
        <v>513</v>
      </c>
      <c r="C578" s="6">
        <v>2021</v>
      </c>
      <c r="D578" s="6">
        <v>26</v>
      </c>
    </row>
    <row r="579" spans="1:4">
      <c r="A579" s="6" t="s">
        <v>480</v>
      </c>
      <c r="B579" s="6" t="s">
        <v>522</v>
      </c>
      <c r="C579" s="6">
        <v>2019</v>
      </c>
      <c r="D579" s="6">
        <v>26</v>
      </c>
    </row>
    <row r="580" spans="1:4">
      <c r="A580" s="6" t="s">
        <v>480</v>
      </c>
      <c r="B580" s="6" t="s">
        <v>522</v>
      </c>
      <c r="C580" s="6">
        <v>2020</v>
      </c>
      <c r="D580" s="6">
        <v>38</v>
      </c>
    </row>
    <row r="581" spans="1:4">
      <c r="A581" s="6" t="s">
        <v>480</v>
      </c>
      <c r="B581" s="6" t="s">
        <v>522</v>
      </c>
      <c r="C581" s="6">
        <v>2021</v>
      </c>
      <c r="D581" s="6">
        <v>49</v>
      </c>
    </row>
    <row r="582" spans="1:4">
      <c r="A582" s="6" t="s">
        <v>480</v>
      </c>
      <c r="B582" s="6" t="s">
        <v>514</v>
      </c>
      <c r="C582" s="6">
        <v>2019</v>
      </c>
      <c r="D582" s="6">
        <v>81.9</v>
      </c>
    </row>
    <row r="583" spans="1:4">
      <c r="A583" s="6" t="s">
        <v>480</v>
      </c>
      <c r="B583" s="6" t="s">
        <v>514</v>
      </c>
      <c r="C583" s="6">
        <v>2020</v>
      </c>
      <c r="D583" s="6">
        <v>73</v>
      </c>
    </row>
    <row r="584" spans="1:4">
      <c r="A584" s="6" t="s">
        <v>480</v>
      </c>
      <c r="B584" s="6" t="s">
        <v>514</v>
      </c>
      <c r="C584" s="6">
        <v>2021</v>
      </c>
      <c r="D584" s="6">
        <v>90</v>
      </c>
    </row>
    <row r="585" spans="1:4">
      <c r="A585" s="6" t="s">
        <v>480</v>
      </c>
      <c r="B585" s="6" t="s">
        <v>523</v>
      </c>
      <c r="C585" s="6">
        <v>2019</v>
      </c>
      <c r="D585" s="6">
        <v>187.7</v>
      </c>
    </row>
    <row r="586" spans="1:4">
      <c r="A586" s="6" t="s">
        <v>480</v>
      </c>
      <c r="B586" s="6" t="s">
        <v>523</v>
      </c>
      <c r="C586" s="6">
        <v>2020</v>
      </c>
      <c r="D586" s="6">
        <v>204</v>
      </c>
    </row>
    <row r="587" spans="1:4">
      <c r="A587" s="6" t="s">
        <v>480</v>
      </c>
      <c r="B587" s="6" t="s">
        <v>523</v>
      </c>
      <c r="C587" s="6">
        <v>2021</v>
      </c>
      <c r="D587" s="6">
        <v>223</v>
      </c>
    </row>
    <row r="588" spans="1:4">
      <c r="A588" s="6" t="s">
        <v>480</v>
      </c>
      <c r="B588" s="6" t="s">
        <v>515</v>
      </c>
      <c r="C588" s="6">
        <v>2019</v>
      </c>
      <c r="D588" s="6">
        <v>1351</v>
      </c>
    </row>
    <row r="589" spans="1:4">
      <c r="A589" s="6" t="s">
        <v>480</v>
      </c>
      <c r="B589" s="6" t="s">
        <v>515</v>
      </c>
      <c r="C589" s="6">
        <v>2020</v>
      </c>
      <c r="D589" s="6">
        <v>1102</v>
      </c>
    </row>
    <row r="590" spans="1:4">
      <c r="A590" s="6" t="s">
        <v>480</v>
      </c>
      <c r="B590" s="6" t="s">
        <v>515</v>
      </c>
      <c r="C590" s="6">
        <v>2021</v>
      </c>
      <c r="D590" s="6">
        <v>1307</v>
      </c>
    </row>
    <row r="591" spans="1:4">
      <c r="A591" s="6" t="s">
        <v>480</v>
      </c>
      <c r="B591" s="6" t="s">
        <v>525</v>
      </c>
      <c r="C591" s="6">
        <v>2019</v>
      </c>
      <c r="D591" s="6">
        <v>2777</v>
      </c>
    </row>
    <row r="592" spans="1:4">
      <c r="A592" s="6" t="s">
        <v>480</v>
      </c>
      <c r="B592" s="6" t="s">
        <v>525</v>
      </c>
      <c r="C592" s="6">
        <v>2020</v>
      </c>
      <c r="D592" s="6">
        <v>2891</v>
      </c>
    </row>
    <row r="593" spans="1:4">
      <c r="A593" s="6" t="s">
        <v>480</v>
      </c>
      <c r="B593" s="6" t="s">
        <v>525</v>
      </c>
      <c r="C593" s="6">
        <v>2021</v>
      </c>
      <c r="D593" s="6">
        <v>2893</v>
      </c>
    </row>
    <row r="594" spans="1:4">
      <c r="A594" s="6" t="s">
        <v>480</v>
      </c>
      <c r="B594" s="6" t="s">
        <v>516</v>
      </c>
      <c r="C594" s="6">
        <v>2019</v>
      </c>
      <c r="D594" s="6">
        <v>33</v>
      </c>
    </row>
    <row r="595" spans="1:4">
      <c r="A595" s="6" t="s">
        <v>480</v>
      </c>
      <c r="B595" s="6" t="s">
        <v>516</v>
      </c>
      <c r="C595" s="6">
        <v>2020</v>
      </c>
      <c r="D595" s="6">
        <v>30</v>
      </c>
    </row>
    <row r="596" spans="1:4">
      <c r="A596" s="6" t="s">
        <v>480</v>
      </c>
      <c r="B596" s="6" t="s">
        <v>516</v>
      </c>
      <c r="C596" s="6">
        <v>2021</v>
      </c>
      <c r="D596" s="6">
        <v>37</v>
      </c>
    </row>
    <row r="597" spans="1:4">
      <c r="A597" s="6" t="s">
        <v>480</v>
      </c>
      <c r="B597" s="6" t="s">
        <v>526</v>
      </c>
      <c r="C597" s="6">
        <v>2019</v>
      </c>
      <c r="D597" s="6">
        <v>101</v>
      </c>
    </row>
    <row r="598" spans="1:4">
      <c r="A598" s="6" t="s">
        <v>480</v>
      </c>
      <c r="B598" s="6" t="s">
        <v>526</v>
      </c>
      <c r="C598" s="6">
        <v>2020</v>
      </c>
      <c r="D598" s="6">
        <v>112</v>
      </c>
    </row>
    <row r="599" spans="1:4">
      <c r="A599" s="6" t="s">
        <v>480</v>
      </c>
      <c r="B599" s="6" t="s">
        <v>526</v>
      </c>
      <c r="C599" s="6">
        <v>2021</v>
      </c>
      <c r="D599" s="6">
        <v>133</v>
      </c>
    </row>
    <row r="600" spans="1:4">
      <c r="A600" s="6" t="s">
        <v>480</v>
      </c>
      <c r="B600" s="6" t="s">
        <v>517</v>
      </c>
      <c r="C600" s="6">
        <v>2019</v>
      </c>
    </row>
    <row r="601" spans="1:4">
      <c r="A601" s="6" t="s">
        <v>480</v>
      </c>
      <c r="B601" s="6" t="s">
        <v>517</v>
      </c>
      <c r="C601" s="6">
        <v>2020</v>
      </c>
    </row>
    <row r="602" spans="1:4">
      <c r="A602" s="6" t="s">
        <v>480</v>
      </c>
      <c r="B602" s="6" t="s">
        <v>527</v>
      </c>
      <c r="C602" s="6">
        <v>2019</v>
      </c>
    </row>
    <row r="603" spans="1:4">
      <c r="A603" s="6" t="s">
        <v>480</v>
      </c>
      <c r="B603" s="6" t="s">
        <v>527</v>
      </c>
      <c r="C603" s="6">
        <v>2020</v>
      </c>
    </row>
    <row r="604" spans="1:4">
      <c r="A604" s="6" t="s">
        <v>480</v>
      </c>
      <c r="B604" s="6" t="s">
        <v>518</v>
      </c>
      <c r="C604" s="6">
        <v>2019</v>
      </c>
      <c r="D604" s="6">
        <v>1.1</v>
      </c>
    </row>
    <row r="605" spans="1:4">
      <c r="A605" s="6" t="s">
        <v>480</v>
      </c>
      <c r="B605" s="6" t="s">
        <v>518</v>
      </c>
      <c r="C605" s="6">
        <v>2020</v>
      </c>
      <c r="D605" s="6">
        <v>2</v>
      </c>
    </row>
    <row r="606" spans="1:4">
      <c r="A606" s="6" t="s">
        <v>480</v>
      </c>
      <c r="B606" s="6" t="s">
        <v>518</v>
      </c>
      <c r="C606" s="6">
        <v>2021</v>
      </c>
      <c r="D606" s="6">
        <v>2</v>
      </c>
    </row>
    <row r="607" spans="1:4">
      <c r="A607" s="6" t="s">
        <v>480</v>
      </c>
      <c r="B607" s="6" t="s">
        <v>528</v>
      </c>
      <c r="C607" s="6">
        <v>2019</v>
      </c>
      <c r="D607" s="6">
        <v>3.3</v>
      </c>
    </row>
    <row r="608" spans="1:4">
      <c r="A608" s="6" t="s">
        <v>480</v>
      </c>
      <c r="B608" s="6" t="s">
        <v>528</v>
      </c>
      <c r="C608" s="6">
        <v>2020</v>
      </c>
      <c r="D608" s="6">
        <v>4</v>
      </c>
    </row>
    <row r="609" spans="1:4">
      <c r="A609" s="6" t="s">
        <v>480</v>
      </c>
      <c r="B609" s="6" t="s">
        <v>528</v>
      </c>
      <c r="C609" s="6">
        <v>2021</v>
      </c>
      <c r="D609" s="6">
        <v>5</v>
      </c>
    </row>
    <row r="610" spans="1:4">
      <c r="A610" s="6" t="s">
        <v>481</v>
      </c>
      <c r="B610" s="6" t="s">
        <v>510</v>
      </c>
      <c r="C610" s="6">
        <v>2019</v>
      </c>
    </row>
    <row r="611" spans="1:4">
      <c r="A611" s="6" t="s">
        <v>481</v>
      </c>
      <c r="B611" s="6" t="s">
        <v>510</v>
      </c>
      <c r="C611" s="6">
        <v>2020</v>
      </c>
    </row>
    <row r="612" spans="1:4">
      <c r="A612" s="6" t="s">
        <v>481</v>
      </c>
      <c r="B612" s="6" t="s">
        <v>519</v>
      </c>
      <c r="C612" s="6">
        <v>2019</v>
      </c>
    </row>
    <row r="613" spans="1:4">
      <c r="A613" s="6" t="s">
        <v>481</v>
      </c>
      <c r="B613" s="6" t="s">
        <v>519</v>
      </c>
      <c r="C613" s="6">
        <v>2020</v>
      </c>
    </row>
    <row r="614" spans="1:4">
      <c r="A614" s="6" t="s">
        <v>481</v>
      </c>
      <c r="B614" s="6" t="s">
        <v>511</v>
      </c>
      <c r="C614" s="6">
        <v>2019</v>
      </c>
      <c r="D614" s="6">
        <v>906</v>
      </c>
    </row>
    <row r="615" spans="1:4">
      <c r="A615" s="6" t="s">
        <v>481</v>
      </c>
      <c r="B615" s="6" t="s">
        <v>511</v>
      </c>
      <c r="C615" s="6">
        <v>2020</v>
      </c>
      <c r="D615" s="6">
        <v>849</v>
      </c>
    </row>
    <row r="616" spans="1:4">
      <c r="A616" s="6" t="s">
        <v>481</v>
      </c>
      <c r="B616" s="6" t="s">
        <v>511</v>
      </c>
      <c r="C616" s="6">
        <v>2021</v>
      </c>
      <c r="D616" s="6">
        <v>1024</v>
      </c>
    </row>
    <row r="617" spans="1:4">
      <c r="A617" s="6" t="s">
        <v>481</v>
      </c>
      <c r="B617" s="6" t="s">
        <v>520</v>
      </c>
      <c r="C617" s="6">
        <v>2019</v>
      </c>
      <c r="D617" s="6">
        <v>2280</v>
      </c>
    </row>
    <row r="618" spans="1:4">
      <c r="A618" s="6" t="s">
        <v>481</v>
      </c>
      <c r="B618" s="6" t="s">
        <v>520</v>
      </c>
      <c r="C618" s="6">
        <v>2020</v>
      </c>
      <c r="D618" s="6">
        <v>2269</v>
      </c>
    </row>
    <row r="619" spans="1:4">
      <c r="A619" s="6" t="s">
        <v>481</v>
      </c>
      <c r="B619" s="6" t="s">
        <v>520</v>
      </c>
      <c r="C619" s="6">
        <v>2021</v>
      </c>
      <c r="D619" s="6">
        <v>2502</v>
      </c>
    </row>
    <row r="620" spans="1:4">
      <c r="A620" s="6" t="s">
        <v>481</v>
      </c>
      <c r="B620" s="6" t="s">
        <v>512</v>
      </c>
      <c r="C620" s="6">
        <v>2019</v>
      </c>
      <c r="D620" s="6">
        <v>1</v>
      </c>
    </row>
    <row r="621" spans="1:4">
      <c r="A621" s="6" t="s">
        <v>481</v>
      </c>
      <c r="B621" s="6" t="s">
        <v>512</v>
      </c>
      <c r="C621" s="6">
        <v>2020</v>
      </c>
      <c r="D621" s="6">
        <v>12</v>
      </c>
    </row>
    <row r="622" spans="1:4">
      <c r="A622" s="6" t="s">
        <v>481</v>
      </c>
      <c r="B622" s="6" t="s">
        <v>512</v>
      </c>
      <c r="C622" s="6">
        <v>2021</v>
      </c>
      <c r="D622" s="6">
        <v>13</v>
      </c>
    </row>
    <row r="623" spans="1:4">
      <c r="A623" s="6" t="s">
        <v>481</v>
      </c>
      <c r="B623" s="6" t="s">
        <v>521</v>
      </c>
      <c r="C623" s="6">
        <v>2019</v>
      </c>
      <c r="D623" s="6">
        <v>43</v>
      </c>
    </row>
    <row r="624" spans="1:4">
      <c r="A624" s="6" t="s">
        <v>481</v>
      </c>
      <c r="B624" s="6" t="s">
        <v>521</v>
      </c>
      <c r="C624" s="6">
        <v>2020</v>
      </c>
      <c r="D624" s="6">
        <v>43</v>
      </c>
    </row>
    <row r="625" spans="1:4">
      <c r="A625" s="6" t="s">
        <v>481</v>
      </c>
      <c r="B625" s="6" t="s">
        <v>521</v>
      </c>
      <c r="C625" s="6">
        <v>2021</v>
      </c>
      <c r="D625" s="6">
        <v>43</v>
      </c>
    </row>
    <row r="626" spans="1:4">
      <c r="A626" s="6" t="s">
        <v>481</v>
      </c>
      <c r="B626" s="6" t="s">
        <v>513</v>
      </c>
      <c r="C626" s="6">
        <v>2019</v>
      </c>
      <c r="D626" s="6">
        <v>19</v>
      </c>
    </row>
    <row r="627" spans="1:4">
      <c r="A627" s="6" t="s">
        <v>481</v>
      </c>
      <c r="B627" s="6" t="s">
        <v>513</v>
      </c>
      <c r="C627" s="6">
        <v>2020</v>
      </c>
      <c r="D627" s="6">
        <v>25</v>
      </c>
    </row>
    <row r="628" spans="1:4">
      <c r="A628" s="6" t="s">
        <v>481</v>
      </c>
      <c r="B628" s="6" t="s">
        <v>513</v>
      </c>
      <c r="C628" s="6">
        <v>2021</v>
      </c>
      <c r="D628" s="6">
        <v>32</v>
      </c>
    </row>
    <row r="629" spans="1:4">
      <c r="A629" s="6" t="s">
        <v>481</v>
      </c>
      <c r="B629" s="6" t="s">
        <v>522</v>
      </c>
      <c r="C629" s="6">
        <v>2019</v>
      </c>
      <c r="D629" s="6">
        <v>30</v>
      </c>
    </row>
    <row r="630" spans="1:4">
      <c r="A630" s="6" t="s">
        <v>481</v>
      </c>
      <c r="B630" s="6" t="s">
        <v>522</v>
      </c>
      <c r="C630" s="6">
        <v>2020</v>
      </c>
      <c r="D630" s="6">
        <v>35</v>
      </c>
    </row>
    <row r="631" spans="1:4">
      <c r="A631" s="6" t="s">
        <v>481</v>
      </c>
      <c r="B631" s="6" t="s">
        <v>522</v>
      </c>
      <c r="C631" s="6">
        <v>2021</v>
      </c>
      <c r="D631" s="6">
        <v>59</v>
      </c>
    </row>
    <row r="632" spans="1:4">
      <c r="A632" s="6" t="s">
        <v>481</v>
      </c>
      <c r="B632" s="6" t="s">
        <v>514</v>
      </c>
      <c r="C632" s="6">
        <v>2019</v>
      </c>
      <c r="D632" s="6">
        <v>112.9</v>
      </c>
    </row>
    <row r="633" spans="1:4">
      <c r="A633" s="6" t="s">
        <v>481</v>
      </c>
      <c r="B633" s="6" t="s">
        <v>514</v>
      </c>
      <c r="C633" s="6">
        <v>2020</v>
      </c>
      <c r="D633" s="6">
        <v>95</v>
      </c>
    </row>
    <row r="634" spans="1:4">
      <c r="A634" s="6" t="s">
        <v>481</v>
      </c>
      <c r="B634" s="6" t="s">
        <v>514</v>
      </c>
      <c r="C634" s="6">
        <v>2021</v>
      </c>
      <c r="D634" s="6">
        <v>100</v>
      </c>
    </row>
    <row r="635" spans="1:4">
      <c r="A635" s="6" t="s">
        <v>481</v>
      </c>
      <c r="B635" s="6" t="s">
        <v>523</v>
      </c>
      <c r="C635" s="6">
        <v>2019</v>
      </c>
      <c r="D635" s="6">
        <v>150.3</v>
      </c>
    </row>
    <row r="636" spans="1:4">
      <c r="A636" s="6" t="s">
        <v>481</v>
      </c>
      <c r="B636" s="6" t="s">
        <v>523</v>
      </c>
      <c r="C636" s="6">
        <v>2020</v>
      </c>
      <c r="D636" s="6">
        <v>147</v>
      </c>
    </row>
    <row r="637" spans="1:4">
      <c r="A637" s="6" t="s">
        <v>481</v>
      </c>
      <c r="B637" s="6" t="s">
        <v>523</v>
      </c>
      <c r="C637" s="6">
        <v>2021</v>
      </c>
      <c r="D637" s="6">
        <v>156</v>
      </c>
    </row>
    <row r="638" spans="1:4">
      <c r="A638" s="6" t="s">
        <v>481</v>
      </c>
      <c r="B638" s="6" t="s">
        <v>515</v>
      </c>
      <c r="C638" s="6">
        <v>2019</v>
      </c>
      <c r="D638" s="6">
        <v>776</v>
      </c>
    </row>
    <row r="639" spans="1:4">
      <c r="A639" s="6" t="s">
        <v>481</v>
      </c>
      <c r="B639" s="6" t="s">
        <v>515</v>
      </c>
      <c r="C639" s="6">
        <v>2020</v>
      </c>
      <c r="D639" s="6">
        <v>710</v>
      </c>
    </row>
    <row r="640" spans="1:4">
      <c r="A640" s="6" t="s">
        <v>481</v>
      </c>
      <c r="B640" s="6" t="s">
        <v>515</v>
      </c>
      <c r="C640" s="6">
        <v>2021</v>
      </c>
      <c r="D640" s="6">
        <v>873</v>
      </c>
    </row>
    <row r="641" spans="1:4">
      <c r="A641" s="6" t="s">
        <v>481</v>
      </c>
      <c r="B641" s="6" t="s">
        <v>525</v>
      </c>
      <c r="C641" s="6">
        <v>2019</v>
      </c>
      <c r="D641" s="6">
        <v>2039</v>
      </c>
    </row>
    <row r="642" spans="1:4">
      <c r="A642" s="6" t="s">
        <v>481</v>
      </c>
      <c r="B642" s="6" t="s">
        <v>525</v>
      </c>
      <c r="C642" s="6">
        <v>2020</v>
      </c>
      <c r="D642" s="6">
        <v>2024</v>
      </c>
    </row>
    <row r="643" spans="1:4">
      <c r="A643" s="6" t="s">
        <v>481</v>
      </c>
      <c r="B643" s="6" t="s">
        <v>525</v>
      </c>
      <c r="C643" s="6">
        <v>2021</v>
      </c>
      <c r="D643" s="6">
        <v>2228</v>
      </c>
    </row>
    <row r="644" spans="1:4">
      <c r="A644" s="6" t="s">
        <v>481</v>
      </c>
      <c r="B644" s="6" t="s">
        <v>516</v>
      </c>
      <c r="C644" s="6">
        <v>2019</v>
      </c>
      <c r="D644" s="6">
        <v>2</v>
      </c>
    </row>
    <row r="645" spans="1:4">
      <c r="A645" s="6" t="s">
        <v>481</v>
      </c>
      <c r="B645" s="6" t="s">
        <v>516</v>
      </c>
      <c r="C645" s="6">
        <v>2020</v>
      </c>
      <c r="D645" s="6">
        <v>3</v>
      </c>
    </row>
    <row r="646" spans="1:4">
      <c r="A646" s="6" t="s">
        <v>481</v>
      </c>
      <c r="B646" s="6" t="s">
        <v>516</v>
      </c>
      <c r="C646" s="6">
        <v>2021</v>
      </c>
      <c r="D646" s="6">
        <v>1</v>
      </c>
    </row>
    <row r="647" spans="1:4">
      <c r="A647" s="6" t="s">
        <v>481</v>
      </c>
      <c r="B647" s="6" t="s">
        <v>526</v>
      </c>
      <c r="C647" s="6">
        <v>2019</v>
      </c>
      <c r="D647" s="6">
        <v>8</v>
      </c>
    </row>
    <row r="648" spans="1:4">
      <c r="A648" s="6" t="s">
        <v>481</v>
      </c>
      <c r="B648" s="6" t="s">
        <v>526</v>
      </c>
      <c r="C648" s="6">
        <v>2020</v>
      </c>
      <c r="D648" s="6">
        <v>8</v>
      </c>
    </row>
    <row r="649" spans="1:4">
      <c r="A649" s="6" t="s">
        <v>481</v>
      </c>
      <c r="B649" s="6" t="s">
        <v>526</v>
      </c>
      <c r="C649" s="6">
        <v>2021</v>
      </c>
      <c r="D649" s="6">
        <v>2</v>
      </c>
    </row>
    <row r="650" spans="1:4">
      <c r="A650" s="6" t="s">
        <v>481</v>
      </c>
      <c r="B650" s="6" t="s">
        <v>517</v>
      </c>
      <c r="C650" s="6">
        <v>2019</v>
      </c>
      <c r="D650" s="6">
        <v>3</v>
      </c>
    </row>
    <row r="651" spans="1:4">
      <c r="A651" s="6" t="s">
        <v>481</v>
      </c>
      <c r="B651" s="6" t="s">
        <v>517</v>
      </c>
      <c r="C651" s="6">
        <v>2020</v>
      </c>
      <c r="D651" s="6">
        <v>3</v>
      </c>
    </row>
    <row r="652" spans="1:4">
      <c r="A652" s="6" t="s">
        <v>481</v>
      </c>
      <c r="B652" s="6" t="s">
        <v>517</v>
      </c>
      <c r="C652" s="6">
        <v>2021</v>
      </c>
      <c r="D652" s="6">
        <v>3</v>
      </c>
    </row>
    <row r="653" spans="1:4">
      <c r="A653" s="6" t="s">
        <v>481</v>
      </c>
      <c r="B653" s="6" t="s">
        <v>527</v>
      </c>
      <c r="C653" s="6">
        <v>2019</v>
      </c>
      <c r="D653" s="6">
        <v>7</v>
      </c>
    </row>
    <row r="654" spans="1:4">
      <c r="A654" s="6" t="s">
        <v>481</v>
      </c>
      <c r="B654" s="6" t="s">
        <v>527</v>
      </c>
      <c r="C654" s="6">
        <v>2020</v>
      </c>
      <c r="D654" s="6">
        <v>5</v>
      </c>
    </row>
    <row r="655" spans="1:4">
      <c r="A655" s="6" t="s">
        <v>481</v>
      </c>
      <c r="B655" s="6" t="s">
        <v>527</v>
      </c>
      <c r="C655" s="6">
        <v>2021</v>
      </c>
      <c r="D655" s="6">
        <v>5</v>
      </c>
    </row>
    <row r="656" spans="1:4">
      <c r="A656" s="6" t="s">
        <v>481</v>
      </c>
      <c r="B656" s="6" t="s">
        <v>518</v>
      </c>
      <c r="C656" s="6">
        <v>2019</v>
      </c>
      <c r="D656" s="6">
        <v>1.1</v>
      </c>
    </row>
    <row r="657" spans="1:4">
      <c r="A657" s="6" t="s">
        <v>481</v>
      </c>
      <c r="B657" s="6" t="s">
        <v>518</v>
      </c>
      <c r="C657" s="6">
        <v>2020</v>
      </c>
      <c r="D657" s="6">
        <v>2</v>
      </c>
    </row>
    <row r="658" spans="1:4">
      <c r="A658" s="6" t="s">
        <v>481</v>
      </c>
      <c r="B658" s="6" t="s">
        <v>518</v>
      </c>
      <c r="C658" s="6">
        <v>2021</v>
      </c>
      <c r="D658" s="6">
        <v>2</v>
      </c>
    </row>
    <row r="659" spans="1:4">
      <c r="A659" s="6" t="s">
        <v>481</v>
      </c>
      <c r="B659" s="6" t="s">
        <v>528</v>
      </c>
      <c r="C659" s="6">
        <v>2019</v>
      </c>
      <c r="D659" s="6">
        <v>2.7</v>
      </c>
    </row>
    <row r="660" spans="1:4">
      <c r="A660" s="6" t="s">
        <v>481</v>
      </c>
      <c r="B660" s="6" t="s">
        <v>528</v>
      </c>
      <c r="C660" s="6">
        <v>2020</v>
      </c>
      <c r="D660" s="6">
        <v>6</v>
      </c>
    </row>
    <row r="661" spans="1:4">
      <c r="A661" s="6" t="s">
        <v>481</v>
      </c>
      <c r="B661" s="6" t="s">
        <v>528</v>
      </c>
      <c r="C661" s="6">
        <v>2021</v>
      </c>
      <c r="D661" s="6">
        <v>9</v>
      </c>
    </row>
    <row r="662" spans="1:4">
      <c r="A662" s="6" t="s">
        <v>482</v>
      </c>
      <c r="B662" s="6" t="s">
        <v>510</v>
      </c>
      <c r="C662" s="6">
        <v>2019</v>
      </c>
    </row>
    <row r="663" spans="1:4">
      <c r="A663" s="6" t="s">
        <v>482</v>
      </c>
      <c r="B663" s="6" t="s">
        <v>510</v>
      </c>
      <c r="C663" s="6">
        <v>2020</v>
      </c>
    </row>
    <row r="664" spans="1:4">
      <c r="A664" s="6" t="s">
        <v>482</v>
      </c>
      <c r="B664" s="6" t="s">
        <v>519</v>
      </c>
      <c r="C664" s="6">
        <v>2019</v>
      </c>
    </row>
    <row r="665" spans="1:4">
      <c r="A665" s="6" t="s">
        <v>482</v>
      </c>
      <c r="B665" s="6" t="s">
        <v>519</v>
      </c>
      <c r="C665" s="6">
        <v>2020</v>
      </c>
    </row>
    <row r="666" spans="1:4">
      <c r="A666" s="6" t="s">
        <v>482</v>
      </c>
      <c r="B666" s="6" t="s">
        <v>511</v>
      </c>
      <c r="C666" s="6">
        <v>2019</v>
      </c>
      <c r="D666" s="6">
        <v>705</v>
      </c>
    </row>
    <row r="667" spans="1:4">
      <c r="A667" s="6" t="s">
        <v>482</v>
      </c>
      <c r="B667" s="6" t="s">
        <v>511</v>
      </c>
      <c r="C667" s="6">
        <v>2020</v>
      </c>
      <c r="D667" s="6">
        <v>721</v>
      </c>
    </row>
    <row r="668" spans="1:4">
      <c r="A668" s="6" t="s">
        <v>482</v>
      </c>
      <c r="B668" s="6" t="s">
        <v>511</v>
      </c>
      <c r="C668" s="6">
        <v>2021</v>
      </c>
      <c r="D668" s="6">
        <v>689.2</v>
      </c>
    </row>
    <row r="669" spans="1:4">
      <c r="A669" s="6" t="s">
        <v>482</v>
      </c>
      <c r="B669" s="6" t="s">
        <v>520</v>
      </c>
      <c r="C669" s="6">
        <v>2019</v>
      </c>
      <c r="D669" s="6">
        <v>1845</v>
      </c>
    </row>
    <row r="670" spans="1:4">
      <c r="A670" s="6" t="s">
        <v>482</v>
      </c>
      <c r="B670" s="6" t="s">
        <v>520</v>
      </c>
      <c r="C670" s="6">
        <v>2020</v>
      </c>
      <c r="D670" s="6">
        <v>1852</v>
      </c>
    </row>
    <row r="671" spans="1:4">
      <c r="A671" s="6" t="s">
        <v>482</v>
      </c>
      <c r="B671" s="6" t="s">
        <v>520</v>
      </c>
      <c r="C671" s="6">
        <v>2021</v>
      </c>
      <c r="D671" s="6">
        <v>1855</v>
      </c>
    </row>
    <row r="672" spans="1:4">
      <c r="A672" s="6" t="s">
        <v>482</v>
      </c>
      <c r="B672" s="6" t="s">
        <v>512</v>
      </c>
      <c r="C672" s="6">
        <v>2019</v>
      </c>
      <c r="D672" s="6">
        <v>26</v>
      </c>
    </row>
    <row r="673" spans="1:4">
      <c r="A673" s="6" t="s">
        <v>482</v>
      </c>
      <c r="B673" s="6" t="s">
        <v>512</v>
      </c>
      <c r="C673" s="6">
        <v>2020</v>
      </c>
      <c r="D673" s="6">
        <v>24</v>
      </c>
    </row>
    <row r="674" spans="1:4">
      <c r="A674" s="6" t="s">
        <v>482</v>
      </c>
      <c r="B674" s="6" t="s">
        <v>512</v>
      </c>
      <c r="C674" s="6">
        <v>2021</v>
      </c>
      <c r="D674" s="6">
        <v>20</v>
      </c>
    </row>
    <row r="675" spans="1:4">
      <c r="A675" s="6" t="s">
        <v>482</v>
      </c>
      <c r="B675" s="6" t="s">
        <v>521</v>
      </c>
      <c r="C675" s="6">
        <v>2019</v>
      </c>
      <c r="D675" s="6">
        <v>55</v>
      </c>
    </row>
    <row r="676" spans="1:4">
      <c r="A676" s="6" t="s">
        <v>482</v>
      </c>
      <c r="B676" s="6" t="s">
        <v>521</v>
      </c>
      <c r="C676" s="6">
        <v>2020</v>
      </c>
      <c r="D676" s="6">
        <v>61</v>
      </c>
    </row>
    <row r="677" spans="1:4">
      <c r="A677" s="6" t="s">
        <v>482</v>
      </c>
      <c r="B677" s="6" t="s">
        <v>521</v>
      </c>
      <c r="C677" s="6">
        <v>2021</v>
      </c>
      <c r="D677" s="6">
        <v>83</v>
      </c>
    </row>
    <row r="678" spans="1:4">
      <c r="A678" s="6" t="s">
        <v>482</v>
      </c>
      <c r="B678" s="6" t="s">
        <v>513</v>
      </c>
      <c r="C678" s="6">
        <v>2019</v>
      </c>
      <c r="D678" s="6">
        <v>9</v>
      </c>
    </row>
    <row r="679" spans="1:4">
      <c r="A679" s="6" t="s">
        <v>482</v>
      </c>
      <c r="B679" s="6" t="s">
        <v>513</v>
      </c>
      <c r="C679" s="6">
        <v>2020</v>
      </c>
      <c r="D679" s="6">
        <v>9</v>
      </c>
    </row>
    <row r="680" spans="1:4">
      <c r="A680" s="6" t="s">
        <v>482</v>
      </c>
      <c r="B680" s="6" t="s">
        <v>513</v>
      </c>
      <c r="C680" s="6">
        <v>2021</v>
      </c>
      <c r="D680" s="6">
        <v>11</v>
      </c>
    </row>
    <row r="681" spans="1:4">
      <c r="A681" s="6" t="s">
        <v>482</v>
      </c>
      <c r="B681" s="6" t="s">
        <v>522</v>
      </c>
      <c r="C681" s="6">
        <v>2019</v>
      </c>
      <c r="D681" s="6">
        <v>19</v>
      </c>
    </row>
    <row r="682" spans="1:4">
      <c r="A682" s="6" t="s">
        <v>482</v>
      </c>
      <c r="B682" s="6" t="s">
        <v>522</v>
      </c>
      <c r="C682" s="6">
        <v>2020</v>
      </c>
      <c r="D682" s="6">
        <v>19</v>
      </c>
    </row>
    <row r="683" spans="1:4">
      <c r="A683" s="6" t="s">
        <v>482</v>
      </c>
      <c r="B683" s="6" t="s">
        <v>522</v>
      </c>
      <c r="C683" s="6">
        <v>2021</v>
      </c>
      <c r="D683" s="6">
        <v>25</v>
      </c>
    </row>
    <row r="684" spans="1:4">
      <c r="A684" s="6" t="s">
        <v>482</v>
      </c>
      <c r="B684" s="6" t="s">
        <v>514</v>
      </c>
      <c r="C684" s="6">
        <v>2019</v>
      </c>
      <c r="D684" s="6">
        <v>10</v>
      </c>
    </row>
    <row r="685" spans="1:4">
      <c r="A685" s="6" t="s">
        <v>482</v>
      </c>
      <c r="B685" s="6" t="s">
        <v>514</v>
      </c>
      <c r="C685" s="6">
        <v>2020</v>
      </c>
      <c r="D685" s="6">
        <v>11.97</v>
      </c>
    </row>
    <row r="686" spans="1:4">
      <c r="A686" s="6" t="s">
        <v>482</v>
      </c>
      <c r="B686" s="6" t="s">
        <v>514</v>
      </c>
      <c r="C686" s="6">
        <v>2021</v>
      </c>
      <c r="D686" s="6">
        <v>12</v>
      </c>
    </row>
    <row r="687" spans="1:4">
      <c r="A687" s="6" t="s">
        <v>482</v>
      </c>
      <c r="B687" s="6" t="s">
        <v>523</v>
      </c>
      <c r="C687" s="6">
        <v>2019</v>
      </c>
      <c r="D687" s="6">
        <v>37.7</v>
      </c>
    </row>
    <row r="688" spans="1:4">
      <c r="A688" s="6" t="s">
        <v>482</v>
      </c>
      <c r="B688" s="6" t="s">
        <v>523</v>
      </c>
      <c r="C688" s="6">
        <v>2020</v>
      </c>
      <c r="D688" s="6">
        <v>37</v>
      </c>
    </row>
    <row r="689" spans="1:4">
      <c r="A689" s="6" t="s">
        <v>482</v>
      </c>
      <c r="B689" s="6" t="s">
        <v>523</v>
      </c>
      <c r="C689" s="6">
        <v>2021</v>
      </c>
      <c r="D689" s="6">
        <v>39</v>
      </c>
    </row>
    <row r="690" spans="1:4">
      <c r="A690" s="6" t="s">
        <v>482</v>
      </c>
      <c r="B690" s="6" t="s">
        <v>515</v>
      </c>
      <c r="C690" s="6">
        <v>2019</v>
      </c>
      <c r="D690" s="6">
        <v>659</v>
      </c>
    </row>
    <row r="691" spans="1:4">
      <c r="A691" s="6" t="s">
        <v>482</v>
      </c>
      <c r="B691" s="6" t="s">
        <v>515</v>
      </c>
      <c r="C691" s="6">
        <v>2020</v>
      </c>
      <c r="D691" s="6">
        <v>677</v>
      </c>
    </row>
    <row r="692" spans="1:4">
      <c r="A692" s="6" t="s">
        <v>482</v>
      </c>
      <c r="B692" s="6" t="s">
        <v>515</v>
      </c>
      <c r="C692" s="6">
        <v>2021</v>
      </c>
      <c r="D692" s="6">
        <v>646</v>
      </c>
    </row>
    <row r="693" spans="1:4">
      <c r="A693" s="6" t="s">
        <v>482</v>
      </c>
      <c r="B693" s="6" t="s">
        <v>525</v>
      </c>
      <c r="C693" s="6">
        <v>2019</v>
      </c>
      <c r="D693" s="6">
        <v>1733</v>
      </c>
    </row>
    <row r="694" spans="1:4">
      <c r="A694" s="6" t="s">
        <v>482</v>
      </c>
      <c r="B694" s="6" t="s">
        <v>525</v>
      </c>
      <c r="C694" s="6">
        <v>2020</v>
      </c>
      <c r="D694" s="6">
        <v>1733</v>
      </c>
    </row>
    <row r="695" spans="1:4">
      <c r="A695" s="6" t="s">
        <v>482</v>
      </c>
      <c r="B695" s="6" t="s">
        <v>525</v>
      </c>
      <c r="C695" s="6">
        <v>2021</v>
      </c>
      <c r="D695" s="6">
        <v>1706</v>
      </c>
    </row>
    <row r="696" spans="1:4">
      <c r="A696" s="6" t="s">
        <v>482</v>
      </c>
      <c r="B696" s="6" t="s">
        <v>516</v>
      </c>
      <c r="C696" s="6">
        <v>2019</v>
      </c>
      <c r="D696" s="6">
        <v>0.1</v>
      </c>
    </row>
    <row r="697" spans="1:4">
      <c r="A697" s="6" t="s">
        <v>482</v>
      </c>
      <c r="B697" s="6" t="s">
        <v>516</v>
      </c>
      <c r="C697" s="6">
        <v>2020</v>
      </c>
      <c r="D697" s="6">
        <v>0.1</v>
      </c>
    </row>
    <row r="698" spans="1:4">
      <c r="A698" s="6" t="s">
        <v>482</v>
      </c>
      <c r="B698" s="6" t="s">
        <v>516</v>
      </c>
      <c r="C698" s="6">
        <v>2021</v>
      </c>
      <c r="D698" s="6">
        <v>0</v>
      </c>
    </row>
    <row r="699" spans="1:4">
      <c r="A699" s="6" t="s">
        <v>482</v>
      </c>
      <c r="B699" s="6" t="s">
        <v>526</v>
      </c>
      <c r="C699" s="6">
        <v>2019</v>
      </c>
      <c r="D699" s="6">
        <v>1</v>
      </c>
    </row>
    <row r="700" spans="1:4">
      <c r="A700" s="6" t="s">
        <v>482</v>
      </c>
      <c r="B700" s="6" t="s">
        <v>526</v>
      </c>
      <c r="C700" s="6">
        <v>2020</v>
      </c>
      <c r="D700" s="6">
        <v>1</v>
      </c>
    </row>
    <row r="701" spans="1:4">
      <c r="A701" s="6" t="s">
        <v>482</v>
      </c>
      <c r="B701" s="6" t="s">
        <v>526</v>
      </c>
      <c r="C701" s="6">
        <v>2021</v>
      </c>
      <c r="D701" s="6">
        <v>1</v>
      </c>
    </row>
    <row r="702" spans="1:4">
      <c r="A702" s="6" t="s">
        <v>482</v>
      </c>
      <c r="B702" s="6" t="s">
        <v>517</v>
      </c>
      <c r="C702" s="6">
        <v>2019</v>
      </c>
    </row>
    <row r="703" spans="1:4">
      <c r="A703" s="6" t="s">
        <v>482</v>
      </c>
      <c r="B703" s="6" t="s">
        <v>517</v>
      </c>
      <c r="C703" s="6">
        <v>2020</v>
      </c>
    </row>
    <row r="704" spans="1:4">
      <c r="A704" s="6" t="s">
        <v>482</v>
      </c>
      <c r="B704" s="6" t="s">
        <v>527</v>
      </c>
      <c r="C704" s="6">
        <v>2019</v>
      </c>
    </row>
    <row r="705" spans="1:4">
      <c r="A705" s="6" t="s">
        <v>482</v>
      </c>
      <c r="B705" s="6" t="s">
        <v>527</v>
      </c>
      <c r="C705" s="6">
        <v>2020</v>
      </c>
    </row>
    <row r="706" spans="1:4">
      <c r="A706" s="6" t="s">
        <v>482</v>
      </c>
      <c r="B706" s="6" t="s">
        <v>518</v>
      </c>
      <c r="C706" s="6">
        <v>2019</v>
      </c>
    </row>
    <row r="707" spans="1:4">
      <c r="A707" s="6" t="s">
        <v>482</v>
      </c>
      <c r="B707" s="6" t="s">
        <v>518</v>
      </c>
      <c r="C707" s="6">
        <v>2020</v>
      </c>
      <c r="D707" s="6">
        <v>0.03</v>
      </c>
    </row>
    <row r="708" spans="1:4">
      <c r="A708" s="6" t="s">
        <v>482</v>
      </c>
      <c r="B708" s="6" t="s">
        <v>518</v>
      </c>
      <c r="C708" s="6">
        <v>2021</v>
      </c>
      <c r="D708" s="6">
        <v>0.2</v>
      </c>
    </row>
    <row r="709" spans="1:4">
      <c r="A709" s="6" t="s">
        <v>482</v>
      </c>
      <c r="B709" s="6" t="s">
        <v>528</v>
      </c>
      <c r="C709" s="6">
        <v>2019</v>
      </c>
      <c r="D709" s="6">
        <v>0.3</v>
      </c>
    </row>
    <row r="710" spans="1:4">
      <c r="A710" s="6" t="s">
        <v>482</v>
      </c>
      <c r="B710" s="6" t="s">
        <v>528</v>
      </c>
      <c r="C710" s="6">
        <v>2020</v>
      </c>
      <c r="D710" s="6">
        <v>1</v>
      </c>
    </row>
    <row r="711" spans="1:4">
      <c r="A711" s="6" t="s">
        <v>482</v>
      </c>
      <c r="B711" s="6" t="s">
        <v>528</v>
      </c>
      <c r="C711" s="6">
        <v>2021</v>
      </c>
      <c r="D711" s="6">
        <v>1</v>
      </c>
    </row>
    <row r="712" spans="1:4">
      <c r="A712" s="6" t="s">
        <v>483</v>
      </c>
      <c r="B712" s="6" t="s">
        <v>510</v>
      </c>
      <c r="C712" s="6">
        <v>2019</v>
      </c>
      <c r="D712" s="6">
        <v>329</v>
      </c>
    </row>
    <row r="713" spans="1:4">
      <c r="A713" s="6" t="s">
        <v>483</v>
      </c>
      <c r="B713" s="6" t="s">
        <v>510</v>
      </c>
      <c r="C713" s="6">
        <v>2020</v>
      </c>
      <c r="D713" s="6">
        <v>355</v>
      </c>
    </row>
    <row r="714" spans="1:4">
      <c r="A714" s="6" t="s">
        <v>483</v>
      </c>
      <c r="B714" s="6" t="s">
        <v>510</v>
      </c>
      <c r="C714" s="6">
        <v>2021</v>
      </c>
      <c r="D714" s="6">
        <v>485</v>
      </c>
    </row>
    <row r="715" spans="1:4">
      <c r="A715" s="6" t="s">
        <v>483</v>
      </c>
      <c r="B715" s="6" t="s">
        <v>519</v>
      </c>
      <c r="C715" s="6">
        <v>2019</v>
      </c>
      <c r="D715" s="6">
        <v>437</v>
      </c>
    </row>
    <row r="716" spans="1:4">
      <c r="A716" s="6" t="s">
        <v>483</v>
      </c>
      <c r="B716" s="6" t="s">
        <v>519</v>
      </c>
      <c r="C716" s="6">
        <v>2020</v>
      </c>
      <c r="D716" s="6">
        <v>549</v>
      </c>
    </row>
    <row r="717" spans="1:4">
      <c r="A717" s="6" t="s">
        <v>483</v>
      </c>
      <c r="B717" s="6" t="s">
        <v>519</v>
      </c>
      <c r="C717" s="6">
        <v>2021</v>
      </c>
      <c r="D717" s="6">
        <v>661</v>
      </c>
    </row>
    <row r="718" spans="1:4">
      <c r="A718" s="6" t="s">
        <v>483</v>
      </c>
      <c r="B718" s="6" t="s">
        <v>511</v>
      </c>
      <c r="C718" s="6">
        <v>2019</v>
      </c>
      <c r="D718" s="6">
        <v>4364</v>
      </c>
    </row>
    <row r="719" spans="1:4">
      <c r="A719" s="6" t="s">
        <v>483</v>
      </c>
      <c r="B719" s="6" t="s">
        <v>511</v>
      </c>
      <c r="C719" s="6">
        <v>2020</v>
      </c>
      <c r="D719" s="6">
        <v>4290</v>
      </c>
    </row>
    <row r="720" spans="1:4">
      <c r="A720" s="6" t="s">
        <v>483</v>
      </c>
      <c r="B720" s="6" t="s">
        <v>511</v>
      </c>
      <c r="C720" s="6">
        <v>2021</v>
      </c>
      <c r="D720" s="6">
        <v>4739</v>
      </c>
    </row>
    <row r="721" spans="1:4">
      <c r="A721" s="6" t="s">
        <v>483</v>
      </c>
      <c r="B721" s="6" t="s">
        <v>520</v>
      </c>
      <c r="C721" s="6">
        <v>2019</v>
      </c>
      <c r="D721" s="6">
        <v>10050</v>
      </c>
    </row>
    <row r="722" spans="1:4">
      <c r="A722" s="6" t="s">
        <v>483</v>
      </c>
      <c r="B722" s="6" t="s">
        <v>520</v>
      </c>
      <c r="C722" s="6">
        <v>2020</v>
      </c>
      <c r="D722" s="6">
        <v>10079</v>
      </c>
    </row>
    <row r="723" spans="1:4">
      <c r="A723" s="6" t="s">
        <v>483</v>
      </c>
      <c r="B723" s="6" t="s">
        <v>520</v>
      </c>
      <c r="C723" s="6">
        <v>2021</v>
      </c>
      <c r="D723" s="6">
        <v>10322</v>
      </c>
    </row>
    <row r="724" spans="1:4">
      <c r="A724" s="6" t="s">
        <v>483</v>
      </c>
      <c r="B724" s="6" t="s">
        <v>512</v>
      </c>
      <c r="C724" s="6">
        <v>2019</v>
      </c>
      <c r="D724" s="6">
        <v>35</v>
      </c>
    </row>
    <row r="725" spans="1:4">
      <c r="A725" s="6" t="s">
        <v>483</v>
      </c>
      <c r="B725" s="6" t="s">
        <v>512</v>
      </c>
      <c r="C725" s="6">
        <v>2020</v>
      </c>
      <c r="D725" s="6">
        <v>37</v>
      </c>
    </row>
    <row r="726" spans="1:4">
      <c r="A726" s="6" t="s">
        <v>483</v>
      </c>
      <c r="B726" s="6" t="s">
        <v>512</v>
      </c>
      <c r="C726" s="6">
        <v>2021</v>
      </c>
      <c r="D726" s="6">
        <v>32</v>
      </c>
    </row>
    <row r="727" spans="1:4">
      <c r="A727" s="6" t="s">
        <v>483</v>
      </c>
      <c r="B727" s="6" t="s">
        <v>521</v>
      </c>
      <c r="C727" s="6">
        <v>2019</v>
      </c>
      <c r="D727" s="6">
        <v>59</v>
      </c>
    </row>
    <row r="728" spans="1:4">
      <c r="A728" s="6" t="s">
        <v>483</v>
      </c>
      <c r="B728" s="6" t="s">
        <v>521</v>
      </c>
      <c r="C728" s="6">
        <v>2020</v>
      </c>
      <c r="D728" s="6">
        <v>80</v>
      </c>
    </row>
    <row r="729" spans="1:4">
      <c r="A729" s="6" t="s">
        <v>483</v>
      </c>
      <c r="B729" s="6" t="s">
        <v>521</v>
      </c>
      <c r="C729" s="6">
        <v>2021</v>
      </c>
      <c r="D729" s="6">
        <v>88</v>
      </c>
    </row>
    <row r="730" spans="1:4">
      <c r="A730" s="6" t="s">
        <v>483</v>
      </c>
      <c r="B730" s="6" t="s">
        <v>513</v>
      </c>
      <c r="C730" s="6">
        <v>2019</v>
      </c>
      <c r="D730" s="6">
        <v>73</v>
      </c>
    </row>
    <row r="731" spans="1:4">
      <c r="A731" s="6" t="s">
        <v>483</v>
      </c>
      <c r="B731" s="6" t="s">
        <v>513</v>
      </c>
      <c r="C731" s="6">
        <v>2020</v>
      </c>
      <c r="D731" s="6">
        <v>86</v>
      </c>
    </row>
    <row r="732" spans="1:4">
      <c r="A732" s="6" t="s">
        <v>483</v>
      </c>
      <c r="B732" s="6" t="s">
        <v>513</v>
      </c>
      <c r="C732" s="6">
        <v>2021</v>
      </c>
      <c r="D732" s="6">
        <v>99</v>
      </c>
    </row>
    <row r="733" spans="1:4">
      <c r="A733" s="6" t="s">
        <v>483</v>
      </c>
      <c r="B733" s="6" t="s">
        <v>522</v>
      </c>
      <c r="C733" s="6">
        <v>2019</v>
      </c>
      <c r="D733" s="6">
        <v>130</v>
      </c>
    </row>
    <row r="734" spans="1:4">
      <c r="A734" s="6" t="s">
        <v>483</v>
      </c>
      <c r="B734" s="6" t="s">
        <v>522</v>
      </c>
      <c r="C734" s="6">
        <v>2020</v>
      </c>
      <c r="D734" s="6">
        <v>154</v>
      </c>
    </row>
    <row r="735" spans="1:4">
      <c r="A735" s="6" t="s">
        <v>483</v>
      </c>
      <c r="B735" s="6" t="s">
        <v>522</v>
      </c>
      <c r="C735" s="6">
        <v>2021</v>
      </c>
      <c r="D735" s="6">
        <v>191</v>
      </c>
    </row>
    <row r="736" spans="1:4">
      <c r="A736" s="6" t="s">
        <v>483</v>
      </c>
      <c r="B736" s="6" t="s">
        <v>514</v>
      </c>
      <c r="C736" s="6">
        <v>2019</v>
      </c>
      <c r="D736" s="6">
        <v>133</v>
      </c>
    </row>
    <row r="737" spans="1:4">
      <c r="A737" s="6" t="s">
        <v>483</v>
      </c>
      <c r="B737" s="6" t="s">
        <v>514</v>
      </c>
      <c r="C737" s="6">
        <v>2020</v>
      </c>
      <c r="D737" s="6">
        <v>118</v>
      </c>
    </row>
    <row r="738" spans="1:4">
      <c r="A738" s="6" t="s">
        <v>483</v>
      </c>
      <c r="B738" s="6" t="s">
        <v>514</v>
      </c>
      <c r="C738" s="6">
        <v>2021</v>
      </c>
      <c r="D738" s="6">
        <v>116</v>
      </c>
    </row>
    <row r="739" spans="1:4">
      <c r="A739" s="6" t="s">
        <v>483</v>
      </c>
      <c r="B739" s="6" t="s">
        <v>523</v>
      </c>
      <c r="C739" s="6">
        <v>2019</v>
      </c>
      <c r="D739" s="6">
        <v>215.2</v>
      </c>
    </row>
    <row r="740" spans="1:4">
      <c r="A740" s="6" t="s">
        <v>483</v>
      </c>
      <c r="B740" s="6" t="s">
        <v>523</v>
      </c>
      <c r="C740" s="6">
        <v>2020</v>
      </c>
      <c r="D740" s="6">
        <v>217</v>
      </c>
    </row>
    <row r="741" spans="1:4">
      <c r="A741" s="6" t="s">
        <v>483</v>
      </c>
      <c r="B741" s="6" t="s">
        <v>523</v>
      </c>
      <c r="C741" s="6">
        <v>2021</v>
      </c>
      <c r="D741" s="6">
        <v>247</v>
      </c>
    </row>
    <row r="742" spans="1:4">
      <c r="A742" s="6" t="s">
        <v>483</v>
      </c>
      <c r="B742" s="6" t="s">
        <v>515</v>
      </c>
      <c r="C742" s="6">
        <v>2019</v>
      </c>
      <c r="D742" s="6">
        <v>3604</v>
      </c>
    </row>
    <row r="743" spans="1:4">
      <c r="A743" s="6" t="s">
        <v>483</v>
      </c>
      <c r="B743" s="6" t="s">
        <v>515</v>
      </c>
      <c r="C743" s="6">
        <v>2020</v>
      </c>
      <c r="D743" s="6">
        <v>3570</v>
      </c>
    </row>
    <row r="744" spans="1:4">
      <c r="A744" s="6" t="s">
        <v>483</v>
      </c>
      <c r="B744" s="6" t="s">
        <v>515</v>
      </c>
      <c r="C744" s="6">
        <v>2021</v>
      </c>
      <c r="D744" s="6">
        <v>4004</v>
      </c>
    </row>
    <row r="745" spans="1:4">
      <c r="A745" s="6" t="s">
        <v>483</v>
      </c>
      <c r="B745" s="6" t="s">
        <v>525</v>
      </c>
      <c r="C745" s="6">
        <v>2019</v>
      </c>
      <c r="D745" s="6">
        <v>8028</v>
      </c>
    </row>
    <row r="746" spans="1:4">
      <c r="A746" s="6" t="s">
        <v>483</v>
      </c>
      <c r="B746" s="6" t="s">
        <v>525</v>
      </c>
      <c r="C746" s="6">
        <v>2020</v>
      </c>
      <c r="D746" s="6">
        <v>7921</v>
      </c>
    </row>
    <row r="747" spans="1:4">
      <c r="A747" s="6" t="s">
        <v>483</v>
      </c>
      <c r="B747" s="6" t="s">
        <v>525</v>
      </c>
      <c r="C747" s="6">
        <v>2021</v>
      </c>
      <c r="D747" s="6">
        <v>7881</v>
      </c>
    </row>
    <row r="748" spans="1:4">
      <c r="A748" s="6" t="s">
        <v>483</v>
      </c>
      <c r="B748" s="6" t="s">
        <v>516</v>
      </c>
      <c r="C748" s="6">
        <v>2019</v>
      </c>
      <c r="D748" s="6">
        <v>532</v>
      </c>
    </row>
    <row r="749" spans="1:4">
      <c r="A749" s="6" t="s">
        <v>483</v>
      </c>
      <c r="B749" s="6" t="s">
        <v>516</v>
      </c>
      <c r="C749" s="6">
        <v>2020</v>
      </c>
      <c r="D749" s="6">
        <v>477</v>
      </c>
    </row>
    <row r="750" spans="1:4">
      <c r="A750" s="6" t="s">
        <v>483</v>
      </c>
      <c r="B750" s="6" t="s">
        <v>516</v>
      </c>
      <c r="C750" s="6">
        <v>2021</v>
      </c>
      <c r="D750" s="6">
        <v>486</v>
      </c>
    </row>
    <row r="751" spans="1:4">
      <c r="A751" s="6" t="s">
        <v>483</v>
      </c>
      <c r="B751" s="6" t="s">
        <v>526</v>
      </c>
      <c r="C751" s="6">
        <v>2019</v>
      </c>
      <c r="D751" s="6">
        <v>1610</v>
      </c>
    </row>
    <row r="752" spans="1:4">
      <c r="A752" s="6" t="s">
        <v>483</v>
      </c>
      <c r="B752" s="6" t="s">
        <v>526</v>
      </c>
      <c r="C752" s="6">
        <v>2020</v>
      </c>
      <c r="D752" s="6">
        <v>1700</v>
      </c>
    </row>
    <row r="753" spans="1:4">
      <c r="A753" s="6" t="s">
        <v>483</v>
      </c>
      <c r="B753" s="6" t="s">
        <v>526</v>
      </c>
      <c r="C753" s="6">
        <v>2021</v>
      </c>
      <c r="D753" s="6">
        <v>1906</v>
      </c>
    </row>
    <row r="754" spans="1:4">
      <c r="A754" s="6" t="s">
        <v>483</v>
      </c>
      <c r="B754" s="6" t="s">
        <v>517</v>
      </c>
      <c r="C754" s="6">
        <v>2019</v>
      </c>
    </row>
    <row r="755" spans="1:4">
      <c r="A755" s="6" t="s">
        <v>483</v>
      </c>
      <c r="B755" s="6" t="s">
        <v>517</v>
      </c>
      <c r="C755" s="6">
        <v>2020</v>
      </c>
    </row>
    <row r="756" spans="1:4">
      <c r="A756" s="6" t="s">
        <v>483</v>
      </c>
      <c r="B756" s="6" t="s">
        <v>527</v>
      </c>
      <c r="C756" s="6">
        <v>2019</v>
      </c>
    </row>
    <row r="757" spans="1:4">
      <c r="A757" s="6" t="s">
        <v>483</v>
      </c>
      <c r="B757" s="6" t="s">
        <v>527</v>
      </c>
      <c r="C757" s="6">
        <v>2020</v>
      </c>
    </row>
    <row r="758" spans="1:4">
      <c r="A758" s="6" t="s">
        <v>483</v>
      </c>
      <c r="B758" s="6" t="s">
        <v>518</v>
      </c>
      <c r="C758" s="6">
        <v>2019</v>
      </c>
      <c r="D758" s="6">
        <v>2</v>
      </c>
    </row>
    <row r="759" spans="1:4">
      <c r="A759" s="6" t="s">
        <v>483</v>
      </c>
      <c r="B759" s="6" t="s">
        <v>518</v>
      </c>
      <c r="C759" s="6">
        <v>2020</v>
      </c>
      <c r="D759" s="6">
        <v>2</v>
      </c>
    </row>
    <row r="760" spans="1:4">
      <c r="A760" s="6" t="s">
        <v>483</v>
      </c>
      <c r="B760" s="6" t="s">
        <v>518</v>
      </c>
      <c r="C760" s="6">
        <v>2021</v>
      </c>
      <c r="D760" s="6">
        <v>2</v>
      </c>
    </row>
    <row r="761" spans="1:4">
      <c r="A761" s="6" t="s">
        <v>483</v>
      </c>
      <c r="B761" s="6" t="s">
        <v>528</v>
      </c>
      <c r="C761" s="6">
        <v>2019</v>
      </c>
      <c r="D761" s="6">
        <v>6.8</v>
      </c>
    </row>
    <row r="762" spans="1:4">
      <c r="A762" s="6" t="s">
        <v>483</v>
      </c>
      <c r="B762" s="6" t="s">
        <v>528</v>
      </c>
      <c r="C762" s="6">
        <v>2020</v>
      </c>
      <c r="D762" s="6">
        <v>8</v>
      </c>
    </row>
    <row r="763" spans="1:4">
      <c r="A763" s="6" t="s">
        <v>483</v>
      </c>
      <c r="B763" s="6" t="s">
        <v>528</v>
      </c>
      <c r="C763" s="6">
        <v>2021</v>
      </c>
      <c r="D763" s="6">
        <v>9</v>
      </c>
    </row>
    <row r="764" spans="1:4">
      <c r="A764" s="6" t="s">
        <v>484</v>
      </c>
      <c r="B764" s="6" t="s">
        <v>510</v>
      </c>
      <c r="C764" s="6">
        <v>2019</v>
      </c>
    </row>
    <row r="765" spans="1:4">
      <c r="A765" s="6" t="s">
        <v>484</v>
      </c>
      <c r="B765" s="6" t="s">
        <v>510</v>
      </c>
      <c r="C765" s="6">
        <v>2020</v>
      </c>
    </row>
    <row r="766" spans="1:4">
      <c r="A766" s="6" t="s">
        <v>484</v>
      </c>
      <c r="B766" s="6" t="s">
        <v>519</v>
      </c>
      <c r="C766" s="6">
        <v>2019</v>
      </c>
    </row>
    <row r="767" spans="1:4">
      <c r="A767" s="6" t="s">
        <v>484</v>
      </c>
      <c r="B767" s="6" t="s">
        <v>519</v>
      </c>
      <c r="C767" s="6">
        <v>2020</v>
      </c>
    </row>
    <row r="768" spans="1:4">
      <c r="A768" s="6" t="s">
        <v>484</v>
      </c>
      <c r="B768" s="6" t="s">
        <v>511</v>
      </c>
      <c r="C768" s="6">
        <v>2019</v>
      </c>
      <c r="D768" s="6">
        <v>1128</v>
      </c>
    </row>
    <row r="769" spans="1:4">
      <c r="A769" s="6" t="s">
        <v>484</v>
      </c>
      <c r="B769" s="6" t="s">
        <v>511</v>
      </c>
      <c r="C769" s="6">
        <v>2020</v>
      </c>
      <c r="D769" s="6">
        <v>1199</v>
      </c>
    </row>
    <row r="770" spans="1:4">
      <c r="A770" s="6" t="s">
        <v>484</v>
      </c>
      <c r="B770" s="6" t="s">
        <v>511</v>
      </c>
      <c r="C770" s="6">
        <v>2021</v>
      </c>
      <c r="D770" s="6">
        <v>1306</v>
      </c>
    </row>
    <row r="771" spans="1:4">
      <c r="A771" s="6" t="s">
        <v>484</v>
      </c>
      <c r="B771" s="6" t="s">
        <v>520</v>
      </c>
      <c r="C771" s="6">
        <v>2019</v>
      </c>
      <c r="D771" s="6">
        <v>2205</v>
      </c>
    </row>
    <row r="772" spans="1:4">
      <c r="A772" s="6" t="s">
        <v>484</v>
      </c>
      <c r="B772" s="6" t="s">
        <v>520</v>
      </c>
      <c r="C772" s="6">
        <v>2020</v>
      </c>
      <c r="D772" s="6">
        <v>2455</v>
      </c>
    </row>
    <row r="773" spans="1:4">
      <c r="A773" s="6" t="s">
        <v>484</v>
      </c>
      <c r="B773" s="6" t="s">
        <v>520</v>
      </c>
      <c r="C773" s="6">
        <v>2021</v>
      </c>
      <c r="D773" s="6">
        <v>2711</v>
      </c>
    </row>
    <row r="774" spans="1:4">
      <c r="A774" s="6" t="s">
        <v>484</v>
      </c>
      <c r="B774" s="6" t="s">
        <v>512</v>
      </c>
      <c r="C774" s="6">
        <v>2019</v>
      </c>
      <c r="D774" s="6">
        <v>10</v>
      </c>
    </row>
    <row r="775" spans="1:4">
      <c r="A775" s="6" t="s">
        <v>484</v>
      </c>
      <c r="B775" s="6" t="s">
        <v>512</v>
      </c>
      <c r="C775" s="6">
        <v>2020</v>
      </c>
      <c r="D775" s="6">
        <v>13</v>
      </c>
    </row>
    <row r="776" spans="1:4">
      <c r="A776" s="6" t="s">
        <v>484</v>
      </c>
      <c r="B776" s="6" t="s">
        <v>512</v>
      </c>
      <c r="C776" s="6">
        <v>2021</v>
      </c>
      <c r="D776" s="6">
        <v>16</v>
      </c>
    </row>
    <row r="777" spans="1:4">
      <c r="A777" s="6" t="s">
        <v>484</v>
      </c>
      <c r="B777" s="6" t="s">
        <v>521</v>
      </c>
      <c r="C777" s="6">
        <v>2019</v>
      </c>
      <c r="D777" s="6">
        <v>27</v>
      </c>
    </row>
    <row r="778" spans="1:4">
      <c r="A778" s="6" t="s">
        <v>484</v>
      </c>
      <c r="B778" s="6" t="s">
        <v>521</v>
      </c>
      <c r="C778" s="6">
        <v>2020</v>
      </c>
      <c r="D778" s="6">
        <v>33</v>
      </c>
    </row>
    <row r="779" spans="1:4">
      <c r="A779" s="6" t="s">
        <v>484</v>
      </c>
      <c r="B779" s="6" t="s">
        <v>521</v>
      </c>
      <c r="C779" s="6">
        <v>2021</v>
      </c>
      <c r="D779" s="6">
        <v>36</v>
      </c>
    </row>
    <row r="780" spans="1:4">
      <c r="A780" s="6" t="s">
        <v>484</v>
      </c>
      <c r="B780" s="6" t="s">
        <v>513</v>
      </c>
      <c r="C780" s="6">
        <v>2019</v>
      </c>
      <c r="D780" s="6">
        <v>9</v>
      </c>
    </row>
    <row r="781" spans="1:4">
      <c r="A781" s="6" t="s">
        <v>484</v>
      </c>
      <c r="B781" s="6" t="s">
        <v>513</v>
      </c>
      <c r="C781" s="6">
        <v>2020</v>
      </c>
      <c r="D781" s="6">
        <v>17</v>
      </c>
    </row>
    <row r="782" spans="1:4">
      <c r="A782" s="6" t="s">
        <v>484</v>
      </c>
      <c r="B782" s="6" t="s">
        <v>513</v>
      </c>
      <c r="C782" s="6">
        <v>2021</v>
      </c>
      <c r="D782" s="6">
        <v>35</v>
      </c>
    </row>
    <row r="783" spans="1:4">
      <c r="A783" s="6" t="s">
        <v>484</v>
      </c>
      <c r="B783" s="6" t="s">
        <v>522</v>
      </c>
      <c r="C783" s="6">
        <v>2019</v>
      </c>
      <c r="D783" s="6">
        <v>17</v>
      </c>
    </row>
    <row r="784" spans="1:4">
      <c r="A784" s="6" t="s">
        <v>484</v>
      </c>
      <c r="B784" s="6" t="s">
        <v>522</v>
      </c>
      <c r="C784" s="6">
        <v>2020</v>
      </c>
      <c r="D784" s="6">
        <v>43</v>
      </c>
    </row>
    <row r="785" spans="1:4">
      <c r="A785" s="6" t="s">
        <v>484</v>
      </c>
      <c r="B785" s="6" t="s">
        <v>522</v>
      </c>
      <c r="C785" s="6">
        <v>2021</v>
      </c>
      <c r="D785" s="6">
        <v>73</v>
      </c>
    </row>
    <row r="786" spans="1:4">
      <c r="A786" s="6" t="s">
        <v>484</v>
      </c>
      <c r="B786" s="6" t="s">
        <v>514</v>
      </c>
      <c r="C786" s="6">
        <v>2019</v>
      </c>
      <c r="D786" s="6">
        <v>156.4</v>
      </c>
    </row>
    <row r="787" spans="1:4">
      <c r="A787" s="6" t="s">
        <v>484</v>
      </c>
      <c r="B787" s="6" t="s">
        <v>514</v>
      </c>
      <c r="C787" s="6">
        <v>2020</v>
      </c>
      <c r="D787" s="6">
        <v>145</v>
      </c>
    </row>
    <row r="788" spans="1:4">
      <c r="A788" s="6" t="s">
        <v>484</v>
      </c>
      <c r="B788" s="6" t="s">
        <v>514</v>
      </c>
      <c r="C788" s="6">
        <v>2021</v>
      </c>
      <c r="D788" s="6">
        <v>174</v>
      </c>
    </row>
    <row r="789" spans="1:4">
      <c r="A789" s="6" t="s">
        <v>484</v>
      </c>
      <c r="B789" s="6" t="s">
        <v>523</v>
      </c>
      <c r="C789" s="6">
        <v>2019</v>
      </c>
      <c r="D789" s="6">
        <v>220.9</v>
      </c>
    </row>
    <row r="790" spans="1:4">
      <c r="A790" s="6" t="s">
        <v>484</v>
      </c>
      <c r="B790" s="6" t="s">
        <v>523</v>
      </c>
      <c r="C790" s="6">
        <v>2020</v>
      </c>
      <c r="D790" s="6">
        <v>305</v>
      </c>
    </row>
    <row r="791" spans="1:4">
      <c r="A791" s="6" t="s">
        <v>484</v>
      </c>
      <c r="B791" s="6" t="s">
        <v>523</v>
      </c>
      <c r="C791" s="6">
        <v>2021</v>
      </c>
      <c r="D791" s="6">
        <v>328</v>
      </c>
    </row>
    <row r="792" spans="1:4">
      <c r="A792" s="6" t="s">
        <v>484</v>
      </c>
      <c r="B792" s="6" t="s">
        <v>515</v>
      </c>
      <c r="C792" s="6">
        <v>2019</v>
      </c>
      <c r="D792" s="6">
        <v>973</v>
      </c>
    </row>
    <row r="793" spans="1:4">
      <c r="A793" s="6" t="s">
        <v>484</v>
      </c>
      <c r="B793" s="6" t="s">
        <v>515</v>
      </c>
      <c r="C793" s="6">
        <v>2020</v>
      </c>
      <c r="D793" s="6">
        <v>1018</v>
      </c>
    </row>
    <row r="794" spans="1:4">
      <c r="A794" s="6" t="s">
        <v>484</v>
      </c>
      <c r="B794" s="6" t="s">
        <v>515</v>
      </c>
      <c r="C794" s="6">
        <v>2021</v>
      </c>
      <c r="D794" s="6">
        <v>1075</v>
      </c>
    </row>
    <row r="795" spans="1:4">
      <c r="A795" s="6" t="s">
        <v>484</v>
      </c>
      <c r="B795" s="6" t="s">
        <v>525</v>
      </c>
      <c r="C795" s="6">
        <v>2019</v>
      </c>
      <c r="D795" s="6">
        <v>1925</v>
      </c>
    </row>
    <row r="796" spans="1:4">
      <c r="A796" s="6" t="s">
        <v>484</v>
      </c>
      <c r="B796" s="6" t="s">
        <v>525</v>
      </c>
      <c r="C796" s="6">
        <v>2020</v>
      </c>
      <c r="D796" s="6">
        <v>2056</v>
      </c>
    </row>
    <row r="797" spans="1:4">
      <c r="A797" s="6" t="s">
        <v>484</v>
      </c>
      <c r="B797" s="6" t="s">
        <v>525</v>
      </c>
      <c r="C797" s="6">
        <v>2021</v>
      </c>
      <c r="D797" s="6">
        <v>2260</v>
      </c>
    </row>
    <row r="798" spans="1:4">
      <c r="A798" s="6" t="s">
        <v>484</v>
      </c>
      <c r="B798" s="6" t="s">
        <v>516</v>
      </c>
      <c r="C798" s="6">
        <v>2019</v>
      </c>
      <c r="D798" s="6">
        <v>6</v>
      </c>
    </row>
    <row r="799" spans="1:4">
      <c r="A799" s="6" t="s">
        <v>484</v>
      </c>
      <c r="B799" s="6" t="s">
        <v>516</v>
      </c>
      <c r="C799" s="6">
        <v>2020</v>
      </c>
      <c r="D799" s="6">
        <v>4</v>
      </c>
    </row>
    <row r="800" spans="1:4">
      <c r="A800" s="6" t="s">
        <v>484</v>
      </c>
      <c r="B800" s="6" t="s">
        <v>516</v>
      </c>
      <c r="C800" s="6">
        <v>2021</v>
      </c>
      <c r="D800" s="6">
        <v>5</v>
      </c>
    </row>
    <row r="801" spans="1:4">
      <c r="A801" s="6" t="s">
        <v>484</v>
      </c>
      <c r="B801" s="6" t="s">
        <v>526</v>
      </c>
      <c r="C801" s="6">
        <v>2019</v>
      </c>
      <c r="D801" s="6">
        <v>13</v>
      </c>
    </row>
    <row r="802" spans="1:4">
      <c r="A802" s="6" t="s">
        <v>484</v>
      </c>
      <c r="B802" s="6" t="s">
        <v>526</v>
      </c>
      <c r="C802" s="6">
        <v>2020</v>
      </c>
      <c r="D802" s="6">
        <v>14</v>
      </c>
    </row>
    <row r="803" spans="1:4">
      <c r="A803" s="6" t="s">
        <v>484</v>
      </c>
      <c r="B803" s="6" t="s">
        <v>526</v>
      </c>
      <c r="C803" s="6">
        <v>2021</v>
      </c>
      <c r="D803" s="6">
        <v>10</v>
      </c>
    </row>
    <row r="804" spans="1:4">
      <c r="A804" s="6" t="s">
        <v>484</v>
      </c>
      <c r="B804" s="6" t="s">
        <v>517</v>
      </c>
      <c r="C804" s="6">
        <v>2019</v>
      </c>
    </row>
    <row r="805" spans="1:4">
      <c r="A805" s="6" t="s">
        <v>484</v>
      </c>
      <c r="B805" s="6" t="s">
        <v>517</v>
      </c>
      <c r="C805" s="6">
        <v>2020</v>
      </c>
    </row>
    <row r="806" spans="1:4">
      <c r="A806" s="6" t="s">
        <v>484</v>
      </c>
      <c r="B806" s="6" t="s">
        <v>527</v>
      </c>
      <c r="C806" s="6">
        <v>2019</v>
      </c>
    </row>
    <row r="807" spans="1:4">
      <c r="A807" s="6" t="s">
        <v>484</v>
      </c>
      <c r="B807" s="6" t="s">
        <v>527</v>
      </c>
      <c r="C807" s="6">
        <v>2020</v>
      </c>
    </row>
    <row r="808" spans="1:4">
      <c r="A808" s="6" t="s">
        <v>484</v>
      </c>
      <c r="B808" s="6" t="s">
        <v>518</v>
      </c>
      <c r="C808" s="6">
        <v>2019</v>
      </c>
      <c r="D808" s="6">
        <v>1.6</v>
      </c>
    </row>
    <row r="809" spans="1:4">
      <c r="A809" s="6" t="s">
        <v>484</v>
      </c>
      <c r="B809" s="6" t="s">
        <v>518</v>
      </c>
      <c r="C809" s="6">
        <v>2020</v>
      </c>
      <c r="D809" s="6">
        <v>2</v>
      </c>
    </row>
    <row r="810" spans="1:4">
      <c r="A810" s="6" t="s">
        <v>484</v>
      </c>
      <c r="B810" s="6" t="s">
        <v>518</v>
      </c>
      <c r="C810" s="6">
        <v>2021</v>
      </c>
      <c r="D810" s="6">
        <v>1</v>
      </c>
    </row>
    <row r="811" spans="1:4">
      <c r="A811" s="6" t="s">
        <v>484</v>
      </c>
      <c r="B811" s="6" t="s">
        <v>528</v>
      </c>
      <c r="C811" s="6">
        <v>2019</v>
      </c>
      <c r="D811" s="6">
        <v>3.1</v>
      </c>
    </row>
    <row r="812" spans="1:4">
      <c r="A812" s="6" t="s">
        <v>484</v>
      </c>
      <c r="B812" s="6" t="s">
        <v>528</v>
      </c>
      <c r="C812" s="6">
        <v>2020</v>
      </c>
      <c r="D812" s="6">
        <v>4</v>
      </c>
    </row>
    <row r="813" spans="1:4">
      <c r="A813" s="6" t="s">
        <v>484</v>
      </c>
      <c r="B813" s="6" t="s">
        <v>528</v>
      </c>
      <c r="C813" s="6">
        <v>2021</v>
      </c>
      <c r="D813" s="6">
        <v>4</v>
      </c>
    </row>
    <row r="814" spans="1:4">
      <c r="A814" s="6" t="s">
        <v>485</v>
      </c>
      <c r="B814" s="6" t="s">
        <v>510</v>
      </c>
      <c r="C814" s="6">
        <v>2019</v>
      </c>
      <c r="D814" s="6">
        <v>327</v>
      </c>
    </row>
    <row r="815" spans="1:4">
      <c r="A815" s="6" t="s">
        <v>485</v>
      </c>
      <c r="B815" s="6" t="s">
        <v>510</v>
      </c>
      <c r="C815" s="6">
        <v>2020</v>
      </c>
      <c r="D815" s="6">
        <v>327</v>
      </c>
    </row>
    <row r="816" spans="1:4">
      <c r="A816" s="6" t="s">
        <v>485</v>
      </c>
      <c r="B816" s="6" t="s">
        <v>510</v>
      </c>
      <c r="C816" s="6">
        <v>2021</v>
      </c>
      <c r="D816" s="6">
        <v>400</v>
      </c>
    </row>
    <row r="817" spans="1:4">
      <c r="A817" s="6" t="s">
        <v>485</v>
      </c>
      <c r="B817" s="6" t="s">
        <v>519</v>
      </c>
      <c r="C817" s="6">
        <v>2019</v>
      </c>
      <c r="D817" s="6">
        <v>448</v>
      </c>
    </row>
    <row r="818" spans="1:4">
      <c r="A818" s="6" t="s">
        <v>485</v>
      </c>
      <c r="B818" s="6" t="s">
        <v>519</v>
      </c>
      <c r="C818" s="6">
        <v>2020</v>
      </c>
      <c r="D818" s="6">
        <v>448</v>
      </c>
    </row>
    <row r="819" spans="1:4">
      <c r="A819" s="6" t="s">
        <v>485</v>
      </c>
      <c r="B819" s="6" t="s">
        <v>519</v>
      </c>
      <c r="C819" s="6">
        <v>2021</v>
      </c>
      <c r="D819" s="6">
        <v>558</v>
      </c>
    </row>
    <row r="820" spans="1:4">
      <c r="A820" s="6" t="s">
        <v>485</v>
      </c>
      <c r="B820" s="6" t="s">
        <v>511</v>
      </c>
      <c r="C820" s="6">
        <v>2019</v>
      </c>
      <c r="D820" s="6">
        <v>1395</v>
      </c>
    </row>
    <row r="821" spans="1:4">
      <c r="A821" s="6" t="s">
        <v>485</v>
      </c>
      <c r="B821" s="6" t="s">
        <v>511</v>
      </c>
      <c r="C821" s="6">
        <v>2020</v>
      </c>
      <c r="D821" s="6">
        <v>1410</v>
      </c>
    </row>
    <row r="822" spans="1:4">
      <c r="A822" s="6" t="s">
        <v>485</v>
      </c>
      <c r="B822" s="6" t="s">
        <v>511</v>
      </c>
      <c r="C822" s="6">
        <v>2021</v>
      </c>
      <c r="D822" s="6">
        <v>1399</v>
      </c>
    </row>
    <row r="823" spans="1:4">
      <c r="A823" s="6" t="s">
        <v>485</v>
      </c>
      <c r="B823" s="6" t="s">
        <v>520</v>
      </c>
      <c r="C823" s="6">
        <v>2019</v>
      </c>
      <c r="D823" s="6">
        <v>3446</v>
      </c>
    </row>
    <row r="824" spans="1:4">
      <c r="A824" s="6" t="s">
        <v>485</v>
      </c>
      <c r="B824" s="6" t="s">
        <v>520</v>
      </c>
      <c r="C824" s="6">
        <v>2020</v>
      </c>
      <c r="D824" s="6">
        <v>3643</v>
      </c>
    </row>
    <row r="825" spans="1:4">
      <c r="A825" s="6" t="s">
        <v>485</v>
      </c>
      <c r="B825" s="6" t="s">
        <v>520</v>
      </c>
      <c r="C825" s="6">
        <v>2021</v>
      </c>
      <c r="D825" s="6">
        <v>3737</v>
      </c>
    </row>
    <row r="826" spans="1:4">
      <c r="A826" s="6" t="s">
        <v>485</v>
      </c>
      <c r="B826" s="6" t="s">
        <v>512</v>
      </c>
      <c r="C826" s="6">
        <v>2019</v>
      </c>
      <c r="D826" s="6">
        <v>6</v>
      </c>
    </row>
    <row r="827" spans="1:4">
      <c r="A827" s="6" t="s">
        <v>485</v>
      </c>
      <c r="B827" s="6" t="s">
        <v>512</v>
      </c>
      <c r="C827" s="6">
        <v>2020</v>
      </c>
      <c r="D827" s="6">
        <v>9</v>
      </c>
    </row>
    <row r="828" spans="1:4">
      <c r="A828" s="6" t="s">
        <v>485</v>
      </c>
      <c r="B828" s="6" t="s">
        <v>512</v>
      </c>
      <c r="C828" s="6">
        <v>2021</v>
      </c>
      <c r="D828" s="6">
        <v>9</v>
      </c>
    </row>
    <row r="829" spans="1:4">
      <c r="A829" s="6" t="s">
        <v>485</v>
      </c>
      <c r="B829" s="6" t="s">
        <v>521</v>
      </c>
      <c r="C829" s="6">
        <v>2019</v>
      </c>
      <c r="D829" s="6">
        <v>14</v>
      </c>
    </row>
    <row r="830" spans="1:4">
      <c r="A830" s="6" t="s">
        <v>485</v>
      </c>
      <c r="B830" s="6" t="s">
        <v>521</v>
      </c>
      <c r="C830" s="6">
        <v>2020</v>
      </c>
      <c r="D830" s="6">
        <v>20</v>
      </c>
    </row>
    <row r="831" spans="1:4">
      <c r="A831" s="6" t="s">
        <v>485</v>
      </c>
      <c r="B831" s="6" t="s">
        <v>521</v>
      </c>
      <c r="C831" s="6">
        <v>2021</v>
      </c>
      <c r="D831" s="6">
        <v>30</v>
      </c>
    </row>
    <row r="832" spans="1:4">
      <c r="A832" s="6" t="s">
        <v>485</v>
      </c>
      <c r="B832" s="6" t="s">
        <v>513</v>
      </c>
      <c r="C832" s="6">
        <v>2019</v>
      </c>
      <c r="D832" s="6">
        <v>6</v>
      </c>
    </row>
    <row r="833" spans="1:4">
      <c r="A833" s="6" t="s">
        <v>485</v>
      </c>
      <c r="B833" s="6" t="s">
        <v>513</v>
      </c>
      <c r="C833" s="6">
        <v>2020</v>
      </c>
      <c r="D833" s="6">
        <v>15</v>
      </c>
    </row>
    <row r="834" spans="1:4">
      <c r="A834" s="6" t="s">
        <v>485</v>
      </c>
      <c r="B834" s="6" t="s">
        <v>513</v>
      </c>
      <c r="C834" s="6">
        <v>2021</v>
      </c>
      <c r="D834" s="6">
        <v>19</v>
      </c>
    </row>
    <row r="835" spans="1:4">
      <c r="A835" s="6" t="s">
        <v>485</v>
      </c>
      <c r="B835" s="6" t="s">
        <v>522</v>
      </c>
      <c r="C835" s="6">
        <v>2019</v>
      </c>
      <c r="D835" s="6">
        <v>13</v>
      </c>
    </row>
    <row r="836" spans="1:4">
      <c r="A836" s="6" t="s">
        <v>485</v>
      </c>
      <c r="B836" s="6" t="s">
        <v>522</v>
      </c>
      <c r="C836" s="6">
        <v>2020</v>
      </c>
      <c r="D836" s="6">
        <v>23</v>
      </c>
    </row>
    <row r="837" spans="1:4">
      <c r="A837" s="6" t="s">
        <v>485</v>
      </c>
      <c r="B837" s="6" t="s">
        <v>522</v>
      </c>
      <c r="C837" s="6">
        <v>2021</v>
      </c>
      <c r="D837" s="6">
        <v>43</v>
      </c>
    </row>
    <row r="838" spans="1:4">
      <c r="A838" s="6" t="s">
        <v>485</v>
      </c>
      <c r="B838" s="6" t="s">
        <v>514</v>
      </c>
      <c r="C838" s="6">
        <v>2019</v>
      </c>
      <c r="D838" s="6">
        <v>51</v>
      </c>
    </row>
    <row r="839" spans="1:4">
      <c r="A839" s="6" t="s">
        <v>485</v>
      </c>
      <c r="B839" s="6" t="s">
        <v>514</v>
      </c>
      <c r="C839" s="6">
        <v>2020</v>
      </c>
      <c r="D839" s="6">
        <v>38</v>
      </c>
    </row>
    <row r="840" spans="1:4">
      <c r="A840" s="6" t="s">
        <v>485</v>
      </c>
      <c r="B840" s="6" t="s">
        <v>514</v>
      </c>
      <c r="C840" s="6">
        <v>2021</v>
      </c>
      <c r="D840" s="6">
        <v>42</v>
      </c>
    </row>
    <row r="841" spans="1:4">
      <c r="A841" s="6" t="s">
        <v>485</v>
      </c>
      <c r="B841" s="6" t="s">
        <v>523</v>
      </c>
      <c r="C841" s="6">
        <v>2019</v>
      </c>
      <c r="D841" s="6">
        <v>70</v>
      </c>
    </row>
    <row r="842" spans="1:4">
      <c r="A842" s="6" t="s">
        <v>485</v>
      </c>
      <c r="B842" s="6" t="s">
        <v>523</v>
      </c>
      <c r="C842" s="6">
        <v>2020</v>
      </c>
      <c r="D842" s="6">
        <v>78</v>
      </c>
    </row>
    <row r="843" spans="1:4">
      <c r="A843" s="6" t="s">
        <v>485</v>
      </c>
      <c r="B843" s="6" t="s">
        <v>523</v>
      </c>
      <c r="C843" s="6">
        <v>2021</v>
      </c>
      <c r="D843" s="6">
        <v>96</v>
      </c>
    </row>
    <row r="844" spans="1:4">
      <c r="A844" s="6" t="s">
        <v>485</v>
      </c>
      <c r="B844" s="6" t="s">
        <v>515</v>
      </c>
      <c r="C844" s="6">
        <v>2019</v>
      </c>
      <c r="D844" s="6">
        <v>1343</v>
      </c>
    </row>
    <row r="845" spans="1:4">
      <c r="A845" s="6" t="s">
        <v>485</v>
      </c>
      <c r="B845" s="6" t="s">
        <v>515</v>
      </c>
      <c r="C845" s="6">
        <v>2020</v>
      </c>
      <c r="D845" s="6">
        <v>1340</v>
      </c>
    </row>
    <row r="846" spans="1:4">
      <c r="A846" s="6" t="s">
        <v>485</v>
      </c>
      <c r="B846" s="6" t="s">
        <v>515</v>
      </c>
      <c r="C846" s="6">
        <v>2021</v>
      </c>
      <c r="D846" s="6">
        <v>1324</v>
      </c>
    </row>
    <row r="847" spans="1:4">
      <c r="A847" s="6" t="s">
        <v>485</v>
      </c>
      <c r="B847" s="6" t="s">
        <v>525</v>
      </c>
      <c r="C847" s="6">
        <v>2019</v>
      </c>
      <c r="D847" s="6">
        <v>3328</v>
      </c>
    </row>
    <row r="848" spans="1:4">
      <c r="A848" s="6" t="s">
        <v>485</v>
      </c>
      <c r="B848" s="6" t="s">
        <v>525</v>
      </c>
      <c r="C848" s="6">
        <v>2020</v>
      </c>
      <c r="D848" s="6">
        <v>3499</v>
      </c>
    </row>
    <row r="849" spans="1:4">
      <c r="A849" s="6" t="s">
        <v>485</v>
      </c>
      <c r="B849" s="6" t="s">
        <v>525</v>
      </c>
      <c r="C849" s="6">
        <v>2021</v>
      </c>
      <c r="D849" s="6">
        <v>3550</v>
      </c>
    </row>
    <row r="850" spans="1:4">
      <c r="A850" s="6" t="s">
        <v>485</v>
      </c>
      <c r="B850" s="6" t="s">
        <v>516</v>
      </c>
      <c r="C850" s="6">
        <v>2019</v>
      </c>
      <c r="D850" s="6">
        <v>3</v>
      </c>
    </row>
    <row r="851" spans="1:4">
      <c r="A851" s="6" t="s">
        <v>485</v>
      </c>
      <c r="B851" s="6" t="s">
        <v>516</v>
      </c>
      <c r="C851" s="6">
        <v>2020</v>
      </c>
      <c r="D851" s="6">
        <v>3</v>
      </c>
    </row>
    <row r="852" spans="1:4">
      <c r="A852" s="6" t="s">
        <v>485</v>
      </c>
      <c r="B852" s="6" t="s">
        <v>516</v>
      </c>
      <c r="C852" s="6">
        <v>2021</v>
      </c>
      <c r="D852" s="6">
        <v>0</v>
      </c>
    </row>
    <row r="853" spans="1:4">
      <c r="A853" s="6" t="s">
        <v>485</v>
      </c>
      <c r="B853" s="6" t="s">
        <v>526</v>
      </c>
      <c r="C853" s="6">
        <v>2019</v>
      </c>
      <c r="D853" s="6">
        <v>6</v>
      </c>
    </row>
    <row r="854" spans="1:4">
      <c r="A854" s="6" t="s">
        <v>485</v>
      </c>
      <c r="B854" s="6" t="s">
        <v>526</v>
      </c>
      <c r="C854" s="6">
        <v>2020</v>
      </c>
      <c r="D854" s="6">
        <v>6</v>
      </c>
    </row>
    <row r="855" spans="1:4">
      <c r="A855" s="6" t="s">
        <v>485</v>
      </c>
      <c r="B855" s="6" t="s">
        <v>526</v>
      </c>
      <c r="C855" s="6">
        <v>2021</v>
      </c>
      <c r="D855" s="6">
        <v>0</v>
      </c>
    </row>
    <row r="856" spans="1:4">
      <c r="A856" s="6" t="s">
        <v>485</v>
      </c>
      <c r="B856" s="6" t="s">
        <v>517</v>
      </c>
      <c r="C856" s="6">
        <v>2019</v>
      </c>
      <c r="D856" s="6">
        <v>4</v>
      </c>
    </row>
    <row r="857" spans="1:4">
      <c r="A857" s="6" t="s">
        <v>485</v>
      </c>
      <c r="B857" s="6" t="s">
        <v>517</v>
      </c>
      <c r="C857" s="6">
        <v>2020</v>
      </c>
      <c r="D857" s="6">
        <v>4</v>
      </c>
    </row>
    <row r="858" spans="1:4">
      <c r="A858" s="6" t="s">
        <v>485</v>
      </c>
      <c r="B858" s="6" t="s">
        <v>517</v>
      </c>
      <c r="C858" s="6">
        <v>2021</v>
      </c>
      <c r="D858" s="6">
        <v>4</v>
      </c>
    </row>
    <row r="859" spans="1:4">
      <c r="A859" s="6" t="s">
        <v>485</v>
      </c>
      <c r="B859" s="6" t="s">
        <v>527</v>
      </c>
      <c r="C859" s="6">
        <v>2019</v>
      </c>
      <c r="D859" s="6">
        <v>15</v>
      </c>
    </row>
    <row r="860" spans="1:4">
      <c r="A860" s="6" t="s">
        <v>485</v>
      </c>
      <c r="B860" s="6" t="s">
        <v>527</v>
      </c>
      <c r="C860" s="6">
        <v>2020</v>
      </c>
      <c r="D860" s="6">
        <v>15</v>
      </c>
    </row>
    <row r="861" spans="1:4">
      <c r="A861" s="6" t="s">
        <v>485</v>
      </c>
      <c r="B861" s="6" t="s">
        <v>527</v>
      </c>
      <c r="C861" s="6">
        <v>2021</v>
      </c>
      <c r="D861" s="6">
        <v>15</v>
      </c>
    </row>
    <row r="862" spans="1:4">
      <c r="A862" s="6" t="s">
        <v>485</v>
      </c>
      <c r="B862" s="6" t="s">
        <v>518</v>
      </c>
      <c r="C862" s="6">
        <v>2019</v>
      </c>
    </row>
    <row r="863" spans="1:4">
      <c r="A863" s="6" t="s">
        <v>485</v>
      </c>
      <c r="B863" s="6" t="s">
        <v>518</v>
      </c>
      <c r="C863" s="6">
        <v>2020</v>
      </c>
      <c r="D863" s="6">
        <v>1</v>
      </c>
    </row>
    <row r="864" spans="1:4">
      <c r="A864" s="6" t="s">
        <v>485</v>
      </c>
      <c r="B864" s="6" t="s">
        <v>518</v>
      </c>
      <c r="C864" s="6">
        <v>2021</v>
      </c>
      <c r="D864" s="6">
        <v>1</v>
      </c>
    </row>
    <row r="865" spans="1:4">
      <c r="A865" s="6" t="s">
        <v>485</v>
      </c>
      <c r="B865" s="6" t="s">
        <v>528</v>
      </c>
      <c r="C865" s="6">
        <v>2019</v>
      </c>
    </row>
    <row r="866" spans="1:4">
      <c r="A866" s="6" t="s">
        <v>485</v>
      </c>
      <c r="B866" s="6" t="s">
        <v>528</v>
      </c>
      <c r="C866" s="6">
        <v>2020</v>
      </c>
      <c r="D866" s="6">
        <v>2</v>
      </c>
    </row>
    <row r="867" spans="1:4">
      <c r="A867" s="6" t="s">
        <v>485</v>
      </c>
      <c r="B867" s="6" t="s">
        <v>528</v>
      </c>
      <c r="C867" s="6">
        <v>2021</v>
      </c>
      <c r="D867" s="6">
        <v>3</v>
      </c>
    </row>
    <row r="868" spans="1:4">
      <c r="A868" s="6" t="s">
        <v>486</v>
      </c>
      <c r="B868" s="6" t="s">
        <v>510</v>
      </c>
      <c r="C868" s="6">
        <v>2019</v>
      </c>
    </row>
    <row r="869" spans="1:4">
      <c r="A869" s="6" t="s">
        <v>486</v>
      </c>
      <c r="B869" s="6" t="s">
        <v>510</v>
      </c>
      <c r="C869" s="6">
        <v>2020</v>
      </c>
    </row>
    <row r="870" spans="1:4">
      <c r="A870" s="6" t="s">
        <v>486</v>
      </c>
      <c r="B870" s="6" t="s">
        <v>519</v>
      </c>
      <c r="C870" s="6">
        <v>2019</v>
      </c>
    </row>
    <row r="871" spans="1:4">
      <c r="A871" s="6" t="s">
        <v>486</v>
      </c>
      <c r="B871" s="6" t="s">
        <v>519</v>
      </c>
      <c r="C871" s="6">
        <v>2020</v>
      </c>
    </row>
    <row r="872" spans="1:4">
      <c r="A872" s="6" t="s">
        <v>486</v>
      </c>
      <c r="B872" s="6" t="s">
        <v>511</v>
      </c>
      <c r="C872" s="6">
        <v>2019</v>
      </c>
      <c r="D872" s="6">
        <v>4564</v>
      </c>
    </row>
    <row r="873" spans="1:4">
      <c r="A873" s="6" t="s">
        <v>486</v>
      </c>
      <c r="B873" s="6" t="s">
        <v>511</v>
      </c>
      <c r="C873" s="6">
        <v>2020</v>
      </c>
      <c r="D873" s="6">
        <v>4731</v>
      </c>
    </row>
    <row r="874" spans="1:4">
      <c r="A874" s="6" t="s">
        <v>486</v>
      </c>
      <c r="B874" s="6" t="s">
        <v>511</v>
      </c>
      <c r="C874" s="6">
        <v>2021</v>
      </c>
      <c r="D874" s="6">
        <v>4769</v>
      </c>
    </row>
    <row r="875" spans="1:4">
      <c r="A875" s="6" t="s">
        <v>486</v>
      </c>
      <c r="B875" s="6" t="s">
        <v>520</v>
      </c>
      <c r="C875" s="6">
        <v>2019</v>
      </c>
      <c r="D875" s="6">
        <v>8721</v>
      </c>
    </row>
    <row r="876" spans="1:4">
      <c r="A876" s="6" t="s">
        <v>486</v>
      </c>
      <c r="B876" s="6" t="s">
        <v>520</v>
      </c>
      <c r="C876" s="6">
        <v>2020</v>
      </c>
      <c r="D876" s="6">
        <v>9374</v>
      </c>
    </row>
    <row r="877" spans="1:4">
      <c r="A877" s="6" t="s">
        <v>486</v>
      </c>
      <c r="B877" s="6" t="s">
        <v>520</v>
      </c>
      <c r="C877" s="6">
        <v>2021</v>
      </c>
      <c r="D877" s="6">
        <v>9834</v>
      </c>
    </row>
    <row r="878" spans="1:4">
      <c r="A878" s="6" t="s">
        <v>486</v>
      </c>
      <c r="B878" s="6" t="s">
        <v>512</v>
      </c>
      <c r="C878" s="6">
        <v>2019</v>
      </c>
      <c r="D878" s="6">
        <v>6</v>
      </c>
    </row>
    <row r="879" spans="1:4">
      <c r="A879" s="6" t="s">
        <v>486</v>
      </c>
      <c r="B879" s="6" t="s">
        <v>512</v>
      </c>
      <c r="C879" s="6">
        <v>2020</v>
      </c>
      <c r="D879" s="6">
        <v>8</v>
      </c>
    </row>
    <row r="880" spans="1:4">
      <c r="A880" s="6" t="s">
        <v>486</v>
      </c>
      <c r="B880" s="6" t="s">
        <v>512</v>
      </c>
      <c r="C880" s="6">
        <v>2021</v>
      </c>
      <c r="D880" s="6">
        <v>7</v>
      </c>
    </row>
    <row r="881" spans="1:4">
      <c r="A881" s="6" t="s">
        <v>486</v>
      </c>
      <c r="B881" s="6" t="s">
        <v>521</v>
      </c>
      <c r="C881" s="6">
        <v>2019</v>
      </c>
      <c r="D881" s="6">
        <v>13</v>
      </c>
    </row>
    <row r="882" spans="1:4">
      <c r="A882" s="6" t="s">
        <v>486</v>
      </c>
      <c r="B882" s="6" t="s">
        <v>521</v>
      </c>
      <c r="C882" s="6">
        <v>2020</v>
      </c>
      <c r="D882" s="6">
        <v>27</v>
      </c>
    </row>
    <row r="883" spans="1:4">
      <c r="A883" s="6" t="s">
        <v>486</v>
      </c>
      <c r="B883" s="6" t="s">
        <v>521</v>
      </c>
      <c r="C883" s="6">
        <v>2021</v>
      </c>
      <c r="D883" s="6">
        <v>29</v>
      </c>
    </row>
    <row r="884" spans="1:4">
      <c r="A884" s="6" t="s">
        <v>486</v>
      </c>
      <c r="B884" s="6" t="s">
        <v>513</v>
      </c>
      <c r="C884" s="6">
        <v>2019</v>
      </c>
      <c r="D884" s="6">
        <v>2</v>
      </c>
    </row>
    <row r="885" spans="1:4">
      <c r="A885" s="6" t="s">
        <v>486</v>
      </c>
      <c r="B885" s="6" t="s">
        <v>513</v>
      </c>
      <c r="C885" s="6">
        <v>2020</v>
      </c>
      <c r="D885" s="6">
        <v>2</v>
      </c>
    </row>
    <row r="886" spans="1:4">
      <c r="A886" s="6" t="s">
        <v>486</v>
      </c>
      <c r="B886" s="6" t="s">
        <v>513</v>
      </c>
      <c r="C886" s="6">
        <v>2021</v>
      </c>
      <c r="D886" s="6">
        <v>5</v>
      </c>
    </row>
    <row r="887" spans="1:4">
      <c r="A887" s="6" t="s">
        <v>486</v>
      </c>
      <c r="B887" s="6" t="s">
        <v>522</v>
      </c>
      <c r="C887" s="6">
        <v>2019</v>
      </c>
      <c r="D887" s="6">
        <v>7</v>
      </c>
    </row>
    <row r="888" spans="1:4">
      <c r="A888" s="6" t="s">
        <v>486</v>
      </c>
      <c r="B888" s="6" t="s">
        <v>522</v>
      </c>
      <c r="C888" s="6">
        <v>2020</v>
      </c>
      <c r="D888" s="6">
        <v>6</v>
      </c>
    </row>
    <row r="889" spans="1:4">
      <c r="A889" s="6" t="s">
        <v>486</v>
      </c>
      <c r="B889" s="6" t="s">
        <v>522</v>
      </c>
      <c r="C889" s="6">
        <v>2021</v>
      </c>
      <c r="D889" s="6">
        <v>9</v>
      </c>
    </row>
    <row r="890" spans="1:4">
      <c r="A890" s="6" t="s">
        <v>486</v>
      </c>
      <c r="B890" s="6" t="s">
        <v>514</v>
      </c>
      <c r="C890" s="6">
        <v>2019</v>
      </c>
      <c r="D890" s="6">
        <v>16.99</v>
      </c>
    </row>
    <row r="891" spans="1:4">
      <c r="A891" s="6" t="s">
        <v>486</v>
      </c>
      <c r="B891" s="6" t="s">
        <v>514</v>
      </c>
      <c r="C891" s="6">
        <v>2020</v>
      </c>
      <c r="D891" s="6">
        <v>14.9</v>
      </c>
    </row>
    <row r="892" spans="1:4">
      <c r="A892" s="6" t="s">
        <v>486</v>
      </c>
      <c r="B892" s="6" t="s">
        <v>514</v>
      </c>
      <c r="C892" s="6">
        <v>2021</v>
      </c>
      <c r="D892" s="6">
        <v>18</v>
      </c>
    </row>
    <row r="893" spans="1:4">
      <c r="A893" s="6" t="s">
        <v>486</v>
      </c>
      <c r="B893" s="6" t="s">
        <v>523</v>
      </c>
      <c r="C893" s="6">
        <v>2019</v>
      </c>
      <c r="D893" s="6">
        <v>16.9</v>
      </c>
    </row>
    <row r="894" spans="1:4">
      <c r="A894" s="6" t="s">
        <v>486</v>
      </c>
      <c r="B894" s="6" t="s">
        <v>523</v>
      </c>
      <c r="C894" s="6">
        <v>2020</v>
      </c>
      <c r="D894" s="6">
        <v>59.9</v>
      </c>
    </row>
    <row r="895" spans="1:4">
      <c r="A895" s="6" t="s">
        <v>486</v>
      </c>
      <c r="B895" s="6" t="s">
        <v>523</v>
      </c>
      <c r="C895" s="6">
        <v>2021</v>
      </c>
      <c r="D895" s="6">
        <v>70</v>
      </c>
    </row>
    <row r="896" spans="1:4">
      <c r="A896" s="6" t="s">
        <v>486</v>
      </c>
      <c r="B896" s="6" t="s">
        <v>515</v>
      </c>
      <c r="C896" s="6">
        <v>2019</v>
      </c>
      <c r="D896" s="6">
        <v>4551</v>
      </c>
    </row>
    <row r="897" spans="1:4">
      <c r="A897" s="6" t="s">
        <v>486</v>
      </c>
      <c r="B897" s="6" t="s">
        <v>515</v>
      </c>
      <c r="C897" s="6">
        <v>2020</v>
      </c>
      <c r="D897" s="6">
        <v>4677</v>
      </c>
    </row>
    <row r="898" spans="1:4">
      <c r="A898" s="6" t="s">
        <v>486</v>
      </c>
      <c r="B898" s="6" t="s">
        <v>515</v>
      </c>
      <c r="C898" s="6">
        <v>2021</v>
      </c>
      <c r="D898" s="6">
        <v>4706</v>
      </c>
    </row>
    <row r="899" spans="1:4">
      <c r="A899" s="6" t="s">
        <v>486</v>
      </c>
      <c r="B899" s="6" t="s">
        <v>525</v>
      </c>
      <c r="C899" s="6">
        <v>2019</v>
      </c>
      <c r="D899" s="6">
        <v>8643</v>
      </c>
    </row>
    <row r="900" spans="1:4">
      <c r="A900" s="6" t="s">
        <v>486</v>
      </c>
      <c r="B900" s="6" t="s">
        <v>525</v>
      </c>
      <c r="C900" s="6">
        <v>2020</v>
      </c>
      <c r="D900" s="6">
        <v>9207</v>
      </c>
    </row>
    <row r="901" spans="1:4">
      <c r="A901" s="6" t="s">
        <v>486</v>
      </c>
      <c r="B901" s="6" t="s">
        <v>525</v>
      </c>
      <c r="C901" s="6">
        <v>2021</v>
      </c>
      <c r="D901" s="6">
        <v>9620</v>
      </c>
    </row>
    <row r="902" spans="1:4">
      <c r="A902" s="6" t="s">
        <v>486</v>
      </c>
      <c r="B902" s="6" t="s">
        <v>516</v>
      </c>
      <c r="C902" s="6">
        <v>2019</v>
      </c>
      <c r="D902" s="6">
        <v>0.3</v>
      </c>
    </row>
    <row r="903" spans="1:4">
      <c r="A903" s="6" t="s">
        <v>486</v>
      </c>
      <c r="B903" s="6" t="s">
        <v>516</v>
      </c>
      <c r="C903" s="6">
        <v>2020</v>
      </c>
      <c r="D903" s="6">
        <v>28.4</v>
      </c>
    </row>
    <row r="904" spans="1:4">
      <c r="A904" s="6" t="s">
        <v>486</v>
      </c>
      <c r="B904" s="6" t="s">
        <v>516</v>
      </c>
      <c r="C904" s="6">
        <v>2021</v>
      </c>
      <c r="D904" s="6">
        <v>32.9</v>
      </c>
    </row>
    <row r="905" spans="1:4">
      <c r="A905" s="6" t="s">
        <v>486</v>
      </c>
      <c r="B905" s="6" t="s">
        <v>526</v>
      </c>
      <c r="C905" s="6">
        <v>2019</v>
      </c>
      <c r="D905" s="6">
        <v>42</v>
      </c>
    </row>
    <row r="906" spans="1:4">
      <c r="A906" s="6" t="s">
        <v>486</v>
      </c>
      <c r="B906" s="6" t="s">
        <v>526</v>
      </c>
      <c r="C906" s="6">
        <v>2020</v>
      </c>
      <c r="D906" s="6">
        <v>74</v>
      </c>
    </row>
    <row r="907" spans="1:4">
      <c r="A907" s="6" t="s">
        <v>486</v>
      </c>
      <c r="B907" s="6" t="s">
        <v>526</v>
      </c>
      <c r="C907" s="6">
        <v>2021</v>
      </c>
      <c r="D907" s="6">
        <v>105.7</v>
      </c>
    </row>
    <row r="908" spans="1:4">
      <c r="A908" s="6" t="s">
        <v>486</v>
      </c>
      <c r="B908" s="6" t="s">
        <v>517</v>
      </c>
      <c r="C908" s="6">
        <v>2019</v>
      </c>
    </row>
    <row r="909" spans="1:4">
      <c r="A909" s="6" t="s">
        <v>486</v>
      </c>
      <c r="B909" s="6" t="s">
        <v>517</v>
      </c>
      <c r="C909" s="6">
        <v>2020</v>
      </c>
    </row>
    <row r="910" spans="1:4">
      <c r="A910" s="6" t="s">
        <v>486</v>
      </c>
      <c r="B910" s="6" t="s">
        <v>527</v>
      </c>
      <c r="C910" s="6">
        <v>2019</v>
      </c>
    </row>
    <row r="911" spans="1:4">
      <c r="A911" s="6" t="s">
        <v>486</v>
      </c>
      <c r="B911" s="6" t="s">
        <v>527</v>
      </c>
      <c r="C911" s="6">
        <v>2020</v>
      </c>
    </row>
    <row r="912" spans="1:4">
      <c r="A912" s="6" t="s">
        <v>486</v>
      </c>
      <c r="B912" s="6" t="s">
        <v>518</v>
      </c>
      <c r="C912" s="6">
        <v>2019</v>
      </c>
      <c r="D912" s="6">
        <v>0.01</v>
      </c>
    </row>
    <row r="913" spans="1:4">
      <c r="A913" s="6" t="s">
        <v>486</v>
      </c>
      <c r="B913" s="6" t="s">
        <v>518</v>
      </c>
      <c r="C913" s="6">
        <v>2020</v>
      </c>
      <c r="D913" s="6">
        <v>0.1</v>
      </c>
    </row>
    <row r="914" spans="1:4">
      <c r="A914" s="6" t="s">
        <v>486</v>
      </c>
      <c r="B914" s="6" t="s">
        <v>518</v>
      </c>
      <c r="C914" s="6">
        <v>2021</v>
      </c>
      <c r="D914" s="6">
        <v>0.1</v>
      </c>
    </row>
    <row r="915" spans="1:4">
      <c r="A915" s="6" t="s">
        <v>486</v>
      </c>
      <c r="B915" s="6" t="s">
        <v>528</v>
      </c>
      <c r="C915" s="6">
        <v>2019</v>
      </c>
      <c r="D915" s="6">
        <v>0.1</v>
      </c>
    </row>
    <row r="916" spans="1:4">
      <c r="A916" s="6" t="s">
        <v>486</v>
      </c>
      <c r="B916" s="6" t="s">
        <v>528</v>
      </c>
      <c r="C916" s="6">
        <v>2020</v>
      </c>
      <c r="D916" s="6">
        <v>0.1</v>
      </c>
    </row>
    <row r="917" spans="1:4">
      <c r="A917" s="6" t="s">
        <v>486</v>
      </c>
      <c r="B917" s="6" t="s">
        <v>528</v>
      </c>
      <c r="C917" s="6">
        <v>2021</v>
      </c>
      <c r="D917" s="6">
        <v>0.3</v>
      </c>
    </row>
    <row r="918" spans="1:4">
      <c r="A918" s="6" t="s">
        <v>487</v>
      </c>
      <c r="B918" s="6" t="s">
        <v>510</v>
      </c>
      <c r="C918" s="6">
        <v>2019</v>
      </c>
    </row>
    <row r="919" spans="1:4">
      <c r="A919" s="6" t="s">
        <v>487</v>
      </c>
      <c r="B919" s="6" t="s">
        <v>510</v>
      </c>
      <c r="C919" s="6">
        <v>2020</v>
      </c>
    </row>
    <row r="920" spans="1:4">
      <c r="A920" s="6" t="s">
        <v>487</v>
      </c>
      <c r="B920" s="6" t="s">
        <v>519</v>
      </c>
      <c r="C920" s="6">
        <v>2019</v>
      </c>
    </row>
    <row r="921" spans="1:4">
      <c r="A921" s="6" t="s">
        <v>487</v>
      </c>
      <c r="B921" s="6" t="s">
        <v>519</v>
      </c>
      <c r="C921" s="6">
        <v>2020</v>
      </c>
    </row>
    <row r="922" spans="1:4">
      <c r="A922" s="6" t="s">
        <v>487</v>
      </c>
      <c r="B922" s="6" t="s">
        <v>511</v>
      </c>
      <c r="C922" s="6">
        <v>2019</v>
      </c>
      <c r="D922" s="6">
        <v>1381</v>
      </c>
    </row>
    <row r="923" spans="1:4">
      <c r="A923" s="6" t="s">
        <v>487</v>
      </c>
      <c r="B923" s="6" t="s">
        <v>511</v>
      </c>
      <c r="C923" s="6">
        <v>2020</v>
      </c>
      <c r="D923" s="6">
        <v>1415</v>
      </c>
    </row>
    <row r="924" spans="1:4">
      <c r="A924" s="6" t="s">
        <v>487</v>
      </c>
      <c r="B924" s="6" t="s">
        <v>511</v>
      </c>
      <c r="C924" s="6">
        <v>2021</v>
      </c>
      <c r="D924" s="6">
        <v>1507</v>
      </c>
    </row>
    <row r="925" spans="1:4">
      <c r="A925" s="6" t="s">
        <v>487</v>
      </c>
      <c r="B925" s="6" t="s">
        <v>520</v>
      </c>
      <c r="C925" s="6">
        <v>2019</v>
      </c>
      <c r="D925" s="6">
        <v>3219</v>
      </c>
    </row>
    <row r="926" spans="1:4">
      <c r="A926" s="6" t="s">
        <v>487</v>
      </c>
      <c r="B926" s="6" t="s">
        <v>520</v>
      </c>
      <c r="C926" s="6">
        <v>2020</v>
      </c>
      <c r="D926" s="6">
        <v>3326</v>
      </c>
    </row>
    <row r="927" spans="1:4">
      <c r="A927" s="6" t="s">
        <v>487</v>
      </c>
      <c r="B927" s="6" t="s">
        <v>520</v>
      </c>
      <c r="C927" s="6">
        <v>2021</v>
      </c>
      <c r="D927" s="6">
        <v>3333</v>
      </c>
    </row>
    <row r="928" spans="1:4">
      <c r="A928" s="6" t="s">
        <v>487</v>
      </c>
      <c r="B928" s="6" t="s">
        <v>512</v>
      </c>
      <c r="C928" s="6">
        <v>2019</v>
      </c>
      <c r="D928" s="6">
        <v>0.02</v>
      </c>
    </row>
    <row r="929" spans="1:4">
      <c r="A929" s="6" t="s">
        <v>487</v>
      </c>
      <c r="B929" s="6" t="s">
        <v>512</v>
      </c>
      <c r="C929" s="6">
        <v>2020</v>
      </c>
      <c r="D929" s="6">
        <v>0.1</v>
      </c>
    </row>
    <row r="930" spans="1:4">
      <c r="A930" s="6" t="s">
        <v>487</v>
      </c>
      <c r="B930" s="6" t="s">
        <v>512</v>
      </c>
      <c r="C930" s="6">
        <v>2021</v>
      </c>
      <c r="D930" s="6">
        <v>0.1</v>
      </c>
    </row>
    <row r="931" spans="1:4">
      <c r="A931" s="6" t="s">
        <v>487</v>
      </c>
      <c r="B931" s="6" t="s">
        <v>521</v>
      </c>
      <c r="C931" s="6">
        <v>2019</v>
      </c>
      <c r="D931" s="6">
        <v>5</v>
      </c>
    </row>
    <row r="932" spans="1:4">
      <c r="A932" s="6" t="s">
        <v>487</v>
      </c>
      <c r="B932" s="6" t="s">
        <v>521</v>
      </c>
      <c r="C932" s="6">
        <v>2020</v>
      </c>
      <c r="D932" s="6">
        <v>8</v>
      </c>
    </row>
    <row r="933" spans="1:4">
      <c r="A933" s="6" t="s">
        <v>487</v>
      </c>
      <c r="B933" s="6" t="s">
        <v>521</v>
      </c>
      <c r="C933" s="6">
        <v>2021</v>
      </c>
      <c r="D933" s="6">
        <v>8</v>
      </c>
    </row>
    <row r="934" spans="1:4">
      <c r="A934" s="6" t="s">
        <v>487</v>
      </c>
      <c r="B934" s="6" t="s">
        <v>513</v>
      </c>
      <c r="C934" s="6">
        <v>2019</v>
      </c>
      <c r="D934" s="6">
        <v>2</v>
      </c>
    </row>
    <row r="935" spans="1:4">
      <c r="A935" s="6" t="s">
        <v>487</v>
      </c>
      <c r="B935" s="6" t="s">
        <v>513</v>
      </c>
      <c r="C935" s="6">
        <v>2020</v>
      </c>
      <c r="D935" s="6">
        <v>3</v>
      </c>
    </row>
    <row r="936" spans="1:4">
      <c r="A936" s="6" t="s">
        <v>487</v>
      </c>
      <c r="B936" s="6" t="s">
        <v>513</v>
      </c>
      <c r="C936" s="6">
        <v>2021</v>
      </c>
      <c r="D936" s="6">
        <v>3</v>
      </c>
    </row>
    <row r="937" spans="1:4">
      <c r="A937" s="6" t="s">
        <v>487</v>
      </c>
      <c r="B937" s="6" t="s">
        <v>522</v>
      </c>
      <c r="C937" s="6">
        <v>2019</v>
      </c>
      <c r="D937" s="6">
        <v>5</v>
      </c>
    </row>
    <row r="938" spans="1:4">
      <c r="A938" s="6" t="s">
        <v>487</v>
      </c>
      <c r="B938" s="6" t="s">
        <v>522</v>
      </c>
      <c r="C938" s="6">
        <v>2020</v>
      </c>
      <c r="D938" s="6">
        <v>5</v>
      </c>
    </row>
    <row r="939" spans="1:4">
      <c r="A939" s="6" t="s">
        <v>487</v>
      </c>
      <c r="B939" s="6" t="s">
        <v>522</v>
      </c>
      <c r="C939" s="6">
        <v>2021</v>
      </c>
      <c r="D939" s="6">
        <v>5</v>
      </c>
    </row>
    <row r="940" spans="1:4">
      <c r="A940" s="6" t="s">
        <v>487</v>
      </c>
      <c r="B940" s="6" t="s">
        <v>514</v>
      </c>
      <c r="C940" s="6">
        <v>2019</v>
      </c>
      <c r="D940" s="6">
        <v>49.98</v>
      </c>
    </row>
    <row r="941" spans="1:4">
      <c r="A941" s="6" t="s">
        <v>487</v>
      </c>
      <c r="B941" s="6" t="s">
        <v>514</v>
      </c>
      <c r="C941" s="6">
        <v>2020</v>
      </c>
      <c r="D941" s="6">
        <v>48.9</v>
      </c>
    </row>
    <row r="942" spans="1:4">
      <c r="A942" s="6" t="s">
        <v>487</v>
      </c>
      <c r="B942" s="6" t="s">
        <v>514</v>
      </c>
      <c r="C942" s="6">
        <v>2021</v>
      </c>
      <c r="D942" s="6">
        <v>53.9</v>
      </c>
    </row>
    <row r="943" spans="1:4">
      <c r="A943" s="6" t="s">
        <v>487</v>
      </c>
      <c r="B943" s="6" t="s">
        <v>523</v>
      </c>
      <c r="C943" s="6">
        <v>2019</v>
      </c>
      <c r="D943" s="6">
        <v>108</v>
      </c>
    </row>
    <row r="944" spans="1:4">
      <c r="A944" s="6" t="s">
        <v>487</v>
      </c>
      <c r="B944" s="6" t="s">
        <v>523</v>
      </c>
      <c r="C944" s="6">
        <v>2020</v>
      </c>
      <c r="D944" s="6">
        <v>107</v>
      </c>
    </row>
    <row r="945" spans="1:4">
      <c r="A945" s="6" t="s">
        <v>487</v>
      </c>
      <c r="B945" s="6" t="s">
        <v>523</v>
      </c>
      <c r="C945" s="6">
        <v>2021</v>
      </c>
      <c r="D945" s="6">
        <v>101</v>
      </c>
    </row>
    <row r="946" spans="1:4">
      <c r="A946" s="6" t="s">
        <v>487</v>
      </c>
      <c r="B946" s="6" t="s">
        <v>515</v>
      </c>
      <c r="C946" s="6">
        <v>2019</v>
      </c>
      <c r="D946" s="6">
        <v>1310</v>
      </c>
    </row>
    <row r="947" spans="1:4">
      <c r="A947" s="6" t="s">
        <v>487</v>
      </c>
      <c r="B947" s="6" t="s">
        <v>515</v>
      </c>
      <c r="C947" s="6">
        <v>2020</v>
      </c>
      <c r="D947" s="6">
        <v>1351</v>
      </c>
    </row>
    <row r="948" spans="1:4">
      <c r="A948" s="6" t="s">
        <v>487</v>
      </c>
      <c r="B948" s="6" t="s">
        <v>515</v>
      </c>
      <c r="C948" s="6">
        <v>2021</v>
      </c>
      <c r="D948" s="6">
        <v>1438</v>
      </c>
    </row>
    <row r="949" spans="1:4">
      <c r="A949" s="6" t="s">
        <v>487</v>
      </c>
      <c r="B949" s="6" t="s">
        <v>525</v>
      </c>
      <c r="C949" s="6">
        <v>2019</v>
      </c>
      <c r="D949" s="6">
        <v>3031</v>
      </c>
    </row>
    <row r="950" spans="1:4">
      <c r="A950" s="6" t="s">
        <v>487</v>
      </c>
      <c r="B950" s="6" t="s">
        <v>525</v>
      </c>
      <c r="C950" s="6">
        <v>2020</v>
      </c>
      <c r="D950" s="6">
        <v>3136</v>
      </c>
    </row>
    <row r="951" spans="1:4">
      <c r="A951" s="6" t="s">
        <v>487</v>
      </c>
      <c r="B951" s="6" t="s">
        <v>525</v>
      </c>
      <c r="C951" s="6">
        <v>2021</v>
      </c>
      <c r="D951" s="6">
        <v>3166</v>
      </c>
    </row>
    <row r="952" spans="1:4">
      <c r="A952" s="6" t="s">
        <v>487</v>
      </c>
      <c r="B952" s="6" t="s">
        <v>516</v>
      </c>
      <c r="C952" s="6">
        <v>2019</v>
      </c>
      <c r="D952" s="6">
        <v>13</v>
      </c>
    </row>
    <row r="953" spans="1:4">
      <c r="A953" s="6" t="s">
        <v>487</v>
      </c>
      <c r="B953" s="6" t="s">
        <v>516</v>
      </c>
      <c r="C953" s="6">
        <v>2020</v>
      </c>
      <c r="D953" s="6">
        <v>12</v>
      </c>
    </row>
    <row r="954" spans="1:4">
      <c r="A954" s="6" t="s">
        <v>487</v>
      </c>
      <c r="B954" s="6" t="s">
        <v>516</v>
      </c>
      <c r="C954" s="6">
        <v>2021</v>
      </c>
      <c r="D954" s="6">
        <v>12</v>
      </c>
    </row>
    <row r="955" spans="1:4">
      <c r="A955" s="6" t="s">
        <v>487</v>
      </c>
      <c r="B955" s="6" t="s">
        <v>526</v>
      </c>
      <c r="C955" s="6">
        <v>2019</v>
      </c>
      <c r="D955" s="6">
        <v>70</v>
      </c>
    </row>
    <row r="956" spans="1:4">
      <c r="A956" s="6" t="s">
        <v>487</v>
      </c>
      <c r="B956" s="6" t="s">
        <v>526</v>
      </c>
      <c r="C956" s="6">
        <v>2020</v>
      </c>
      <c r="D956" s="6">
        <v>70</v>
      </c>
    </row>
    <row r="957" spans="1:4">
      <c r="A957" s="6" t="s">
        <v>487</v>
      </c>
      <c r="B957" s="6" t="s">
        <v>526</v>
      </c>
      <c r="C957" s="6">
        <v>2021</v>
      </c>
      <c r="D957" s="6">
        <v>53</v>
      </c>
    </row>
    <row r="958" spans="1:4">
      <c r="A958" s="6" t="s">
        <v>487</v>
      </c>
      <c r="B958" s="6" t="s">
        <v>517</v>
      </c>
      <c r="C958" s="6">
        <v>2019</v>
      </c>
    </row>
    <row r="959" spans="1:4">
      <c r="A959" s="6" t="s">
        <v>487</v>
      </c>
      <c r="B959" s="6" t="s">
        <v>517</v>
      </c>
      <c r="C959" s="6">
        <v>2020</v>
      </c>
    </row>
    <row r="960" spans="1:4">
      <c r="A960" s="6" t="s">
        <v>487</v>
      </c>
      <c r="B960" s="6" t="s">
        <v>527</v>
      </c>
      <c r="C960" s="6">
        <v>2019</v>
      </c>
    </row>
    <row r="961" spans="1:4">
      <c r="A961" s="6" t="s">
        <v>487</v>
      </c>
      <c r="B961" s="6" t="s">
        <v>527</v>
      </c>
      <c r="C961" s="6">
        <v>2020</v>
      </c>
    </row>
    <row r="962" spans="1:4">
      <c r="A962" s="6" t="s">
        <v>487</v>
      </c>
      <c r="B962" s="6" t="s">
        <v>518</v>
      </c>
      <c r="C962" s="6">
        <v>2019</v>
      </c>
    </row>
    <row r="963" spans="1:4">
      <c r="A963" s="6" t="s">
        <v>487</v>
      </c>
      <c r="B963" s="6" t="s">
        <v>518</v>
      </c>
      <c r="C963" s="6">
        <v>2020</v>
      </c>
    </row>
    <row r="964" spans="1:4">
      <c r="A964" s="6" t="s">
        <v>487</v>
      </c>
      <c r="B964" s="6" t="s">
        <v>518</v>
      </c>
      <c r="C964" s="6">
        <v>2021</v>
      </c>
      <c r="D964" s="6">
        <v>0</v>
      </c>
    </row>
    <row r="965" spans="1:4">
      <c r="A965" s="6" t="s">
        <v>487</v>
      </c>
      <c r="B965" s="6" t="s">
        <v>528</v>
      </c>
      <c r="C965" s="6">
        <v>2019</v>
      </c>
    </row>
    <row r="966" spans="1:4">
      <c r="A966" s="6" t="s">
        <v>487</v>
      </c>
      <c r="B966" s="6" t="s">
        <v>528</v>
      </c>
      <c r="C966" s="6">
        <v>2020</v>
      </c>
    </row>
    <row r="967" spans="1:4">
      <c r="A967" s="6" t="s">
        <v>488</v>
      </c>
      <c r="B967" s="6" t="s">
        <v>510</v>
      </c>
      <c r="C967" s="6">
        <v>2019</v>
      </c>
    </row>
    <row r="968" spans="1:4">
      <c r="A968" s="6" t="s">
        <v>488</v>
      </c>
      <c r="B968" s="6" t="s">
        <v>510</v>
      </c>
      <c r="C968" s="6">
        <v>2020</v>
      </c>
    </row>
    <row r="969" spans="1:4">
      <c r="A969" s="6" t="s">
        <v>488</v>
      </c>
      <c r="B969" s="6" t="s">
        <v>519</v>
      </c>
      <c r="C969" s="6">
        <v>2019</v>
      </c>
    </row>
    <row r="970" spans="1:4">
      <c r="A970" s="6" t="s">
        <v>488</v>
      </c>
      <c r="B970" s="6" t="s">
        <v>519</v>
      </c>
      <c r="C970" s="6">
        <v>2020</v>
      </c>
    </row>
    <row r="971" spans="1:4">
      <c r="A971" s="6" t="s">
        <v>488</v>
      </c>
      <c r="B971" s="6" t="s">
        <v>511</v>
      </c>
      <c r="C971" s="6">
        <v>2019</v>
      </c>
      <c r="D971" s="6">
        <v>104</v>
      </c>
    </row>
    <row r="972" spans="1:4">
      <c r="A972" s="6" t="s">
        <v>488</v>
      </c>
      <c r="B972" s="6" t="s">
        <v>511</v>
      </c>
      <c r="C972" s="6">
        <v>2020</v>
      </c>
      <c r="D972" s="6">
        <v>101</v>
      </c>
    </row>
    <row r="973" spans="1:4">
      <c r="A973" s="6" t="s">
        <v>488</v>
      </c>
      <c r="B973" s="6" t="s">
        <v>511</v>
      </c>
      <c r="C973" s="6">
        <v>2021</v>
      </c>
      <c r="D973" s="6">
        <v>143.2</v>
      </c>
    </row>
    <row r="974" spans="1:4">
      <c r="A974" s="6" t="s">
        <v>488</v>
      </c>
      <c r="B974" s="6" t="s">
        <v>520</v>
      </c>
      <c r="C974" s="6">
        <v>2019</v>
      </c>
      <c r="D974" s="6">
        <v>393</v>
      </c>
    </row>
    <row r="975" spans="1:4">
      <c r="A975" s="6" t="s">
        <v>488</v>
      </c>
      <c r="B975" s="6" t="s">
        <v>520</v>
      </c>
      <c r="C975" s="6">
        <v>2020</v>
      </c>
      <c r="D975" s="6">
        <v>393</v>
      </c>
    </row>
    <row r="976" spans="1:4">
      <c r="A976" s="6" t="s">
        <v>488</v>
      </c>
      <c r="B976" s="6" t="s">
        <v>520</v>
      </c>
      <c r="C976" s="6">
        <v>2021</v>
      </c>
      <c r="D976" s="6">
        <v>393</v>
      </c>
    </row>
    <row r="977" spans="1:4">
      <c r="A977" s="6" t="s">
        <v>488</v>
      </c>
      <c r="B977" s="6" t="s">
        <v>512</v>
      </c>
      <c r="C977" s="6">
        <v>2019</v>
      </c>
    </row>
    <row r="978" spans="1:4">
      <c r="A978" s="6" t="s">
        <v>488</v>
      </c>
      <c r="B978" s="6" t="s">
        <v>512</v>
      </c>
      <c r="C978" s="6">
        <v>2020</v>
      </c>
    </row>
    <row r="979" spans="1:4">
      <c r="A979" s="6" t="s">
        <v>488</v>
      </c>
      <c r="B979" s="6" t="s">
        <v>512</v>
      </c>
      <c r="C979" s="6">
        <v>2021</v>
      </c>
      <c r="D979" s="6">
        <v>0</v>
      </c>
    </row>
    <row r="980" spans="1:4">
      <c r="A980" s="6" t="s">
        <v>488</v>
      </c>
      <c r="B980" s="6" t="s">
        <v>521</v>
      </c>
      <c r="C980" s="6">
        <v>2019</v>
      </c>
    </row>
    <row r="981" spans="1:4">
      <c r="A981" s="6" t="s">
        <v>488</v>
      </c>
      <c r="B981" s="6" t="s">
        <v>521</v>
      </c>
      <c r="C981" s="6">
        <v>2020</v>
      </c>
    </row>
    <row r="982" spans="1:4">
      <c r="A982" s="6" t="s">
        <v>488</v>
      </c>
      <c r="B982" s="6" t="s">
        <v>513</v>
      </c>
      <c r="C982" s="6">
        <v>2019</v>
      </c>
    </row>
    <row r="983" spans="1:4">
      <c r="A983" s="6" t="s">
        <v>488</v>
      </c>
      <c r="B983" s="6" t="s">
        <v>513</v>
      </c>
      <c r="C983" s="6">
        <v>2020</v>
      </c>
    </row>
    <row r="984" spans="1:4">
      <c r="A984" s="6" t="s">
        <v>488</v>
      </c>
      <c r="B984" s="6" t="s">
        <v>513</v>
      </c>
      <c r="C984" s="6">
        <v>2021</v>
      </c>
      <c r="D984" s="6">
        <v>0</v>
      </c>
    </row>
    <row r="985" spans="1:4">
      <c r="A985" s="6" t="s">
        <v>488</v>
      </c>
      <c r="B985" s="6" t="s">
        <v>522</v>
      </c>
      <c r="C985" s="6">
        <v>2019</v>
      </c>
    </row>
    <row r="986" spans="1:4">
      <c r="A986" s="6" t="s">
        <v>488</v>
      </c>
      <c r="B986" s="6" t="s">
        <v>522</v>
      </c>
      <c r="C986" s="6">
        <v>2020</v>
      </c>
    </row>
    <row r="987" spans="1:4">
      <c r="A987" s="6" t="s">
        <v>488</v>
      </c>
      <c r="B987" s="6" t="s">
        <v>514</v>
      </c>
      <c r="C987" s="6">
        <v>2019</v>
      </c>
      <c r="D987" s="6">
        <v>0.9</v>
      </c>
    </row>
    <row r="988" spans="1:4">
      <c r="A988" s="6" t="s">
        <v>488</v>
      </c>
      <c r="B988" s="6" t="s">
        <v>514</v>
      </c>
      <c r="C988" s="6">
        <v>2020</v>
      </c>
      <c r="D988" s="6">
        <v>0.9</v>
      </c>
    </row>
    <row r="989" spans="1:4">
      <c r="A989" s="6" t="s">
        <v>488</v>
      </c>
      <c r="B989" s="6" t="s">
        <v>514</v>
      </c>
      <c r="C989" s="6">
        <v>2021</v>
      </c>
      <c r="D989" s="6">
        <v>1</v>
      </c>
    </row>
    <row r="990" spans="1:4">
      <c r="A990" s="6" t="s">
        <v>488</v>
      </c>
      <c r="B990" s="6" t="s">
        <v>523</v>
      </c>
      <c r="C990" s="6">
        <v>2019</v>
      </c>
      <c r="D990" s="6">
        <v>16.6</v>
      </c>
    </row>
    <row r="991" spans="1:4">
      <c r="A991" s="6" t="s">
        <v>488</v>
      </c>
      <c r="B991" s="6" t="s">
        <v>523</v>
      </c>
      <c r="C991" s="6">
        <v>2020</v>
      </c>
      <c r="D991" s="6">
        <v>16</v>
      </c>
    </row>
    <row r="992" spans="1:4">
      <c r="A992" s="6" t="s">
        <v>488</v>
      </c>
      <c r="B992" s="6" t="s">
        <v>523</v>
      </c>
      <c r="C992" s="6">
        <v>2021</v>
      </c>
      <c r="D992" s="6">
        <v>17</v>
      </c>
    </row>
    <row r="993" spans="1:4">
      <c r="A993" s="6" t="s">
        <v>488</v>
      </c>
      <c r="B993" s="6" t="s">
        <v>515</v>
      </c>
      <c r="C993" s="6">
        <v>2019</v>
      </c>
      <c r="D993" s="6">
        <v>100</v>
      </c>
    </row>
    <row r="994" spans="1:4">
      <c r="A994" s="6" t="s">
        <v>488</v>
      </c>
      <c r="B994" s="6" t="s">
        <v>515</v>
      </c>
      <c r="C994" s="6">
        <v>2020</v>
      </c>
      <c r="D994" s="6">
        <v>100</v>
      </c>
    </row>
    <row r="995" spans="1:4">
      <c r="A995" s="6" t="s">
        <v>488</v>
      </c>
      <c r="B995" s="6" t="s">
        <v>515</v>
      </c>
      <c r="C995" s="6">
        <v>2021</v>
      </c>
      <c r="D995" s="6">
        <v>142</v>
      </c>
    </row>
    <row r="996" spans="1:4">
      <c r="A996" s="6" t="s">
        <v>488</v>
      </c>
      <c r="B996" s="6" t="s">
        <v>525</v>
      </c>
      <c r="C996" s="6">
        <v>2019</v>
      </c>
      <c r="D996" s="6">
        <v>375</v>
      </c>
    </row>
    <row r="997" spans="1:4">
      <c r="A997" s="6" t="s">
        <v>488</v>
      </c>
      <c r="B997" s="6" t="s">
        <v>525</v>
      </c>
      <c r="C997" s="6">
        <v>2020</v>
      </c>
      <c r="D997" s="6">
        <v>375</v>
      </c>
    </row>
    <row r="998" spans="1:4">
      <c r="A998" s="6" t="s">
        <v>488</v>
      </c>
      <c r="B998" s="6" t="s">
        <v>525</v>
      </c>
      <c r="C998" s="6">
        <v>2021</v>
      </c>
      <c r="D998" s="6">
        <v>375</v>
      </c>
    </row>
    <row r="999" spans="1:4">
      <c r="A999" s="6" t="s">
        <v>488</v>
      </c>
      <c r="B999" s="6" t="s">
        <v>516</v>
      </c>
      <c r="C999" s="6">
        <v>2019</v>
      </c>
      <c r="D999" s="6">
        <v>0.1</v>
      </c>
    </row>
    <row r="1000" spans="1:4">
      <c r="A1000" s="6" t="s">
        <v>488</v>
      </c>
      <c r="B1000" s="6" t="s">
        <v>516</v>
      </c>
      <c r="C1000" s="6">
        <v>2020</v>
      </c>
      <c r="D1000" s="6">
        <v>0.1</v>
      </c>
    </row>
    <row r="1001" spans="1:4">
      <c r="A1001" s="6" t="s">
        <v>488</v>
      </c>
      <c r="B1001" s="6" t="s">
        <v>516</v>
      </c>
      <c r="C1001" s="6">
        <v>2021</v>
      </c>
      <c r="D1001" s="6">
        <v>0</v>
      </c>
    </row>
    <row r="1002" spans="1:4">
      <c r="A1002" s="6" t="s">
        <v>488</v>
      </c>
      <c r="B1002" s="6" t="s">
        <v>526</v>
      </c>
      <c r="C1002" s="6">
        <v>2019</v>
      </c>
      <c r="D1002" s="6">
        <v>0.4</v>
      </c>
    </row>
    <row r="1003" spans="1:4">
      <c r="A1003" s="6" t="s">
        <v>488</v>
      </c>
      <c r="B1003" s="6" t="s">
        <v>526</v>
      </c>
      <c r="C1003" s="6">
        <v>2020</v>
      </c>
      <c r="D1003" s="6">
        <v>0.5</v>
      </c>
    </row>
    <row r="1004" spans="1:4">
      <c r="A1004" s="6" t="s">
        <v>488</v>
      </c>
      <c r="B1004" s="6" t="s">
        <v>526</v>
      </c>
      <c r="C1004" s="6">
        <v>2021</v>
      </c>
      <c r="D1004" s="6">
        <v>0</v>
      </c>
    </row>
    <row r="1005" spans="1:4">
      <c r="A1005" s="6" t="s">
        <v>488</v>
      </c>
      <c r="B1005" s="6" t="s">
        <v>517</v>
      </c>
      <c r="C1005" s="6">
        <v>2019</v>
      </c>
    </row>
    <row r="1006" spans="1:4">
      <c r="A1006" s="6" t="s">
        <v>488</v>
      </c>
      <c r="B1006" s="6" t="s">
        <v>517</v>
      </c>
      <c r="C1006" s="6">
        <v>2020</v>
      </c>
    </row>
    <row r="1007" spans="1:4">
      <c r="A1007" s="6" t="s">
        <v>488</v>
      </c>
      <c r="B1007" s="6" t="s">
        <v>527</v>
      </c>
      <c r="C1007" s="6">
        <v>2019</v>
      </c>
    </row>
    <row r="1008" spans="1:4">
      <c r="A1008" s="6" t="s">
        <v>488</v>
      </c>
      <c r="B1008" s="6" t="s">
        <v>527</v>
      </c>
      <c r="C1008" s="6">
        <v>2020</v>
      </c>
    </row>
    <row r="1009" spans="1:4">
      <c r="A1009" s="6" t="s">
        <v>488</v>
      </c>
      <c r="B1009" s="6" t="s">
        <v>518</v>
      </c>
      <c r="C1009" s="6">
        <v>2019</v>
      </c>
      <c r="D1009" s="6">
        <v>0.1</v>
      </c>
    </row>
    <row r="1010" spans="1:4">
      <c r="A1010" s="6" t="s">
        <v>488</v>
      </c>
      <c r="B1010" s="6" t="s">
        <v>518</v>
      </c>
      <c r="C1010" s="6">
        <v>2020</v>
      </c>
      <c r="D1010" s="6">
        <v>0.1</v>
      </c>
    </row>
    <row r="1011" spans="1:4">
      <c r="A1011" s="6" t="s">
        <v>488</v>
      </c>
      <c r="B1011" s="6" t="s">
        <v>518</v>
      </c>
      <c r="C1011" s="6">
        <v>2021</v>
      </c>
      <c r="D1011" s="6">
        <v>0.2</v>
      </c>
    </row>
    <row r="1012" spans="1:4">
      <c r="A1012" s="6" t="s">
        <v>488</v>
      </c>
      <c r="B1012" s="6" t="s">
        <v>528</v>
      </c>
      <c r="C1012" s="6">
        <v>2019</v>
      </c>
      <c r="D1012" s="6">
        <v>0.4</v>
      </c>
    </row>
    <row r="1013" spans="1:4">
      <c r="A1013" s="6" t="s">
        <v>488</v>
      </c>
      <c r="B1013" s="6" t="s">
        <v>528</v>
      </c>
      <c r="C1013" s="6">
        <v>2020</v>
      </c>
      <c r="D1013" s="6">
        <v>1</v>
      </c>
    </row>
    <row r="1014" spans="1:4">
      <c r="A1014" s="6" t="s">
        <v>488</v>
      </c>
      <c r="B1014" s="6" t="s">
        <v>528</v>
      </c>
      <c r="C1014" s="6">
        <v>2021</v>
      </c>
      <c r="D1014" s="6">
        <v>1</v>
      </c>
    </row>
    <row r="1015" spans="1:4">
      <c r="A1015" s="6" t="s">
        <v>224</v>
      </c>
      <c r="B1015" s="6" t="s">
        <v>510</v>
      </c>
      <c r="C1015" s="6">
        <v>2019</v>
      </c>
      <c r="D1015" s="6">
        <v>3487</v>
      </c>
    </row>
    <row r="1016" spans="1:4">
      <c r="A1016" s="6" t="s">
        <v>224</v>
      </c>
      <c r="B1016" s="6" t="s">
        <v>510</v>
      </c>
      <c r="C1016" s="6">
        <v>2020</v>
      </c>
      <c r="D1016" s="6">
        <v>3662</v>
      </c>
    </row>
    <row r="1017" spans="1:4">
      <c r="A1017" s="6" t="s">
        <v>224</v>
      </c>
      <c r="B1017" s="6" t="s">
        <v>510</v>
      </c>
      <c r="C1017" s="6">
        <v>2021</v>
      </c>
      <c r="D1017" s="6">
        <v>4075</v>
      </c>
    </row>
    <row r="1018" spans="1:4">
      <c r="A1018" s="6" t="s">
        <v>224</v>
      </c>
      <c r="B1018" s="6" t="s">
        <v>519</v>
      </c>
      <c r="C1018" s="6">
        <v>2019</v>
      </c>
      <c r="D1018" s="6">
        <v>4874</v>
      </c>
    </row>
    <row r="1019" spans="1:4">
      <c r="A1019" s="6" t="s">
        <v>224</v>
      </c>
      <c r="B1019" s="6" t="s">
        <v>519</v>
      </c>
      <c r="C1019" s="6">
        <v>2020</v>
      </c>
      <c r="D1019" s="6">
        <v>4989</v>
      </c>
    </row>
    <row r="1020" spans="1:4">
      <c r="A1020" s="6" t="s">
        <v>224</v>
      </c>
      <c r="B1020" s="6" t="s">
        <v>519</v>
      </c>
      <c r="C1020" s="6">
        <v>2021</v>
      </c>
      <c r="D1020" s="6">
        <v>5326</v>
      </c>
    </row>
    <row r="1021" spans="1:4">
      <c r="A1021" s="6" t="s">
        <v>224</v>
      </c>
      <c r="B1021" s="6" t="s">
        <v>511</v>
      </c>
      <c r="C1021" s="6">
        <v>2019</v>
      </c>
      <c r="D1021" s="6">
        <v>50465</v>
      </c>
    </row>
    <row r="1022" spans="1:4">
      <c r="A1022" s="6" t="s">
        <v>224</v>
      </c>
      <c r="B1022" s="6" t="s">
        <v>511</v>
      </c>
      <c r="C1022" s="6">
        <v>2020</v>
      </c>
      <c r="D1022" s="6">
        <v>51770</v>
      </c>
    </row>
    <row r="1023" spans="1:4">
      <c r="A1023" s="6" t="s">
        <v>224</v>
      </c>
      <c r="B1023" s="6" t="s">
        <v>511</v>
      </c>
      <c r="C1023" s="6">
        <v>2021</v>
      </c>
      <c r="D1023" s="6">
        <v>56655</v>
      </c>
    </row>
    <row r="1024" spans="1:4">
      <c r="A1024" s="6" t="s">
        <v>224</v>
      </c>
      <c r="B1024" s="6" t="s">
        <v>520</v>
      </c>
      <c r="C1024" s="6">
        <v>2019</v>
      </c>
      <c r="D1024" s="6">
        <v>118957</v>
      </c>
    </row>
    <row r="1025" spans="1:4">
      <c r="A1025" s="6" t="s">
        <v>224</v>
      </c>
      <c r="B1025" s="6" t="s">
        <v>520</v>
      </c>
      <c r="C1025" s="6">
        <v>2020</v>
      </c>
      <c r="D1025" s="6">
        <v>124624</v>
      </c>
    </row>
    <row r="1026" spans="1:4">
      <c r="A1026" s="6" t="s">
        <v>224</v>
      </c>
      <c r="B1026" s="6" t="s">
        <v>520</v>
      </c>
      <c r="C1026" s="6">
        <v>2021</v>
      </c>
      <c r="D1026" s="6">
        <v>129739</v>
      </c>
    </row>
    <row r="1027" spans="1:4">
      <c r="A1027" s="6" t="s">
        <v>224</v>
      </c>
      <c r="B1027" s="6" t="s">
        <v>512</v>
      </c>
      <c r="C1027" s="6">
        <v>2019</v>
      </c>
      <c r="D1027" s="6">
        <v>485</v>
      </c>
    </row>
    <row r="1028" spans="1:4">
      <c r="A1028" s="6" t="s">
        <v>224</v>
      </c>
      <c r="B1028" s="6" t="s">
        <v>512</v>
      </c>
      <c r="C1028" s="6">
        <v>2020</v>
      </c>
      <c r="D1028" s="6">
        <v>533</v>
      </c>
    </row>
    <row r="1029" spans="1:4">
      <c r="A1029" s="6" t="s">
        <v>224</v>
      </c>
      <c r="B1029" s="6" t="s">
        <v>512</v>
      </c>
      <c r="C1029" s="6">
        <v>2021</v>
      </c>
      <c r="D1029" s="6">
        <v>533</v>
      </c>
    </row>
    <row r="1030" spans="1:4">
      <c r="A1030" s="6" t="s">
        <v>224</v>
      </c>
      <c r="B1030" s="6" t="s">
        <v>521</v>
      </c>
      <c r="C1030" s="6">
        <v>2019</v>
      </c>
      <c r="D1030" s="6">
        <v>1117</v>
      </c>
    </row>
    <row r="1031" spans="1:4">
      <c r="A1031" s="6" t="s">
        <v>224</v>
      </c>
      <c r="B1031" s="6" t="s">
        <v>521</v>
      </c>
      <c r="C1031" s="6">
        <v>2020</v>
      </c>
      <c r="D1031" s="6">
        <v>1363</v>
      </c>
    </row>
    <row r="1032" spans="1:4">
      <c r="A1032" s="6" t="s">
        <v>224</v>
      </c>
      <c r="B1032" s="6" t="s">
        <v>521</v>
      </c>
      <c r="C1032" s="6">
        <v>2021</v>
      </c>
      <c r="D1032" s="6">
        <v>1557</v>
      </c>
    </row>
    <row r="1033" spans="1:4">
      <c r="A1033" s="6" t="s">
        <v>224</v>
      </c>
      <c r="B1033" s="6" t="s">
        <v>513</v>
      </c>
      <c r="C1033" s="6">
        <v>2019</v>
      </c>
      <c r="D1033" s="6">
        <v>611</v>
      </c>
    </row>
    <row r="1034" spans="1:4">
      <c r="A1034" s="6" t="s">
        <v>224</v>
      </c>
      <c r="B1034" s="6" t="s">
        <v>513</v>
      </c>
      <c r="C1034" s="6">
        <v>2020</v>
      </c>
      <c r="D1034" s="6">
        <v>785</v>
      </c>
    </row>
    <row r="1035" spans="1:4">
      <c r="A1035" s="6" t="s">
        <v>224</v>
      </c>
      <c r="B1035" s="6" t="s">
        <v>513</v>
      </c>
      <c r="C1035" s="6">
        <v>2021</v>
      </c>
      <c r="D1035" s="6">
        <v>1089</v>
      </c>
    </row>
    <row r="1036" spans="1:4">
      <c r="A1036" s="6" t="s">
        <v>224</v>
      </c>
      <c r="B1036" s="6" t="s">
        <v>522</v>
      </c>
      <c r="C1036" s="6">
        <v>2019</v>
      </c>
      <c r="D1036" s="6">
        <v>1173</v>
      </c>
    </row>
    <row r="1037" spans="1:4">
      <c r="A1037" s="6" t="s">
        <v>224</v>
      </c>
      <c r="B1037" s="6" t="s">
        <v>522</v>
      </c>
      <c r="C1037" s="6">
        <v>2020</v>
      </c>
      <c r="D1037" s="6">
        <v>1535</v>
      </c>
    </row>
    <row r="1038" spans="1:4">
      <c r="A1038" s="6" t="s">
        <v>224</v>
      </c>
      <c r="B1038" s="6" t="s">
        <v>522</v>
      </c>
      <c r="C1038" s="6">
        <v>2021</v>
      </c>
      <c r="D1038" s="6">
        <v>2139</v>
      </c>
    </row>
    <row r="1039" spans="1:4">
      <c r="A1039" s="6" t="s">
        <v>224</v>
      </c>
      <c r="B1039" s="6" t="s">
        <v>514</v>
      </c>
      <c r="C1039" s="6">
        <v>2019</v>
      </c>
      <c r="D1039" s="6">
        <v>1814.77</v>
      </c>
    </row>
    <row r="1040" spans="1:4">
      <c r="A1040" s="6" t="s">
        <v>224</v>
      </c>
      <c r="B1040" s="6" t="s">
        <v>514</v>
      </c>
      <c r="C1040" s="6">
        <v>2020</v>
      </c>
      <c r="D1040" s="6">
        <v>1592.97</v>
      </c>
    </row>
    <row r="1041" spans="1:4">
      <c r="A1041" s="6" t="s">
        <v>224</v>
      </c>
      <c r="B1041" s="6" t="s">
        <v>514</v>
      </c>
      <c r="C1041" s="6">
        <v>2021</v>
      </c>
      <c r="D1041" s="6">
        <v>1720</v>
      </c>
    </row>
    <row r="1042" spans="1:4">
      <c r="A1042" s="6" t="s">
        <v>224</v>
      </c>
      <c r="B1042" s="6" t="s">
        <v>523</v>
      </c>
      <c r="C1042" s="6">
        <v>2019</v>
      </c>
      <c r="D1042" s="6">
        <v>3334.9</v>
      </c>
    </row>
    <row r="1043" spans="1:4">
      <c r="A1043" s="6" t="s">
        <v>224</v>
      </c>
      <c r="B1043" s="6" t="s">
        <v>523</v>
      </c>
      <c r="C1043" s="6">
        <v>2020</v>
      </c>
      <c r="D1043" s="6">
        <v>3619.4</v>
      </c>
    </row>
    <row r="1044" spans="1:4">
      <c r="A1044" s="6" t="s">
        <v>224</v>
      </c>
      <c r="B1044" s="6" t="s">
        <v>523</v>
      </c>
      <c r="C1044" s="6">
        <v>2021</v>
      </c>
      <c r="D1044" s="6">
        <v>4022</v>
      </c>
    </row>
    <row r="1045" spans="1:4">
      <c r="A1045" s="6" t="s">
        <v>224</v>
      </c>
      <c r="B1045" s="6" t="s">
        <v>515</v>
      </c>
      <c r="C1045" s="6">
        <v>2019</v>
      </c>
      <c r="D1045" s="6">
        <v>45538</v>
      </c>
    </row>
    <row r="1046" spans="1:4">
      <c r="A1046" s="6" t="s">
        <v>224</v>
      </c>
      <c r="B1046" s="6" t="s">
        <v>515</v>
      </c>
      <c r="C1046" s="6">
        <v>2020</v>
      </c>
      <c r="D1046" s="6">
        <v>46296</v>
      </c>
    </row>
    <row r="1047" spans="1:4">
      <c r="A1047" s="6" t="s">
        <v>224</v>
      </c>
      <c r="B1047" s="6" t="s">
        <v>515</v>
      </c>
      <c r="C1047" s="6">
        <v>2021</v>
      </c>
      <c r="D1047" s="6">
        <v>50426</v>
      </c>
    </row>
    <row r="1048" spans="1:4">
      <c r="A1048" s="6" t="s">
        <v>224</v>
      </c>
      <c r="B1048" s="6" t="s">
        <v>525</v>
      </c>
      <c r="C1048" s="6">
        <v>2019</v>
      </c>
      <c r="D1048" s="6">
        <v>104063</v>
      </c>
    </row>
    <row r="1049" spans="1:4">
      <c r="A1049" s="6" t="s">
        <v>224</v>
      </c>
      <c r="B1049" s="6" t="s">
        <v>525</v>
      </c>
      <c r="C1049" s="6">
        <v>2020</v>
      </c>
      <c r="D1049" s="6">
        <v>107912</v>
      </c>
    </row>
    <row r="1050" spans="1:4">
      <c r="A1050" s="6" t="s">
        <v>224</v>
      </c>
      <c r="B1050" s="6" t="s">
        <v>525</v>
      </c>
      <c r="C1050" s="6">
        <v>2021</v>
      </c>
      <c r="D1050" s="6">
        <v>110962</v>
      </c>
    </row>
    <row r="1051" spans="1:4">
      <c r="A1051" s="6" t="s">
        <v>224</v>
      </c>
      <c r="B1051" s="6" t="s">
        <v>516</v>
      </c>
      <c r="C1051" s="6">
        <v>2019</v>
      </c>
      <c r="D1051" s="6">
        <v>2325</v>
      </c>
    </row>
    <row r="1052" spans="1:4">
      <c r="A1052" s="6" t="s">
        <v>224</v>
      </c>
      <c r="B1052" s="6" t="s">
        <v>516</v>
      </c>
      <c r="C1052" s="6">
        <v>2020</v>
      </c>
      <c r="D1052" s="6">
        <v>2525</v>
      </c>
    </row>
    <row r="1053" spans="1:4">
      <c r="A1053" s="6" t="s">
        <v>224</v>
      </c>
      <c r="B1053" s="6" t="s">
        <v>516</v>
      </c>
      <c r="C1053" s="6">
        <v>2021</v>
      </c>
      <c r="D1053" s="6">
        <v>2834</v>
      </c>
    </row>
    <row r="1054" spans="1:4">
      <c r="A1054" s="6" t="s">
        <v>224</v>
      </c>
      <c r="B1054" s="6" t="s">
        <v>526</v>
      </c>
      <c r="C1054" s="6">
        <v>2019</v>
      </c>
      <c r="D1054" s="6">
        <v>9024</v>
      </c>
    </row>
    <row r="1055" spans="1:4">
      <c r="A1055" s="6" t="s">
        <v>224</v>
      </c>
      <c r="B1055" s="6" t="s">
        <v>526</v>
      </c>
      <c r="C1055" s="6">
        <v>2020</v>
      </c>
      <c r="D1055" s="6">
        <v>9972</v>
      </c>
    </row>
    <row r="1056" spans="1:4">
      <c r="A1056" s="6" t="s">
        <v>224</v>
      </c>
      <c r="B1056" s="6" t="s">
        <v>526</v>
      </c>
      <c r="C1056" s="6">
        <v>2021</v>
      </c>
      <c r="D1056" s="6">
        <v>10783</v>
      </c>
    </row>
    <row r="1057" spans="1:4">
      <c r="A1057" s="6" t="s">
        <v>224</v>
      </c>
      <c r="B1057" s="6" t="s">
        <v>517</v>
      </c>
      <c r="C1057" s="6">
        <v>2019</v>
      </c>
      <c r="D1057" s="6">
        <v>13</v>
      </c>
    </row>
    <row r="1058" spans="1:4">
      <c r="A1058" s="6" t="s">
        <v>224</v>
      </c>
      <c r="B1058" s="6" t="s">
        <v>517</v>
      </c>
      <c r="C1058" s="6">
        <v>2020</v>
      </c>
      <c r="D1058" s="6">
        <v>12</v>
      </c>
    </row>
    <row r="1059" spans="1:4">
      <c r="A1059" s="6" t="s">
        <v>224</v>
      </c>
      <c r="B1059" s="6" t="s">
        <v>517</v>
      </c>
      <c r="C1059" s="6">
        <v>2021</v>
      </c>
      <c r="D1059" s="6">
        <v>16</v>
      </c>
    </row>
    <row r="1060" spans="1:4">
      <c r="A1060" s="6" t="s">
        <v>224</v>
      </c>
      <c r="B1060" s="6" t="s">
        <v>527</v>
      </c>
      <c r="C1060" s="6">
        <v>2019</v>
      </c>
      <c r="D1060" s="6">
        <v>175</v>
      </c>
    </row>
    <row r="1061" spans="1:4">
      <c r="A1061" s="6" t="s">
        <v>224</v>
      </c>
      <c r="B1061" s="6" t="s">
        <v>527</v>
      </c>
      <c r="C1061" s="6">
        <v>2020</v>
      </c>
      <c r="D1061" s="6">
        <v>147</v>
      </c>
    </row>
    <row r="1062" spans="1:4">
      <c r="A1062" s="6" t="s">
        <v>224</v>
      </c>
      <c r="B1062" s="6" t="s">
        <v>527</v>
      </c>
      <c r="C1062" s="6">
        <v>2021</v>
      </c>
      <c r="D1062" s="6">
        <v>165</v>
      </c>
    </row>
    <row r="1063" spans="1:4">
      <c r="A1063" s="6" t="s">
        <v>224</v>
      </c>
      <c r="B1063" s="6" t="s">
        <v>518</v>
      </c>
      <c r="C1063" s="6">
        <v>2019</v>
      </c>
      <c r="D1063" s="6">
        <v>30.3</v>
      </c>
    </row>
    <row r="1064" spans="1:4">
      <c r="A1064" s="6" t="s">
        <v>224</v>
      </c>
      <c r="B1064" s="6" t="s">
        <v>518</v>
      </c>
      <c r="C1064" s="6">
        <v>2020</v>
      </c>
      <c r="D1064" s="6">
        <v>38</v>
      </c>
    </row>
    <row r="1065" spans="1:4">
      <c r="A1065" s="6" t="s">
        <v>224</v>
      </c>
      <c r="B1065" s="6" t="s">
        <v>518</v>
      </c>
      <c r="C1065" s="6">
        <v>2021</v>
      </c>
      <c r="D1065" s="6">
        <v>37</v>
      </c>
    </row>
    <row r="1066" spans="1:4">
      <c r="A1066" s="6" t="s">
        <v>224</v>
      </c>
      <c r="B1066" s="6" t="s">
        <v>528</v>
      </c>
      <c r="C1066" s="6">
        <v>2019</v>
      </c>
      <c r="D1066" s="6">
        <v>71.2</v>
      </c>
    </row>
    <row r="1067" spans="1:4">
      <c r="A1067" s="6" t="s">
        <v>224</v>
      </c>
      <c r="B1067" s="6" t="s">
        <v>528</v>
      </c>
      <c r="C1067" s="6">
        <v>2020</v>
      </c>
      <c r="D1067" s="6">
        <v>90</v>
      </c>
    </row>
    <row r="1068" spans="1:4">
      <c r="A1068" s="6" t="s">
        <v>224</v>
      </c>
      <c r="B1068" s="6" t="s">
        <v>528</v>
      </c>
      <c r="C1068" s="6">
        <v>2021</v>
      </c>
      <c r="D1068" s="6">
        <v>111</v>
      </c>
    </row>
    <row r="1069" spans="1:4">
      <c r="A1069" s="6" t="s">
        <v>489</v>
      </c>
      <c r="B1069" s="6" t="s">
        <v>510</v>
      </c>
      <c r="C1069" s="6">
        <v>2019</v>
      </c>
      <c r="D1069" s="6">
        <v>207</v>
      </c>
    </row>
    <row r="1070" spans="1:4">
      <c r="A1070" s="6" t="s">
        <v>489</v>
      </c>
      <c r="B1070" s="6" t="s">
        <v>510</v>
      </c>
      <c r="C1070" s="6">
        <v>2020</v>
      </c>
      <c r="D1070" s="6">
        <v>191</v>
      </c>
    </row>
    <row r="1071" spans="1:4">
      <c r="A1071" s="6" t="s">
        <v>489</v>
      </c>
      <c r="B1071" s="6" t="s">
        <v>510</v>
      </c>
      <c r="C1071" s="6">
        <v>2021</v>
      </c>
      <c r="D1071" s="6">
        <v>197</v>
      </c>
    </row>
    <row r="1072" spans="1:4">
      <c r="A1072" s="6" t="s">
        <v>489</v>
      </c>
      <c r="B1072" s="6" t="s">
        <v>519</v>
      </c>
      <c r="C1072" s="6">
        <v>2019</v>
      </c>
      <c r="D1072" s="6">
        <v>250</v>
      </c>
    </row>
    <row r="1073" spans="1:4">
      <c r="A1073" s="6" t="s">
        <v>489</v>
      </c>
      <c r="B1073" s="6" t="s">
        <v>519</v>
      </c>
      <c r="C1073" s="6">
        <v>2020</v>
      </c>
      <c r="D1073" s="6">
        <v>250</v>
      </c>
    </row>
    <row r="1074" spans="1:4">
      <c r="A1074" s="6" t="s">
        <v>489</v>
      </c>
      <c r="B1074" s="6" t="s">
        <v>519</v>
      </c>
      <c r="C1074" s="6">
        <v>2021</v>
      </c>
      <c r="D1074" s="6">
        <v>250</v>
      </c>
    </row>
    <row r="1075" spans="1:4">
      <c r="A1075" s="6" t="s">
        <v>489</v>
      </c>
      <c r="B1075" s="6" t="s">
        <v>511</v>
      </c>
      <c r="C1075" s="6">
        <v>2019</v>
      </c>
      <c r="D1075" s="6">
        <v>4680</v>
      </c>
    </row>
    <row r="1076" spans="1:4">
      <c r="A1076" s="6" t="s">
        <v>489</v>
      </c>
      <c r="B1076" s="6" t="s">
        <v>511</v>
      </c>
      <c r="C1076" s="6">
        <v>2020</v>
      </c>
      <c r="D1076" s="6">
        <v>5116</v>
      </c>
    </row>
    <row r="1077" spans="1:4">
      <c r="A1077" s="6" t="s">
        <v>489</v>
      </c>
      <c r="B1077" s="6" t="s">
        <v>511</v>
      </c>
      <c r="C1077" s="6">
        <v>2021</v>
      </c>
      <c r="D1077" s="6">
        <v>5268</v>
      </c>
    </row>
    <row r="1078" spans="1:4">
      <c r="A1078" s="6" t="s">
        <v>489</v>
      </c>
      <c r="B1078" s="6" t="s">
        <v>520</v>
      </c>
      <c r="C1078" s="6">
        <v>2019</v>
      </c>
      <c r="D1078" s="6">
        <v>10713</v>
      </c>
    </row>
    <row r="1079" spans="1:4">
      <c r="A1079" s="6" t="s">
        <v>489</v>
      </c>
      <c r="B1079" s="6" t="s">
        <v>520</v>
      </c>
      <c r="C1079" s="6">
        <v>2020</v>
      </c>
      <c r="D1079" s="6">
        <v>11135</v>
      </c>
    </row>
    <row r="1080" spans="1:4">
      <c r="A1080" s="6" t="s">
        <v>489</v>
      </c>
      <c r="B1080" s="6" t="s">
        <v>520</v>
      </c>
      <c r="C1080" s="6">
        <v>2021</v>
      </c>
      <c r="D1080" s="6">
        <v>11599</v>
      </c>
    </row>
    <row r="1081" spans="1:4">
      <c r="A1081" s="6" t="s">
        <v>489</v>
      </c>
      <c r="B1081" s="6" t="s">
        <v>512</v>
      </c>
      <c r="C1081" s="6">
        <v>2019</v>
      </c>
      <c r="D1081" s="6">
        <v>74</v>
      </c>
    </row>
    <row r="1082" spans="1:4">
      <c r="A1082" s="6" t="s">
        <v>489</v>
      </c>
      <c r="B1082" s="6" t="s">
        <v>512</v>
      </c>
      <c r="C1082" s="6">
        <v>2020</v>
      </c>
      <c r="D1082" s="6">
        <v>75</v>
      </c>
    </row>
    <row r="1083" spans="1:4">
      <c r="A1083" s="6" t="s">
        <v>489</v>
      </c>
      <c r="B1083" s="6" t="s">
        <v>512</v>
      </c>
      <c r="C1083" s="6">
        <v>2021</v>
      </c>
      <c r="D1083" s="6">
        <v>73</v>
      </c>
    </row>
    <row r="1084" spans="1:4">
      <c r="A1084" s="6" t="s">
        <v>489</v>
      </c>
      <c r="B1084" s="6" t="s">
        <v>521</v>
      </c>
      <c r="C1084" s="6">
        <v>2019</v>
      </c>
      <c r="D1084" s="6">
        <v>146</v>
      </c>
    </row>
    <row r="1085" spans="1:4">
      <c r="A1085" s="6" t="s">
        <v>489</v>
      </c>
      <c r="B1085" s="6" t="s">
        <v>521</v>
      </c>
      <c r="C1085" s="6">
        <v>2020</v>
      </c>
      <c r="D1085" s="6">
        <v>185</v>
      </c>
    </row>
    <row r="1086" spans="1:4">
      <c r="A1086" s="6" t="s">
        <v>489</v>
      </c>
      <c r="B1086" s="6" t="s">
        <v>521</v>
      </c>
      <c r="C1086" s="6">
        <v>2021</v>
      </c>
      <c r="D1086" s="6">
        <v>191</v>
      </c>
    </row>
    <row r="1087" spans="1:4">
      <c r="A1087" s="6" t="s">
        <v>489</v>
      </c>
      <c r="B1087" s="6" t="s">
        <v>513</v>
      </c>
      <c r="C1087" s="6">
        <v>2019</v>
      </c>
      <c r="D1087" s="6">
        <v>64</v>
      </c>
    </row>
    <row r="1088" spans="1:4">
      <c r="A1088" s="6" t="s">
        <v>489</v>
      </c>
      <c r="B1088" s="6" t="s">
        <v>513</v>
      </c>
      <c r="C1088" s="6">
        <v>2020</v>
      </c>
      <c r="D1088" s="6">
        <v>81</v>
      </c>
    </row>
    <row r="1089" spans="1:4">
      <c r="A1089" s="6" t="s">
        <v>489</v>
      </c>
      <c r="B1089" s="6" t="s">
        <v>513</v>
      </c>
      <c r="C1089" s="6">
        <v>2021</v>
      </c>
      <c r="D1089" s="6">
        <v>104</v>
      </c>
    </row>
    <row r="1090" spans="1:4">
      <c r="A1090" s="6" t="s">
        <v>489</v>
      </c>
      <c r="B1090" s="6" t="s">
        <v>522</v>
      </c>
      <c r="C1090" s="6">
        <v>2019</v>
      </c>
      <c r="D1090" s="6">
        <v>140</v>
      </c>
    </row>
    <row r="1091" spans="1:4">
      <c r="A1091" s="6" t="s">
        <v>489</v>
      </c>
      <c r="B1091" s="6" t="s">
        <v>522</v>
      </c>
      <c r="C1091" s="6">
        <v>2020</v>
      </c>
      <c r="D1091" s="6">
        <v>170</v>
      </c>
    </row>
    <row r="1092" spans="1:4">
      <c r="A1092" s="6" t="s">
        <v>489</v>
      </c>
      <c r="B1092" s="6" t="s">
        <v>522</v>
      </c>
      <c r="C1092" s="6">
        <v>2021</v>
      </c>
      <c r="D1092" s="6">
        <v>194</v>
      </c>
    </row>
    <row r="1093" spans="1:4">
      <c r="A1093" s="6" t="s">
        <v>489</v>
      </c>
      <c r="B1093" s="6" t="s">
        <v>514</v>
      </c>
      <c r="C1093" s="6">
        <v>2019</v>
      </c>
      <c r="D1093" s="6">
        <v>221.8</v>
      </c>
    </row>
    <row r="1094" spans="1:4">
      <c r="A1094" s="6" t="s">
        <v>489</v>
      </c>
      <c r="B1094" s="6" t="s">
        <v>514</v>
      </c>
      <c r="C1094" s="6">
        <v>2020</v>
      </c>
      <c r="D1094" s="6">
        <v>203</v>
      </c>
    </row>
    <row r="1095" spans="1:4">
      <c r="A1095" s="6" t="s">
        <v>489</v>
      </c>
      <c r="B1095" s="6" t="s">
        <v>514</v>
      </c>
      <c r="C1095" s="6">
        <v>2021</v>
      </c>
      <c r="D1095" s="6">
        <v>202</v>
      </c>
    </row>
    <row r="1096" spans="1:4">
      <c r="A1096" s="6" t="s">
        <v>489</v>
      </c>
      <c r="B1096" s="6" t="s">
        <v>523</v>
      </c>
      <c r="C1096" s="6">
        <v>2019</v>
      </c>
      <c r="D1096" s="6">
        <v>383.3</v>
      </c>
    </row>
    <row r="1097" spans="1:4">
      <c r="A1097" s="6" t="s">
        <v>489</v>
      </c>
      <c r="B1097" s="6" t="s">
        <v>523</v>
      </c>
      <c r="C1097" s="6">
        <v>2020</v>
      </c>
      <c r="D1097" s="6">
        <v>454</v>
      </c>
    </row>
    <row r="1098" spans="1:4">
      <c r="A1098" s="6" t="s">
        <v>489</v>
      </c>
      <c r="B1098" s="6" t="s">
        <v>523</v>
      </c>
      <c r="C1098" s="6">
        <v>2021</v>
      </c>
      <c r="D1098" s="6">
        <v>566</v>
      </c>
    </row>
    <row r="1099" spans="1:4">
      <c r="A1099" s="6" t="s">
        <v>489</v>
      </c>
      <c r="B1099" s="6" t="s">
        <v>515</v>
      </c>
      <c r="C1099" s="6">
        <v>2019</v>
      </c>
      <c r="D1099" s="6">
        <v>4381</v>
      </c>
    </row>
    <row r="1100" spans="1:4">
      <c r="A1100" s="6" t="s">
        <v>489</v>
      </c>
      <c r="B1100" s="6" t="s">
        <v>515</v>
      </c>
      <c r="C1100" s="6">
        <v>2020</v>
      </c>
      <c r="D1100" s="6">
        <v>4752</v>
      </c>
    </row>
    <row r="1101" spans="1:4">
      <c r="A1101" s="6" t="s">
        <v>489</v>
      </c>
      <c r="B1101" s="6" t="s">
        <v>515</v>
      </c>
      <c r="C1101" s="6">
        <v>2021</v>
      </c>
      <c r="D1101" s="6">
        <v>4886</v>
      </c>
    </row>
    <row r="1102" spans="1:4">
      <c r="A1102" s="6" t="s">
        <v>489</v>
      </c>
      <c r="B1102" s="6" t="s">
        <v>525</v>
      </c>
      <c r="C1102" s="6">
        <v>2019</v>
      </c>
      <c r="D1102" s="6">
        <v>10029</v>
      </c>
    </row>
    <row r="1103" spans="1:4">
      <c r="A1103" s="6" t="s">
        <v>489</v>
      </c>
      <c r="B1103" s="6" t="s">
        <v>525</v>
      </c>
      <c r="C1103" s="6">
        <v>2020</v>
      </c>
      <c r="D1103" s="6">
        <v>10305</v>
      </c>
    </row>
    <row r="1104" spans="1:4">
      <c r="A1104" s="6" t="s">
        <v>489</v>
      </c>
      <c r="B1104" s="6" t="s">
        <v>525</v>
      </c>
      <c r="C1104" s="6">
        <v>2021</v>
      </c>
      <c r="D1104" s="6">
        <v>10636</v>
      </c>
    </row>
    <row r="1105" spans="1:4">
      <c r="A1105" s="6" t="s">
        <v>489</v>
      </c>
      <c r="B1105" s="6" t="s">
        <v>516</v>
      </c>
      <c r="C1105" s="6">
        <v>2019</v>
      </c>
      <c r="D1105" s="6">
        <v>2</v>
      </c>
    </row>
    <row r="1106" spans="1:4">
      <c r="A1106" s="6" t="s">
        <v>489</v>
      </c>
      <c r="B1106" s="6" t="s">
        <v>516</v>
      </c>
      <c r="C1106" s="6">
        <v>2020</v>
      </c>
      <c r="D1106" s="6">
        <v>3</v>
      </c>
    </row>
    <row r="1107" spans="1:4">
      <c r="A1107" s="6" t="s">
        <v>489</v>
      </c>
      <c r="B1107" s="6" t="s">
        <v>516</v>
      </c>
      <c r="C1107" s="6">
        <v>2021</v>
      </c>
      <c r="D1107" s="6">
        <v>0</v>
      </c>
    </row>
    <row r="1108" spans="1:4">
      <c r="A1108" s="6" t="s">
        <v>489</v>
      </c>
      <c r="B1108" s="6" t="s">
        <v>526</v>
      </c>
      <c r="C1108" s="6">
        <v>2019</v>
      </c>
      <c r="D1108" s="6">
        <v>8</v>
      </c>
    </row>
    <row r="1109" spans="1:4">
      <c r="A1109" s="6" t="s">
        <v>489</v>
      </c>
      <c r="B1109" s="6" t="s">
        <v>526</v>
      </c>
      <c r="C1109" s="6">
        <v>2020</v>
      </c>
      <c r="D1109" s="6">
        <v>11</v>
      </c>
    </row>
    <row r="1110" spans="1:4">
      <c r="A1110" s="6" t="s">
        <v>489</v>
      </c>
      <c r="B1110" s="6" t="s">
        <v>526</v>
      </c>
      <c r="C1110" s="6">
        <v>2021</v>
      </c>
      <c r="D1110" s="6">
        <v>1</v>
      </c>
    </row>
    <row r="1111" spans="1:4">
      <c r="A1111" s="6" t="s">
        <v>489</v>
      </c>
      <c r="B1111" s="6" t="s">
        <v>517</v>
      </c>
      <c r="C1111" s="6">
        <v>2019</v>
      </c>
    </row>
    <row r="1112" spans="1:4">
      <c r="A1112" s="6" t="s">
        <v>489</v>
      </c>
      <c r="B1112" s="6" t="s">
        <v>517</v>
      </c>
      <c r="C1112" s="6">
        <v>2020</v>
      </c>
    </row>
    <row r="1113" spans="1:4">
      <c r="A1113" s="6" t="s">
        <v>489</v>
      </c>
      <c r="B1113" s="6" t="s">
        <v>527</v>
      </c>
      <c r="C1113" s="6">
        <v>2019</v>
      </c>
    </row>
    <row r="1114" spans="1:4">
      <c r="A1114" s="6" t="s">
        <v>489</v>
      </c>
      <c r="B1114" s="6" t="s">
        <v>527</v>
      </c>
      <c r="C1114" s="6">
        <v>2020</v>
      </c>
    </row>
    <row r="1115" spans="1:4">
      <c r="A1115" s="6" t="s">
        <v>489</v>
      </c>
      <c r="B1115" s="6" t="s">
        <v>518</v>
      </c>
      <c r="C1115" s="6">
        <v>2019</v>
      </c>
      <c r="D1115" s="6">
        <v>2.2</v>
      </c>
    </row>
    <row r="1116" spans="1:4">
      <c r="A1116" s="6" t="s">
        <v>489</v>
      </c>
      <c r="B1116" s="6" t="s">
        <v>518</v>
      </c>
      <c r="C1116" s="6">
        <v>2020</v>
      </c>
      <c r="D1116" s="6">
        <v>3</v>
      </c>
    </row>
    <row r="1117" spans="1:4">
      <c r="A1117" s="6" t="s">
        <v>489</v>
      </c>
      <c r="B1117" s="6" t="s">
        <v>518</v>
      </c>
      <c r="C1117" s="6">
        <v>2021</v>
      </c>
      <c r="D1117" s="6">
        <v>3</v>
      </c>
    </row>
    <row r="1118" spans="1:4">
      <c r="A1118" s="6" t="s">
        <v>489</v>
      </c>
      <c r="B1118" s="6" t="s">
        <v>528</v>
      </c>
      <c r="C1118" s="6">
        <v>2019</v>
      </c>
      <c r="D1118" s="6">
        <v>6.7</v>
      </c>
    </row>
    <row r="1119" spans="1:4">
      <c r="A1119" s="6" t="s">
        <v>489</v>
      </c>
      <c r="B1119" s="6" t="s">
        <v>528</v>
      </c>
      <c r="C1119" s="6">
        <v>2020</v>
      </c>
      <c r="D1119" s="6">
        <v>10</v>
      </c>
    </row>
    <row r="1120" spans="1:4">
      <c r="A1120" s="6" t="s">
        <v>489</v>
      </c>
      <c r="B1120" s="6" t="s">
        <v>528</v>
      </c>
      <c r="C1120" s="6">
        <v>2021</v>
      </c>
      <c r="D1120" s="6">
        <v>11</v>
      </c>
    </row>
    <row r="1121" spans="1:4">
      <c r="A1121" s="6" t="s">
        <v>490</v>
      </c>
      <c r="B1121" s="6" t="s">
        <v>510</v>
      </c>
      <c r="C1121" s="6">
        <v>2019</v>
      </c>
    </row>
    <row r="1122" spans="1:4">
      <c r="A1122" s="6" t="s">
        <v>490</v>
      </c>
      <c r="B1122" s="6" t="s">
        <v>510</v>
      </c>
      <c r="C1122" s="6">
        <v>2020</v>
      </c>
    </row>
    <row r="1123" spans="1:4">
      <c r="A1123" s="6" t="s">
        <v>490</v>
      </c>
      <c r="B1123" s="6" t="s">
        <v>519</v>
      </c>
      <c r="C1123" s="6">
        <v>2019</v>
      </c>
    </row>
    <row r="1124" spans="1:4">
      <c r="A1124" s="6" t="s">
        <v>490</v>
      </c>
      <c r="B1124" s="6" t="s">
        <v>519</v>
      </c>
      <c r="C1124" s="6">
        <v>2020</v>
      </c>
    </row>
    <row r="1125" spans="1:4">
      <c r="A1125" s="6" t="s">
        <v>490</v>
      </c>
      <c r="B1125" s="6" t="s">
        <v>511</v>
      </c>
      <c r="C1125" s="6">
        <v>2019</v>
      </c>
      <c r="D1125" s="6">
        <v>2852</v>
      </c>
    </row>
    <row r="1126" spans="1:4">
      <c r="A1126" s="6" t="s">
        <v>490</v>
      </c>
      <c r="B1126" s="6" t="s">
        <v>511</v>
      </c>
      <c r="C1126" s="6">
        <v>2020</v>
      </c>
      <c r="D1126" s="6">
        <v>2924</v>
      </c>
    </row>
    <row r="1127" spans="1:4">
      <c r="A1127" s="6" t="s">
        <v>490</v>
      </c>
      <c r="B1127" s="6" t="s">
        <v>511</v>
      </c>
      <c r="C1127" s="6">
        <v>2021</v>
      </c>
      <c r="D1127" s="6">
        <v>3145</v>
      </c>
    </row>
    <row r="1128" spans="1:4">
      <c r="A1128" s="6" t="s">
        <v>490</v>
      </c>
      <c r="B1128" s="6" t="s">
        <v>520</v>
      </c>
      <c r="C1128" s="6">
        <v>2019</v>
      </c>
      <c r="D1128" s="6">
        <v>6687</v>
      </c>
    </row>
    <row r="1129" spans="1:4">
      <c r="A1129" s="6" t="s">
        <v>490</v>
      </c>
      <c r="B1129" s="6" t="s">
        <v>520</v>
      </c>
      <c r="C1129" s="6">
        <v>2020</v>
      </c>
      <c r="D1129" s="6">
        <v>6878</v>
      </c>
    </row>
    <row r="1130" spans="1:4">
      <c r="A1130" s="6" t="s">
        <v>490</v>
      </c>
      <c r="B1130" s="6" t="s">
        <v>520</v>
      </c>
      <c r="C1130" s="6">
        <v>2021</v>
      </c>
      <c r="D1130" s="6">
        <v>7533</v>
      </c>
    </row>
    <row r="1131" spans="1:4">
      <c r="A1131" s="6" t="s">
        <v>490</v>
      </c>
      <c r="B1131" s="6" t="s">
        <v>512</v>
      </c>
      <c r="C1131" s="6">
        <v>2019</v>
      </c>
      <c r="D1131" s="6">
        <v>19</v>
      </c>
    </row>
    <row r="1132" spans="1:4">
      <c r="A1132" s="6" t="s">
        <v>490</v>
      </c>
      <c r="B1132" s="6" t="s">
        <v>512</v>
      </c>
      <c r="C1132" s="6">
        <v>2020</v>
      </c>
      <c r="D1132" s="6">
        <v>18</v>
      </c>
    </row>
    <row r="1133" spans="1:4">
      <c r="A1133" s="6" t="s">
        <v>490</v>
      </c>
      <c r="B1133" s="6" t="s">
        <v>512</v>
      </c>
      <c r="C1133" s="6">
        <v>2021</v>
      </c>
      <c r="D1133" s="6">
        <v>18</v>
      </c>
    </row>
    <row r="1134" spans="1:4">
      <c r="A1134" s="6" t="s">
        <v>490</v>
      </c>
      <c r="B1134" s="6" t="s">
        <v>521</v>
      </c>
      <c r="C1134" s="6">
        <v>2019</v>
      </c>
      <c r="D1134" s="6">
        <v>35</v>
      </c>
    </row>
    <row r="1135" spans="1:4">
      <c r="A1135" s="6" t="s">
        <v>490</v>
      </c>
      <c r="B1135" s="6" t="s">
        <v>521</v>
      </c>
      <c r="C1135" s="6">
        <v>2020</v>
      </c>
      <c r="D1135" s="6">
        <v>38</v>
      </c>
    </row>
    <row r="1136" spans="1:4">
      <c r="A1136" s="6" t="s">
        <v>490</v>
      </c>
      <c r="B1136" s="6" t="s">
        <v>521</v>
      </c>
      <c r="C1136" s="6">
        <v>2021</v>
      </c>
      <c r="D1136" s="6">
        <v>53</v>
      </c>
    </row>
    <row r="1137" spans="1:4">
      <c r="A1137" s="6" t="s">
        <v>490</v>
      </c>
      <c r="B1137" s="6" t="s">
        <v>513</v>
      </c>
      <c r="C1137" s="6">
        <v>2019</v>
      </c>
      <c r="D1137" s="6">
        <v>6</v>
      </c>
    </row>
    <row r="1138" spans="1:4">
      <c r="A1138" s="6" t="s">
        <v>490</v>
      </c>
      <c r="B1138" s="6" t="s">
        <v>513</v>
      </c>
      <c r="C1138" s="6">
        <v>2020</v>
      </c>
      <c r="D1138" s="6">
        <v>9</v>
      </c>
    </row>
    <row r="1139" spans="1:4">
      <c r="A1139" s="6" t="s">
        <v>490</v>
      </c>
      <c r="B1139" s="6" t="s">
        <v>513</v>
      </c>
      <c r="C1139" s="6">
        <v>2021</v>
      </c>
      <c r="D1139" s="6">
        <v>34</v>
      </c>
    </row>
    <row r="1140" spans="1:4">
      <c r="A1140" s="6" t="s">
        <v>490</v>
      </c>
      <c r="B1140" s="6" t="s">
        <v>522</v>
      </c>
      <c r="C1140" s="6">
        <v>2019</v>
      </c>
      <c r="D1140" s="6">
        <v>11</v>
      </c>
    </row>
    <row r="1141" spans="1:4">
      <c r="A1141" s="6" t="s">
        <v>490</v>
      </c>
      <c r="B1141" s="6" t="s">
        <v>522</v>
      </c>
      <c r="C1141" s="6">
        <v>2020</v>
      </c>
      <c r="D1141" s="6">
        <v>26</v>
      </c>
    </row>
    <row r="1142" spans="1:4">
      <c r="A1142" s="6" t="s">
        <v>490</v>
      </c>
      <c r="B1142" s="6" t="s">
        <v>522</v>
      </c>
      <c r="C1142" s="6">
        <v>2021</v>
      </c>
      <c r="D1142" s="6">
        <v>32</v>
      </c>
    </row>
    <row r="1143" spans="1:4">
      <c r="A1143" s="6" t="s">
        <v>490</v>
      </c>
      <c r="B1143" s="6" t="s">
        <v>514</v>
      </c>
      <c r="C1143" s="6">
        <v>2019</v>
      </c>
      <c r="D1143" s="6">
        <v>67</v>
      </c>
    </row>
    <row r="1144" spans="1:4">
      <c r="A1144" s="6" t="s">
        <v>490</v>
      </c>
      <c r="B1144" s="6" t="s">
        <v>514</v>
      </c>
      <c r="C1144" s="6">
        <v>2020</v>
      </c>
      <c r="D1144" s="6">
        <v>67.8</v>
      </c>
    </row>
    <row r="1145" spans="1:4">
      <c r="A1145" s="6" t="s">
        <v>490</v>
      </c>
      <c r="B1145" s="6" t="s">
        <v>514</v>
      </c>
      <c r="C1145" s="6">
        <v>2021</v>
      </c>
      <c r="D1145" s="6">
        <v>49</v>
      </c>
    </row>
    <row r="1146" spans="1:4">
      <c r="A1146" s="6" t="s">
        <v>490</v>
      </c>
      <c r="B1146" s="6" t="s">
        <v>523</v>
      </c>
      <c r="C1146" s="6">
        <v>2019</v>
      </c>
      <c r="D1146" s="6">
        <v>184.6</v>
      </c>
    </row>
    <row r="1147" spans="1:4">
      <c r="A1147" s="6" t="s">
        <v>490</v>
      </c>
      <c r="B1147" s="6" t="s">
        <v>523</v>
      </c>
      <c r="C1147" s="6">
        <v>2020</v>
      </c>
      <c r="D1147" s="6">
        <v>202</v>
      </c>
    </row>
    <row r="1148" spans="1:4">
      <c r="A1148" s="6" t="s">
        <v>490</v>
      </c>
      <c r="B1148" s="6" t="s">
        <v>523</v>
      </c>
      <c r="C1148" s="6">
        <v>2021</v>
      </c>
      <c r="D1148" s="6">
        <v>217</v>
      </c>
    </row>
    <row r="1149" spans="1:4">
      <c r="A1149" s="6" t="s">
        <v>490</v>
      </c>
      <c r="B1149" s="6" t="s">
        <v>515</v>
      </c>
      <c r="C1149" s="6">
        <v>2019</v>
      </c>
      <c r="D1149" s="6">
        <v>2666</v>
      </c>
    </row>
    <row r="1150" spans="1:4">
      <c r="A1150" s="6" t="s">
        <v>490</v>
      </c>
      <c r="B1150" s="6" t="s">
        <v>515</v>
      </c>
      <c r="C1150" s="6">
        <v>2020</v>
      </c>
      <c r="D1150" s="6">
        <v>2722</v>
      </c>
    </row>
    <row r="1151" spans="1:4">
      <c r="A1151" s="6" t="s">
        <v>490</v>
      </c>
      <c r="B1151" s="6" t="s">
        <v>515</v>
      </c>
      <c r="C1151" s="6">
        <v>2021</v>
      </c>
      <c r="D1151" s="6">
        <v>2941</v>
      </c>
    </row>
    <row r="1152" spans="1:4">
      <c r="A1152" s="6" t="s">
        <v>490</v>
      </c>
      <c r="B1152" s="6" t="s">
        <v>525</v>
      </c>
      <c r="C1152" s="6">
        <v>2019</v>
      </c>
      <c r="D1152" s="6">
        <v>6112</v>
      </c>
    </row>
    <row r="1153" spans="1:4">
      <c r="A1153" s="6" t="s">
        <v>490</v>
      </c>
      <c r="B1153" s="6" t="s">
        <v>525</v>
      </c>
      <c r="C1153" s="6">
        <v>2020</v>
      </c>
      <c r="D1153" s="6">
        <v>6263</v>
      </c>
    </row>
    <row r="1154" spans="1:4">
      <c r="A1154" s="6" t="s">
        <v>490</v>
      </c>
      <c r="B1154" s="6" t="s">
        <v>525</v>
      </c>
      <c r="C1154" s="6">
        <v>2021</v>
      </c>
      <c r="D1154" s="6">
        <v>6884</v>
      </c>
    </row>
    <row r="1155" spans="1:4">
      <c r="A1155" s="6" t="s">
        <v>490</v>
      </c>
      <c r="B1155" s="6" t="s">
        <v>516</v>
      </c>
      <c r="C1155" s="6">
        <v>2019</v>
      </c>
      <c r="D1155" s="6">
        <v>105</v>
      </c>
    </row>
    <row r="1156" spans="1:4">
      <c r="A1156" s="6" t="s">
        <v>490</v>
      </c>
      <c r="B1156" s="6" t="s">
        <v>516</v>
      </c>
      <c r="C1156" s="6">
        <v>2020</v>
      </c>
      <c r="D1156" s="6">
        <v>108</v>
      </c>
    </row>
    <row r="1157" spans="1:4">
      <c r="A1157" s="6" t="s">
        <v>490</v>
      </c>
      <c r="B1157" s="6" t="s">
        <v>516</v>
      </c>
      <c r="C1157" s="6">
        <v>2021</v>
      </c>
      <c r="D1157" s="6">
        <v>101.8</v>
      </c>
    </row>
    <row r="1158" spans="1:4">
      <c r="A1158" s="6" t="s">
        <v>490</v>
      </c>
      <c r="B1158" s="6" t="s">
        <v>526</v>
      </c>
      <c r="C1158" s="6">
        <v>2019</v>
      </c>
      <c r="D1158" s="6">
        <v>334</v>
      </c>
    </row>
    <row r="1159" spans="1:4">
      <c r="A1159" s="6" t="s">
        <v>490</v>
      </c>
      <c r="B1159" s="6" t="s">
        <v>526</v>
      </c>
      <c r="C1159" s="6">
        <v>2020</v>
      </c>
      <c r="D1159" s="6">
        <v>348</v>
      </c>
    </row>
    <row r="1160" spans="1:4">
      <c r="A1160" s="6" t="s">
        <v>490</v>
      </c>
      <c r="B1160" s="6" t="s">
        <v>526</v>
      </c>
      <c r="C1160" s="6">
        <v>2021</v>
      </c>
      <c r="D1160" s="6">
        <v>346</v>
      </c>
    </row>
    <row r="1161" spans="1:4">
      <c r="A1161" s="6" t="s">
        <v>490</v>
      </c>
      <c r="B1161" s="6" t="s">
        <v>517</v>
      </c>
      <c r="C1161" s="6">
        <v>2019</v>
      </c>
    </row>
    <row r="1162" spans="1:4">
      <c r="A1162" s="6" t="s">
        <v>490</v>
      </c>
      <c r="B1162" s="6" t="s">
        <v>517</v>
      </c>
      <c r="C1162" s="6">
        <v>2020</v>
      </c>
    </row>
    <row r="1163" spans="1:4">
      <c r="A1163" s="6" t="s">
        <v>490</v>
      </c>
      <c r="B1163" s="6" t="s">
        <v>527</v>
      </c>
      <c r="C1163" s="6">
        <v>2019</v>
      </c>
    </row>
    <row r="1164" spans="1:4">
      <c r="A1164" s="6" t="s">
        <v>490</v>
      </c>
      <c r="B1164" s="6" t="s">
        <v>527</v>
      </c>
      <c r="C1164" s="6">
        <v>2020</v>
      </c>
    </row>
    <row r="1165" spans="1:4">
      <c r="A1165" s="6" t="s">
        <v>490</v>
      </c>
      <c r="B1165" s="6" t="s">
        <v>518</v>
      </c>
      <c r="C1165" s="6">
        <v>2019</v>
      </c>
      <c r="D1165" s="6">
        <v>3</v>
      </c>
    </row>
    <row r="1166" spans="1:4">
      <c r="A1166" s="6" t="s">
        <v>490</v>
      </c>
      <c r="B1166" s="6" t="s">
        <v>518</v>
      </c>
      <c r="C1166" s="6">
        <v>2020</v>
      </c>
      <c r="D1166" s="6">
        <v>0.2</v>
      </c>
    </row>
    <row r="1167" spans="1:4">
      <c r="A1167" s="6" t="s">
        <v>490</v>
      </c>
      <c r="B1167" s="6" t="s">
        <v>518</v>
      </c>
      <c r="C1167" s="6">
        <v>2021</v>
      </c>
      <c r="D1167" s="6">
        <v>1.2</v>
      </c>
    </row>
    <row r="1168" spans="1:4">
      <c r="A1168" s="6" t="s">
        <v>490</v>
      </c>
      <c r="B1168" s="6" t="s">
        <v>528</v>
      </c>
      <c r="C1168" s="6">
        <v>2019</v>
      </c>
      <c r="D1168" s="6">
        <v>11.4</v>
      </c>
    </row>
    <row r="1169" spans="1:4">
      <c r="A1169" s="6" t="s">
        <v>490</v>
      </c>
      <c r="B1169" s="6" t="s">
        <v>528</v>
      </c>
      <c r="C1169" s="6">
        <v>2020</v>
      </c>
      <c r="D1169" s="6">
        <v>1</v>
      </c>
    </row>
    <row r="1170" spans="1:4">
      <c r="A1170" s="6" t="s">
        <v>490</v>
      </c>
      <c r="B1170" s="6" t="s">
        <v>528</v>
      </c>
      <c r="C1170" s="6">
        <v>2021</v>
      </c>
      <c r="D1170" s="6">
        <v>1</v>
      </c>
    </row>
    <row r="1171" spans="1:4">
      <c r="A1171" s="6" t="s">
        <v>491</v>
      </c>
      <c r="B1171" s="6" t="s">
        <v>510</v>
      </c>
      <c r="C1171" s="6">
        <v>2019</v>
      </c>
    </row>
    <row r="1172" spans="1:4">
      <c r="A1172" s="6" t="s">
        <v>491</v>
      </c>
      <c r="B1172" s="6" t="s">
        <v>510</v>
      </c>
      <c r="C1172" s="6">
        <v>2020</v>
      </c>
    </row>
    <row r="1173" spans="1:4">
      <c r="A1173" s="6" t="s">
        <v>491</v>
      </c>
      <c r="B1173" s="6" t="s">
        <v>519</v>
      </c>
      <c r="C1173" s="6">
        <v>2019</v>
      </c>
    </row>
    <row r="1174" spans="1:4">
      <c r="A1174" s="6" t="s">
        <v>491</v>
      </c>
      <c r="B1174" s="6" t="s">
        <v>519</v>
      </c>
      <c r="C1174" s="6">
        <v>2020</v>
      </c>
    </row>
    <row r="1175" spans="1:4">
      <c r="A1175" s="6" t="s">
        <v>491</v>
      </c>
      <c r="B1175" s="6" t="s">
        <v>511</v>
      </c>
      <c r="C1175" s="6">
        <v>2019</v>
      </c>
      <c r="D1175" s="6">
        <v>1917</v>
      </c>
    </row>
    <row r="1176" spans="1:4">
      <c r="A1176" s="6" t="s">
        <v>491</v>
      </c>
      <c r="B1176" s="6" t="s">
        <v>511</v>
      </c>
      <c r="C1176" s="6">
        <v>2020</v>
      </c>
      <c r="D1176" s="6">
        <v>2084</v>
      </c>
    </row>
    <row r="1177" spans="1:4">
      <c r="A1177" s="6" t="s">
        <v>491</v>
      </c>
      <c r="B1177" s="6" t="s">
        <v>511</v>
      </c>
      <c r="C1177" s="6">
        <v>2021</v>
      </c>
      <c r="D1177" s="6">
        <v>2310</v>
      </c>
    </row>
    <row r="1178" spans="1:4">
      <c r="A1178" s="6" t="s">
        <v>491</v>
      </c>
      <c r="B1178" s="6" t="s">
        <v>520</v>
      </c>
      <c r="C1178" s="6">
        <v>2019</v>
      </c>
      <c r="D1178" s="6">
        <v>4380</v>
      </c>
    </row>
    <row r="1179" spans="1:4">
      <c r="A1179" s="6" t="s">
        <v>491</v>
      </c>
      <c r="B1179" s="6" t="s">
        <v>520</v>
      </c>
      <c r="C1179" s="6">
        <v>2020</v>
      </c>
      <c r="D1179" s="6">
        <v>4993</v>
      </c>
    </row>
    <row r="1180" spans="1:4">
      <c r="A1180" s="6" t="s">
        <v>491</v>
      </c>
      <c r="B1180" s="6" t="s">
        <v>520</v>
      </c>
      <c r="C1180" s="6">
        <v>2021</v>
      </c>
      <c r="D1180" s="6">
        <v>4952</v>
      </c>
    </row>
    <row r="1181" spans="1:4">
      <c r="A1181" s="6" t="s">
        <v>491</v>
      </c>
      <c r="B1181" s="6" t="s">
        <v>512</v>
      </c>
      <c r="C1181" s="6">
        <v>2019</v>
      </c>
      <c r="D1181" s="6">
        <v>11</v>
      </c>
    </row>
    <row r="1182" spans="1:4">
      <c r="A1182" s="6" t="s">
        <v>491</v>
      </c>
      <c r="B1182" s="6" t="s">
        <v>512</v>
      </c>
      <c r="C1182" s="6">
        <v>2020</v>
      </c>
      <c r="D1182" s="6">
        <v>1</v>
      </c>
    </row>
    <row r="1183" spans="1:4">
      <c r="A1183" s="6" t="s">
        <v>491</v>
      </c>
      <c r="B1183" s="6" t="s">
        <v>512</v>
      </c>
      <c r="C1183" s="6">
        <v>2021</v>
      </c>
      <c r="D1183" s="6">
        <v>0</v>
      </c>
    </row>
    <row r="1184" spans="1:4">
      <c r="A1184" s="6" t="s">
        <v>491</v>
      </c>
      <c r="B1184" s="6" t="s">
        <v>521</v>
      </c>
      <c r="C1184" s="6">
        <v>2019</v>
      </c>
      <c r="D1184" s="6">
        <v>7</v>
      </c>
    </row>
    <row r="1185" spans="1:4">
      <c r="A1185" s="6" t="s">
        <v>491</v>
      </c>
      <c r="B1185" s="6" t="s">
        <v>521</v>
      </c>
      <c r="C1185" s="6">
        <v>2020</v>
      </c>
      <c r="D1185" s="6">
        <v>7</v>
      </c>
    </row>
    <row r="1186" spans="1:4">
      <c r="A1186" s="6" t="s">
        <v>491</v>
      </c>
      <c r="B1186" s="6" t="s">
        <v>521</v>
      </c>
      <c r="C1186" s="6">
        <v>2021</v>
      </c>
      <c r="D1186" s="6">
        <v>14</v>
      </c>
    </row>
    <row r="1187" spans="1:4">
      <c r="A1187" s="6" t="s">
        <v>491</v>
      </c>
      <c r="B1187" s="6" t="s">
        <v>513</v>
      </c>
      <c r="C1187" s="6">
        <v>2019</v>
      </c>
      <c r="D1187" s="6">
        <v>1</v>
      </c>
    </row>
    <row r="1188" spans="1:4">
      <c r="A1188" s="6" t="s">
        <v>491</v>
      </c>
      <c r="B1188" s="6" t="s">
        <v>513</v>
      </c>
      <c r="C1188" s="6">
        <v>2020</v>
      </c>
      <c r="D1188" s="6">
        <v>13</v>
      </c>
    </row>
    <row r="1189" spans="1:4">
      <c r="A1189" s="6" t="s">
        <v>491</v>
      </c>
      <c r="B1189" s="6" t="s">
        <v>513</v>
      </c>
      <c r="C1189" s="6">
        <v>2021</v>
      </c>
      <c r="D1189" s="6">
        <v>0</v>
      </c>
    </row>
    <row r="1190" spans="1:4">
      <c r="A1190" s="6" t="s">
        <v>491</v>
      </c>
      <c r="B1190" s="6" t="s">
        <v>522</v>
      </c>
      <c r="C1190" s="6">
        <v>2019</v>
      </c>
      <c r="D1190" s="6">
        <v>7</v>
      </c>
    </row>
    <row r="1191" spans="1:4">
      <c r="A1191" s="6" t="s">
        <v>491</v>
      </c>
      <c r="B1191" s="6" t="s">
        <v>522</v>
      </c>
      <c r="C1191" s="6">
        <v>2020</v>
      </c>
      <c r="D1191" s="6">
        <v>33</v>
      </c>
    </row>
    <row r="1192" spans="1:4">
      <c r="A1192" s="6" t="s">
        <v>491</v>
      </c>
      <c r="B1192" s="6" t="s">
        <v>522</v>
      </c>
      <c r="C1192" s="6">
        <v>2021</v>
      </c>
      <c r="D1192" s="6">
        <v>35</v>
      </c>
    </row>
    <row r="1193" spans="1:4">
      <c r="A1193" s="6" t="s">
        <v>491</v>
      </c>
      <c r="B1193" s="6" t="s">
        <v>514</v>
      </c>
      <c r="C1193" s="6">
        <v>2019</v>
      </c>
      <c r="D1193" s="6">
        <v>89.7</v>
      </c>
    </row>
    <row r="1194" spans="1:4">
      <c r="A1194" s="6" t="s">
        <v>491</v>
      </c>
      <c r="B1194" s="6" t="s">
        <v>514</v>
      </c>
      <c r="C1194" s="6">
        <v>2020</v>
      </c>
      <c r="D1194" s="6">
        <v>88</v>
      </c>
    </row>
    <row r="1195" spans="1:4">
      <c r="A1195" s="6" t="s">
        <v>491</v>
      </c>
      <c r="B1195" s="6" t="s">
        <v>514</v>
      </c>
      <c r="C1195" s="6">
        <v>2021</v>
      </c>
      <c r="D1195" s="6">
        <v>98</v>
      </c>
    </row>
    <row r="1196" spans="1:4">
      <c r="A1196" s="6" t="s">
        <v>491</v>
      </c>
      <c r="B1196" s="6" t="s">
        <v>523</v>
      </c>
      <c r="C1196" s="6">
        <v>2019</v>
      </c>
      <c r="D1196" s="6">
        <v>150.3</v>
      </c>
    </row>
    <row r="1197" spans="1:4">
      <c r="A1197" s="6" t="s">
        <v>491</v>
      </c>
      <c r="B1197" s="6" t="s">
        <v>523</v>
      </c>
      <c r="C1197" s="6">
        <v>2020</v>
      </c>
      <c r="D1197" s="6">
        <v>161</v>
      </c>
    </row>
    <row r="1198" spans="1:4">
      <c r="A1198" s="6" t="s">
        <v>491</v>
      </c>
      <c r="B1198" s="6" t="s">
        <v>523</v>
      </c>
      <c r="C1198" s="6">
        <v>2021</v>
      </c>
      <c r="D1198" s="6">
        <v>165</v>
      </c>
    </row>
    <row r="1199" spans="1:4">
      <c r="A1199" s="6" t="s">
        <v>491</v>
      </c>
      <c r="B1199" s="6" t="s">
        <v>515</v>
      </c>
      <c r="C1199" s="6">
        <v>2019</v>
      </c>
      <c r="D1199" s="6">
        <v>1828</v>
      </c>
    </row>
    <row r="1200" spans="1:4">
      <c r="A1200" s="6" t="s">
        <v>491</v>
      </c>
      <c r="B1200" s="6" t="s">
        <v>515</v>
      </c>
      <c r="C1200" s="6">
        <v>2020</v>
      </c>
      <c r="D1200" s="6">
        <v>1974</v>
      </c>
    </row>
    <row r="1201" spans="1:4">
      <c r="A1201" s="6" t="s">
        <v>491</v>
      </c>
      <c r="B1201" s="6" t="s">
        <v>515</v>
      </c>
      <c r="C1201" s="6">
        <v>2021</v>
      </c>
      <c r="D1201" s="6">
        <v>2198</v>
      </c>
    </row>
    <row r="1202" spans="1:4">
      <c r="A1202" s="6" t="s">
        <v>491</v>
      </c>
      <c r="B1202" s="6" t="s">
        <v>525</v>
      </c>
      <c r="C1202" s="6">
        <v>2019</v>
      </c>
      <c r="D1202" s="6">
        <v>4207</v>
      </c>
    </row>
    <row r="1203" spans="1:4">
      <c r="A1203" s="6" t="s">
        <v>491</v>
      </c>
      <c r="B1203" s="6" t="s">
        <v>525</v>
      </c>
      <c r="C1203" s="6">
        <v>2020</v>
      </c>
      <c r="D1203" s="6">
        <v>4768</v>
      </c>
    </row>
    <row r="1204" spans="1:4">
      <c r="A1204" s="6" t="s">
        <v>491</v>
      </c>
      <c r="B1204" s="6" t="s">
        <v>525</v>
      </c>
      <c r="C1204" s="6">
        <v>2021</v>
      </c>
      <c r="D1204" s="6">
        <v>4716</v>
      </c>
    </row>
    <row r="1205" spans="1:4">
      <c r="A1205" s="6" t="s">
        <v>491</v>
      </c>
      <c r="B1205" s="6" t="s">
        <v>516</v>
      </c>
      <c r="C1205" s="6">
        <v>2019</v>
      </c>
      <c r="D1205" s="6">
        <v>5</v>
      </c>
    </row>
    <row r="1206" spans="1:4">
      <c r="A1206" s="6" t="s">
        <v>491</v>
      </c>
      <c r="B1206" s="6" t="s">
        <v>516</v>
      </c>
      <c r="C1206" s="6">
        <v>2020</v>
      </c>
      <c r="D1206" s="6">
        <v>8</v>
      </c>
    </row>
    <row r="1207" spans="1:4">
      <c r="A1207" s="6" t="s">
        <v>491</v>
      </c>
      <c r="B1207" s="6" t="s">
        <v>516</v>
      </c>
      <c r="C1207" s="6">
        <v>2021</v>
      </c>
      <c r="D1207" s="6">
        <v>14</v>
      </c>
    </row>
    <row r="1208" spans="1:4">
      <c r="A1208" s="6" t="s">
        <v>491</v>
      </c>
      <c r="B1208" s="6" t="s">
        <v>526</v>
      </c>
      <c r="C1208" s="6">
        <v>2019</v>
      </c>
      <c r="D1208" s="6">
        <v>8</v>
      </c>
    </row>
    <row r="1209" spans="1:4">
      <c r="A1209" s="6" t="s">
        <v>491</v>
      </c>
      <c r="B1209" s="6" t="s">
        <v>526</v>
      </c>
      <c r="C1209" s="6">
        <v>2020</v>
      </c>
      <c r="D1209" s="6">
        <v>22</v>
      </c>
    </row>
    <row r="1210" spans="1:4">
      <c r="A1210" s="6" t="s">
        <v>491</v>
      </c>
      <c r="B1210" s="6" t="s">
        <v>526</v>
      </c>
      <c r="C1210" s="6">
        <v>2021</v>
      </c>
      <c r="D1210" s="6">
        <v>20</v>
      </c>
    </row>
    <row r="1211" spans="1:4">
      <c r="A1211" s="6" t="s">
        <v>491</v>
      </c>
      <c r="B1211" s="6" t="s">
        <v>517</v>
      </c>
      <c r="C1211" s="6">
        <v>2019</v>
      </c>
    </row>
    <row r="1212" spans="1:4">
      <c r="A1212" s="6" t="s">
        <v>491</v>
      </c>
      <c r="B1212" s="6" t="s">
        <v>517</v>
      </c>
      <c r="C1212" s="6">
        <v>2020</v>
      </c>
    </row>
    <row r="1213" spans="1:4">
      <c r="A1213" s="6" t="s">
        <v>491</v>
      </c>
      <c r="B1213" s="6" t="s">
        <v>527</v>
      </c>
      <c r="C1213" s="6">
        <v>2019</v>
      </c>
    </row>
    <row r="1214" spans="1:4">
      <c r="A1214" s="6" t="s">
        <v>491</v>
      </c>
      <c r="B1214" s="6" t="s">
        <v>527</v>
      </c>
      <c r="C1214" s="6">
        <v>2020</v>
      </c>
    </row>
    <row r="1215" spans="1:4">
      <c r="A1215" s="6" t="s">
        <v>491</v>
      </c>
      <c r="B1215" s="6" t="s">
        <v>518</v>
      </c>
      <c r="C1215" s="6">
        <v>2019</v>
      </c>
      <c r="D1215" s="6">
        <v>1.3</v>
      </c>
    </row>
    <row r="1216" spans="1:4">
      <c r="A1216" s="6" t="s">
        <v>491</v>
      </c>
      <c r="B1216" s="6" t="s">
        <v>518</v>
      </c>
      <c r="C1216" s="6">
        <v>2020</v>
      </c>
      <c r="D1216" s="6">
        <v>1</v>
      </c>
    </row>
    <row r="1217" spans="1:4">
      <c r="A1217" s="6" t="s">
        <v>491</v>
      </c>
      <c r="B1217" s="6" t="s">
        <v>518</v>
      </c>
      <c r="C1217" s="6">
        <v>2021</v>
      </c>
      <c r="D1217" s="6">
        <v>0</v>
      </c>
    </row>
    <row r="1218" spans="1:4">
      <c r="A1218" s="6" t="s">
        <v>491</v>
      </c>
      <c r="B1218" s="6" t="s">
        <v>528</v>
      </c>
      <c r="C1218" s="6">
        <v>2019</v>
      </c>
      <c r="D1218" s="6">
        <v>1.7</v>
      </c>
    </row>
    <row r="1219" spans="1:4">
      <c r="A1219" s="6" t="s">
        <v>491</v>
      </c>
      <c r="B1219" s="6" t="s">
        <v>528</v>
      </c>
      <c r="C1219" s="6">
        <v>2020</v>
      </c>
      <c r="D1219" s="6">
        <v>2</v>
      </c>
    </row>
    <row r="1220" spans="1:4">
      <c r="A1220" s="6" t="s">
        <v>491</v>
      </c>
      <c r="B1220" s="6" t="s">
        <v>528</v>
      </c>
      <c r="C1220" s="6">
        <v>2021</v>
      </c>
      <c r="D1220" s="6">
        <v>2</v>
      </c>
    </row>
    <row r="1221" spans="1:4">
      <c r="A1221" s="6" t="s">
        <v>492</v>
      </c>
      <c r="B1221" s="6" t="s">
        <v>510</v>
      </c>
      <c r="C1221" s="6">
        <v>2019</v>
      </c>
    </row>
    <row r="1222" spans="1:4">
      <c r="A1222" s="6" t="s">
        <v>492</v>
      </c>
      <c r="B1222" s="6" t="s">
        <v>510</v>
      </c>
      <c r="C1222" s="6">
        <v>2020</v>
      </c>
    </row>
    <row r="1223" spans="1:4">
      <c r="A1223" s="6" t="s">
        <v>492</v>
      </c>
      <c r="B1223" s="6" t="s">
        <v>519</v>
      </c>
      <c r="C1223" s="6">
        <v>2019</v>
      </c>
    </row>
    <row r="1224" spans="1:4">
      <c r="A1224" s="6" t="s">
        <v>492</v>
      </c>
      <c r="B1224" s="6" t="s">
        <v>519</v>
      </c>
      <c r="C1224" s="6">
        <v>2020</v>
      </c>
    </row>
    <row r="1225" spans="1:4">
      <c r="A1225" s="6" t="s">
        <v>492</v>
      </c>
      <c r="B1225" s="6" t="s">
        <v>511</v>
      </c>
      <c r="C1225" s="6">
        <v>2019</v>
      </c>
      <c r="D1225" s="6">
        <v>812</v>
      </c>
    </row>
    <row r="1226" spans="1:4">
      <c r="A1226" s="6" t="s">
        <v>492</v>
      </c>
      <c r="B1226" s="6" t="s">
        <v>511</v>
      </c>
      <c r="C1226" s="6">
        <v>2020</v>
      </c>
      <c r="D1226" s="6">
        <v>835</v>
      </c>
    </row>
    <row r="1227" spans="1:4">
      <c r="A1227" s="6" t="s">
        <v>492</v>
      </c>
      <c r="B1227" s="6" t="s">
        <v>511</v>
      </c>
      <c r="C1227" s="6">
        <v>2021</v>
      </c>
      <c r="D1227" s="6">
        <v>974</v>
      </c>
    </row>
    <row r="1228" spans="1:4">
      <c r="A1228" s="6" t="s">
        <v>492</v>
      </c>
      <c r="B1228" s="6" t="s">
        <v>520</v>
      </c>
      <c r="C1228" s="6">
        <v>2019</v>
      </c>
      <c r="D1228" s="6">
        <v>2475</v>
      </c>
    </row>
    <row r="1229" spans="1:4">
      <c r="A1229" s="6" t="s">
        <v>492</v>
      </c>
      <c r="B1229" s="6" t="s">
        <v>520</v>
      </c>
      <c r="C1229" s="6">
        <v>2020</v>
      </c>
      <c r="D1229" s="6">
        <v>2450</v>
      </c>
    </row>
    <row r="1230" spans="1:4">
      <c r="A1230" s="6" t="s">
        <v>492</v>
      </c>
      <c r="B1230" s="6" t="s">
        <v>520</v>
      </c>
      <c r="C1230" s="6">
        <v>2021</v>
      </c>
      <c r="D1230" s="6">
        <v>2510</v>
      </c>
    </row>
    <row r="1231" spans="1:4">
      <c r="A1231" s="6" t="s">
        <v>492</v>
      </c>
      <c r="B1231" s="6" t="s">
        <v>512</v>
      </c>
      <c r="C1231" s="6">
        <v>2019</v>
      </c>
    </row>
    <row r="1232" spans="1:4">
      <c r="A1232" s="6" t="s">
        <v>492</v>
      </c>
      <c r="B1232" s="6" t="s">
        <v>512</v>
      </c>
      <c r="C1232" s="6">
        <v>2020</v>
      </c>
    </row>
    <row r="1233" spans="1:4">
      <c r="A1233" s="6" t="s">
        <v>492</v>
      </c>
      <c r="B1233" s="6" t="s">
        <v>512</v>
      </c>
      <c r="C1233" s="6">
        <v>2021</v>
      </c>
      <c r="D1233" s="6">
        <v>0</v>
      </c>
    </row>
    <row r="1234" spans="1:4">
      <c r="A1234" s="6" t="s">
        <v>492</v>
      </c>
      <c r="B1234" s="6" t="s">
        <v>521</v>
      </c>
      <c r="C1234" s="6">
        <v>2019</v>
      </c>
    </row>
    <row r="1235" spans="1:4">
      <c r="A1235" s="6" t="s">
        <v>492</v>
      </c>
      <c r="B1235" s="6" t="s">
        <v>521</v>
      </c>
      <c r="C1235" s="6">
        <v>2020</v>
      </c>
    </row>
    <row r="1236" spans="1:4">
      <c r="A1236" s="6" t="s">
        <v>492</v>
      </c>
      <c r="B1236" s="6" t="s">
        <v>513</v>
      </c>
      <c r="C1236" s="6">
        <v>2019</v>
      </c>
      <c r="D1236" s="6">
        <v>24</v>
      </c>
    </row>
    <row r="1237" spans="1:4">
      <c r="A1237" s="6" t="s">
        <v>492</v>
      </c>
      <c r="B1237" s="6" t="s">
        <v>513</v>
      </c>
      <c r="C1237" s="6">
        <v>2020</v>
      </c>
      <c r="D1237" s="6">
        <v>32</v>
      </c>
    </row>
    <row r="1238" spans="1:4">
      <c r="A1238" s="6" t="s">
        <v>492</v>
      </c>
      <c r="B1238" s="6" t="s">
        <v>513</v>
      </c>
      <c r="C1238" s="6">
        <v>2021</v>
      </c>
      <c r="D1238" s="6">
        <v>34</v>
      </c>
    </row>
    <row r="1239" spans="1:4">
      <c r="A1239" s="6" t="s">
        <v>492</v>
      </c>
      <c r="B1239" s="6" t="s">
        <v>522</v>
      </c>
      <c r="C1239" s="6">
        <v>2019</v>
      </c>
      <c r="D1239" s="6">
        <v>41</v>
      </c>
    </row>
    <row r="1240" spans="1:4">
      <c r="A1240" s="6" t="s">
        <v>492</v>
      </c>
      <c r="B1240" s="6" t="s">
        <v>522</v>
      </c>
      <c r="C1240" s="6">
        <v>2020</v>
      </c>
      <c r="D1240" s="6">
        <v>41</v>
      </c>
    </row>
    <row r="1241" spans="1:4">
      <c r="A1241" s="6" t="s">
        <v>492</v>
      </c>
      <c r="B1241" s="6" t="s">
        <v>522</v>
      </c>
      <c r="C1241" s="6">
        <v>2021</v>
      </c>
      <c r="D1241" s="6">
        <v>53</v>
      </c>
    </row>
    <row r="1242" spans="1:4">
      <c r="A1242" s="6" t="s">
        <v>492</v>
      </c>
      <c r="B1242" s="6" t="s">
        <v>514</v>
      </c>
      <c r="C1242" s="6">
        <v>2019</v>
      </c>
      <c r="D1242" s="6">
        <v>37.7</v>
      </c>
    </row>
    <row r="1243" spans="1:4">
      <c r="A1243" s="6" t="s">
        <v>492</v>
      </c>
      <c r="B1243" s="6" t="s">
        <v>514</v>
      </c>
      <c r="C1243" s="6">
        <v>2020</v>
      </c>
      <c r="D1243" s="6">
        <v>30</v>
      </c>
    </row>
    <row r="1244" spans="1:4">
      <c r="A1244" s="6" t="s">
        <v>492</v>
      </c>
      <c r="B1244" s="6" t="s">
        <v>514</v>
      </c>
      <c r="C1244" s="6">
        <v>2021</v>
      </c>
      <c r="D1244" s="6">
        <v>36</v>
      </c>
    </row>
    <row r="1245" spans="1:4">
      <c r="A1245" s="6" t="s">
        <v>492</v>
      </c>
      <c r="B1245" s="6" t="s">
        <v>523</v>
      </c>
      <c r="C1245" s="6">
        <v>2019</v>
      </c>
      <c r="D1245" s="6">
        <v>78.2</v>
      </c>
    </row>
    <row r="1246" spans="1:4">
      <c r="A1246" s="6" t="s">
        <v>492</v>
      </c>
      <c r="B1246" s="6" t="s">
        <v>523</v>
      </c>
      <c r="C1246" s="6">
        <v>2020</v>
      </c>
      <c r="D1246" s="6">
        <v>78</v>
      </c>
    </row>
    <row r="1247" spans="1:4">
      <c r="A1247" s="6" t="s">
        <v>492</v>
      </c>
      <c r="B1247" s="6" t="s">
        <v>523</v>
      </c>
      <c r="C1247" s="6">
        <v>2021</v>
      </c>
      <c r="D1247" s="6">
        <v>80</v>
      </c>
    </row>
    <row r="1248" spans="1:4">
      <c r="A1248" s="6" t="s">
        <v>492</v>
      </c>
      <c r="B1248" s="6" t="s">
        <v>515</v>
      </c>
      <c r="C1248" s="6">
        <v>2019</v>
      </c>
      <c r="D1248" s="6">
        <v>607</v>
      </c>
    </row>
    <row r="1249" spans="1:4">
      <c r="A1249" s="6" t="s">
        <v>492</v>
      </c>
      <c r="B1249" s="6" t="s">
        <v>515</v>
      </c>
      <c r="C1249" s="6">
        <v>2020</v>
      </c>
      <c r="D1249" s="6">
        <v>619</v>
      </c>
    </row>
    <row r="1250" spans="1:4">
      <c r="A1250" s="6" t="s">
        <v>492</v>
      </c>
      <c r="B1250" s="6" t="s">
        <v>515</v>
      </c>
      <c r="C1250" s="6">
        <v>2021</v>
      </c>
      <c r="D1250" s="6">
        <v>750</v>
      </c>
    </row>
    <row r="1251" spans="1:4">
      <c r="A1251" s="6" t="s">
        <v>492</v>
      </c>
      <c r="B1251" s="6" t="s">
        <v>525</v>
      </c>
      <c r="C1251" s="6">
        <v>2019</v>
      </c>
      <c r="D1251" s="6">
        <v>1502</v>
      </c>
    </row>
    <row r="1252" spans="1:4">
      <c r="A1252" s="6" t="s">
        <v>492</v>
      </c>
      <c r="B1252" s="6" t="s">
        <v>525</v>
      </c>
      <c r="C1252" s="6">
        <v>2020</v>
      </c>
      <c r="D1252" s="6">
        <v>1502</v>
      </c>
    </row>
    <row r="1253" spans="1:4">
      <c r="A1253" s="6" t="s">
        <v>492</v>
      </c>
      <c r="B1253" s="6" t="s">
        <v>525</v>
      </c>
      <c r="C1253" s="6">
        <v>2021</v>
      </c>
      <c r="D1253" s="6">
        <v>1502</v>
      </c>
    </row>
    <row r="1254" spans="1:4">
      <c r="A1254" s="6" t="s">
        <v>492</v>
      </c>
      <c r="B1254" s="6" t="s">
        <v>516</v>
      </c>
      <c r="C1254" s="6">
        <v>2019</v>
      </c>
      <c r="D1254" s="6">
        <v>149</v>
      </c>
    </row>
    <row r="1255" spans="1:4">
      <c r="A1255" s="6" t="s">
        <v>492</v>
      </c>
      <c r="B1255" s="6" t="s">
        <v>516</v>
      </c>
      <c r="C1255" s="6">
        <v>2020</v>
      </c>
      <c r="D1255" s="6">
        <v>152</v>
      </c>
    </row>
    <row r="1256" spans="1:4">
      <c r="A1256" s="6" t="s">
        <v>492</v>
      </c>
      <c r="B1256" s="6" t="s">
        <v>516</v>
      </c>
      <c r="C1256" s="6">
        <v>2021</v>
      </c>
      <c r="D1256" s="6">
        <v>151</v>
      </c>
    </row>
    <row r="1257" spans="1:4">
      <c r="A1257" s="6" t="s">
        <v>492</v>
      </c>
      <c r="B1257" s="6" t="s">
        <v>526</v>
      </c>
      <c r="C1257" s="6">
        <v>2019</v>
      </c>
      <c r="D1257" s="6">
        <v>765</v>
      </c>
    </row>
    <row r="1258" spans="1:4">
      <c r="A1258" s="6" t="s">
        <v>492</v>
      </c>
      <c r="B1258" s="6" t="s">
        <v>526</v>
      </c>
      <c r="C1258" s="6">
        <v>2020</v>
      </c>
      <c r="D1258" s="6">
        <v>766</v>
      </c>
    </row>
    <row r="1259" spans="1:4">
      <c r="A1259" s="6" t="s">
        <v>492</v>
      </c>
      <c r="B1259" s="6" t="s">
        <v>526</v>
      </c>
      <c r="C1259" s="6">
        <v>2021</v>
      </c>
      <c r="D1259" s="6">
        <v>811</v>
      </c>
    </row>
    <row r="1260" spans="1:4">
      <c r="A1260" s="6" t="s">
        <v>492</v>
      </c>
      <c r="B1260" s="6" t="s">
        <v>517</v>
      </c>
      <c r="C1260" s="6">
        <v>2019</v>
      </c>
      <c r="D1260" s="6">
        <v>1</v>
      </c>
    </row>
    <row r="1261" spans="1:4">
      <c r="A1261" s="6" t="s">
        <v>492</v>
      </c>
      <c r="B1261" s="6" t="s">
        <v>517</v>
      </c>
      <c r="C1261" s="6">
        <v>2020</v>
      </c>
      <c r="D1261" s="6">
        <v>1</v>
      </c>
    </row>
    <row r="1262" spans="1:4">
      <c r="A1262" s="6" t="s">
        <v>492</v>
      </c>
      <c r="B1262" s="6" t="s">
        <v>517</v>
      </c>
      <c r="C1262" s="6">
        <v>2021</v>
      </c>
      <c r="D1262" s="6">
        <v>2</v>
      </c>
    </row>
    <row r="1263" spans="1:4">
      <c r="A1263" s="6" t="s">
        <v>492</v>
      </c>
      <c r="B1263" s="6" t="s">
        <v>527</v>
      </c>
      <c r="C1263" s="6">
        <v>2019</v>
      </c>
      <c r="D1263" s="6">
        <v>86</v>
      </c>
    </row>
    <row r="1264" spans="1:4">
      <c r="A1264" s="6" t="s">
        <v>492</v>
      </c>
      <c r="B1264" s="6" t="s">
        <v>527</v>
      </c>
      <c r="C1264" s="6">
        <v>2020</v>
      </c>
      <c r="D1264" s="6">
        <v>61</v>
      </c>
    </row>
    <row r="1265" spans="1:4">
      <c r="A1265" s="6" t="s">
        <v>492</v>
      </c>
      <c r="B1265" s="6" t="s">
        <v>527</v>
      </c>
      <c r="C1265" s="6">
        <v>2021</v>
      </c>
      <c r="D1265" s="6">
        <v>61</v>
      </c>
    </row>
    <row r="1266" spans="1:4">
      <c r="A1266" s="6" t="s">
        <v>492</v>
      </c>
      <c r="B1266" s="6" t="s">
        <v>518</v>
      </c>
      <c r="C1266" s="6">
        <v>2019</v>
      </c>
      <c r="D1266" s="6">
        <v>1.3</v>
      </c>
    </row>
    <row r="1267" spans="1:4">
      <c r="A1267" s="6" t="s">
        <v>492</v>
      </c>
      <c r="B1267" s="6" t="s">
        <v>518</v>
      </c>
      <c r="C1267" s="6">
        <v>2020</v>
      </c>
      <c r="D1267" s="6">
        <v>1</v>
      </c>
    </row>
    <row r="1268" spans="1:4">
      <c r="A1268" s="6" t="s">
        <v>492</v>
      </c>
      <c r="B1268" s="6" t="s">
        <v>518</v>
      </c>
      <c r="C1268" s="6">
        <v>2021</v>
      </c>
      <c r="D1268" s="6">
        <v>1</v>
      </c>
    </row>
    <row r="1269" spans="1:4">
      <c r="A1269" s="6" t="s">
        <v>492</v>
      </c>
      <c r="B1269" s="6" t="s">
        <v>528</v>
      </c>
      <c r="C1269" s="6">
        <v>2019</v>
      </c>
      <c r="D1269" s="6">
        <v>1.8</v>
      </c>
    </row>
    <row r="1270" spans="1:4">
      <c r="A1270" s="6" t="s">
        <v>492</v>
      </c>
      <c r="B1270" s="6" t="s">
        <v>528</v>
      </c>
      <c r="C1270" s="6">
        <v>2020</v>
      </c>
      <c r="D1270" s="6">
        <v>2</v>
      </c>
    </row>
    <row r="1271" spans="1:4">
      <c r="A1271" s="6" t="s">
        <v>492</v>
      </c>
      <c r="B1271" s="6" t="s">
        <v>528</v>
      </c>
      <c r="C1271" s="6">
        <v>2021</v>
      </c>
      <c r="D1271" s="6">
        <v>3</v>
      </c>
    </row>
    <row r="1272" spans="1:4">
      <c r="A1272" s="6" t="s">
        <v>493</v>
      </c>
      <c r="B1272" s="6" t="s">
        <v>510</v>
      </c>
      <c r="C1272" s="6">
        <v>2019</v>
      </c>
    </row>
    <row r="1273" spans="1:4">
      <c r="A1273" s="6" t="s">
        <v>493</v>
      </c>
      <c r="B1273" s="6" t="s">
        <v>510</v>
      </c>
      <c r="C1273" s="6">
        <v>2020</v>
      </c>
    </row>
    <row r="1274" spans="1:4">
      <c r="A1274" s="6" t="s">
        <v>493</v>
      </c>
      <c r="B1274" s="6" t="s">
        <v>519</v>
      </c>
      <c r="C1274" s="6">
        <v>2019</v>
      </c>
    </row>
    <row r="1275" spans="1:4">
      <c r="A1275" s="6" t="s">
        <v>493</v>
      </c>
      <c r="B1275" s="6" t="s">
        <v>519</v>
      </c>
      <c r="C1275" s="6">
        <v>2020</v>
      </c>
    </row>
    <row r="1276" spans="1:4">
      <c r="A1276" s="6" t="s">
        <v>493</v>
      </c>
      <c r="B1276" s="6" t="s">
        <v>511</v>
      </c>
      <c r="C1276" s="6">
        <v>2019</v>
      </c>
      <c r="D1276" s="6">
        <v>488</v>
      </c>
    </row>
    <row r="1277" spans="1:4">
      <c r="A1277" s="6" t="s">
        <v>493</v>
      </c>
      <c r="B1277" s="6" t="s">
        <v>511</v>
      </c>
      <c r="C1277" s="6">
        <v>2020</v>
      </c>
      <c r="D1277" s="6">
        <v>513</v>
      </c>
    </row>
    <row r="1278" spans="1:4">
      <c r="A1278" s="6" t="s">
        <v>493</v>
      </c>
      <c r="B1278" s="6" t="s">
        <v>511</v>
      </c>
      <c r="C1278" s="6">
        <v>2021</v>
      </c>
      <c r="D1278" s="6">
        <v>655</v>
      </c>
    </row>
    <row r="1279" spans="1:4">
      <c r="A1279" s="6" t="s">
        <v>493</v>
      </c>
      <c r="B1279" s="6" t="s">
        <v>520</v>
      </c>
      <c r="C1279" s="6">
        <v>2019</v>
      </c>
      <c r="D1279" s="6">
        <v>1570</v>
      </c>
    </row>
    <row r="1280" spans="1:4">
      <c r="A1280" s="6" t="s">
        <v>493</v>
      </c>
      <c r="B1280" s="6" t="s">
        <v>520</v>
      </c>
      <c r="C1280" s="6">
        <v>2020</v>
      </c>
      <c r="D1280" s="6">
        <v>1596</v>
      </c>
    </row>
    <row r="1281" spans="1:4">
      <c r="A1281" s="6" t="s">
        <v>493</v>
      </c>
      <c r="B1281" s="6" t="s">
        <v>520</v>
      </c>
      <c r="C1281" s="6">
        <v>2021</v>
      </c>
      <c r="D1281" s="6">
        <v>1825</v>
      </c>
    </row>
    <row r="1282" spans="1:4">
      <c r="A1282" s="6" t="s">
        <v>493</v>
      </c>
      <c r="B1282" s="6" t="s">
        <v>512</v>
      </c>
      <c r="C1282" s="6">
        <v>2019</v>
      </c>
      <c r="D1282" s="6">
        <v>9</v>
      </c>
    </row>
    <row r="1283" spans="1:4">
      <c r="A1283" s="6" t="s">
        <v>493</v>
      </c>
      <c r="B1283" s="6" t="s">
        <v>512</v>
      </c>
      <c r="C1283" s="6">
        <v>2020</v>
      </c>
      <c r="D1283" s="6">
        <v>12</v>
      </c>
    </row>
    <row r="1284" spans="1:4">
      <c r="A1284" s="6" t="s">
        <v>493</v>
      </c>
      <c r="B1284" s="6" t="s">
        <v>512</v>
      </c>
      <c r="C1284" s="6">
        <v>2021</v>
      </c>
      <c r="D1284" s="6">
        <v>12</v>
      </c>
    </row>
    <row r="1285" spans="1:4">
      <c r="A1285" s="6" t="s">
        <v>493</v>
      </c>
      <c r="B1285" s="6" t="s">
        <v>521</v>
      </c>
      <c r="C1285" s="6">
        <v>2019</v>
      </c>
      <c r="D1285" s="6">
        <v>15</v>
      </c>
    </row>
    <row r="1286" spans="1:4">
      <c r="A1286" s="6" t="s">
        <v>493</v>
      </c>
      <c r="B1286" s="6" t="s">
        <v>521</v>
      </c>
      <c r="C1286" s="6">
        <v>2020</v>
      </c>
      <c r="D1286" s="6">
        <v>18</v>
      </c>
    </row>
    <row r="1287" spans="1:4">
      <c r="A1287" s="6" t="s">
        <v>493</v>
      </c>
      <c r="B1287" s="6" t="s">
        <v>521</v>
      </c>
      <c r="C1287" s="6">
        <v>2021</v>
      </c>
      <c r="D1287" s="6">
        <v>18</v>
      </c>
    </row>
    <row r="1288" spans="1:4">
      <c r="A1288" s="6" t="s">
        <v>493</v>
      </c>
      <c r="B1288" s="6" t="s">
        <v>513</v>
      </c>
      <c r="C1288" s="6">
        <v>2019</v>
      </c>
      <c r="D1288" s="6">
        <v>28</v>
      </c>
    </row>
    <row r="1289" spans="1:4">
      <c r="A1289" s="6" t="s">
        <v>493</v>
      </c>
      <c r="B1289" s="6" t="s">
        <v>513</v>
      </c>
      <c r="C1289" s="6">
        <v>2020</v>
      </c>
      <c r="D1289" s="6">
        <v>35</v>
      </c>
    </row>
    <row r="1290" spans="1:4">
      <c r="A1290" s="6" t="s">
        <v>493</v>
      </c>
      <c r="B1290" s="6" t="s">
        <v>513</v>
      </c>
      <c r="C1290" s="6">
        <v>2021</v>
      </c>
      <c r="D1290" s="6">
        <v>58</v>
      </c>
    </row>
    <row r="1291" spans="1:4">
      <c r="A1291" s="6" t="s">
        <v>493</v>
      </c>
      <c r="B1291" s="6" t="s">
        <v>522</v>
      </c>
      <c r="C1291" s="6">
        <v>2019</v>
      </c>
      <c r="D1291" s="6">
        <v>47</v>
      </c>
    </row>
    <row r="1292" spans="1:4">
      <c r="A1292" s="6" t="s">
        <v>493</v>
      </c>
      <c r="B1292" s="6" t="s">
        <v>522</v>
      </c>
      <c r="C1292" s="6">
        <v>2020</v>
      </c>
      <c r="D1292" s="6">
        <v>61</v>
      </c>
    </row>
    <row r="1293" spans="1:4">
      <c r="A1293" s="6" t="s">
        <v>493</v>
      </c>
      <c r="B1293" s="6" t="s">
        <v>522</v>
      </c>
      <c r="C1293" s="6">
        <v>2021</v>
      </c>
      <c r="D1293" s="6">
        <v>95</v>
      </c>
    </row>
    <row r="1294" spans="1:4">
      <c r="A1294" s="6" t="s">
        <v>493</v>
      </c>
      <c r="B1294" s="6" t="s">
        <v>514</v>
      </c>
      <c r="C1294" s="6">
        <v>2019</v>
      </c>
      <c r="D1294" s="6">
        <v>85.5</v>
      </c>
    </row>
    <row r="1295" spans="1:4">
      <c r="A1295" s="6" t="s">
        <v>493</v>
      </c>
      <c r="B1295" s="6" t="s">
        <v>514</v>
      </c>
      <c r="C1295" s="6">
        <v>2020</v>
      </c>
      <c r="D1295" s="6">
        <v>75</v>
      </c>
    </row>
    <row r="1296" spans="1:4">
      <c r="A1296" s="6" t="s">
        <v>493</v>
      </c>
      <c r="B1296" s="6" t="s">
        <v>514</v>
      </c>
      <c r="C1296" s="6">
        <v>2021</v>
      </c>
      <c r="D1296" s="6">
        <v>83</v>
      </c>
    </row>
    <row r="1297" spans="1:4">
      <c r="A1297" s="6" t="s">
        <v>493</v>
      </c>
      <c r="B1297" s="6" t="s">
        <v>523</v>
      </c>
      <c r="C1297" s="6">
        <v>2019</v>
      </c>
      <c r="D1297" s="6">
        <v>162.5</v>
      </c>
    </row>
    <row r="1298" spans="1:4">
      <c r="A1298" s="6" t="s">
        <v>493</v>
      </c>
      <c r="B1298" s="6" t="s">
        <v>523</v>
      </c>
      <c r="C1298" s="6">
        <v>2020</v>
      </c>
      <c r="D1298" s="6">
        <v>172</v>
      </c>
    </row>
    <row r="1299" spans="1:4">
      <c r="A1299" s="6" t="s">
        <v>493</v>
      </c>
      <c r="B1299" s="6" t="s">
        <v>523</v>
      </c>
      <c r="C1299" s="6">
        <v>2021</v>
      </c>
      <c r="D1299" s="6">
        <v>180</v>
      </c>
    </row>
    <row r="1300" spans="1:4">
      <c r="A1300" s="6" t="s">
        <v>493</v>
      </c>
      <c r="B1300" s="6" t="s">
        <v>515</v>
      </c>
      <c r="C1300" s="6">
        <v>2019</v>
      </c>
      <c r="D1300" s="6">
        <v>352</v>
      </c>
    </row>
    <row r="1301" spans="1:4">
      <c r="A1301" s="6" t="s">
        <v>493</v>
      </c>
      <c r="B1301" s="6" t="s">
        <v>515</v>
      </c>
      <c r="C1301" s="6">
        <v>2020</v>
      </c>
      <c r="D1301" s="6">
        <v>361</v>
      </c>
    </row>
    <row r="1302" spans="1:4">
      <c r="A1302" s="6" t="s">
        <v>493</v>
      </c>
      <c r="B1302" s="6" t="s">
        <v>515</v>
      </c>
      <c r="C1302" s="6">
        <v>2021</v>
      </c>
      <c r="D1302" s="6">
        <v>469</v>
      </c>
    </row>
    <row r="1303" spans="1:4">
      <c r="A1303" s="6" t="s">
        <v>493</v>
      </c>
      <c r="B1303" s="6" t="s">
        <v>525</v>
      </c>
      <c r="C1303" s="6">
        <v>2019</v>
      </c>
      <c r="D1303" s="6">
        <v>1216</v>
      </c>
    </row>
    <row r="1304" spans="1:4">
      <c r="A1304" s="6" t="s">
        <v>493</v>
      </c>
      <c r="B1304" s="6" t="s">
        <v>525</v>
      </c>
      <c r="C1304" s="6">
        <v>2020</v>
      </c>
      <c r="D1304" s="6">
        <v>1212</v>
      </c>
    </row>
    <row r="1305" spans="1:4">
      <c r="A1305" s="6" t="s">
        <v>493</v>
      </c>
      <c r="B1305" s="6" t="s">
        <v>525</v>
      </c>
      <c r="C1305" s="6">
        <v>2021</v>
      </c>
      <c r="D1305" s="6">
        <v>1412</v>
      </c>
    </row>
    <row r="1306" spans="1:4">
      <c r="A1306" s="6" t="s">
        <v>493</v>
      </c>
      <c r="B1306" s="6" t="s">
        <v>516</v>
      </c>
      <c r="C1306" s="6">
        <v>2019</v>
      </c>
      <c r="D1306" s="6">
        <v>26</v>
      </c>
    </row>
    <row r="1307" spans="1:4">
      <c r="A1307" s="6" t="s">
        <v>493</v>
      </c>
      <c r="B1307" s="6" t="s">
        <v>516</v>
      </c>
      <c r="C1307" s="6">
        <v>2020</v>
      </c>
      <c r="D1307" s="6">
        <v>26</v>
      </c>
    </row>
    <row r="1308" spans="1:4">
      <c r="A1308" s="6" t="s">
        <v>493</v>
      </c>
      <c r="B1308" s="6" t="s">
        <v>516</v>
      </c>
      <c r="C1308" s="6">
        <v>2021</v>
      </c>
      <c r="D1308" s="6">
        <v>30</v>
      </c>
    </row>
    <row r="1309" spans="1:4">
      <c r="A1309" s="6" t="s">
        <v>493</v>
      </c>
      <c r="B1309" s="6" t="s">
        <v>526</v>
      </c>
      <c r="C1309" s="6">
        <v>2019</v>
      </c>
      <c r="D1309" s="6">
        <v>126</v>
      </c>
    </row>
    <row r="1310" spans="1:4">
      <c r="A1310" s="6" t="s">
        <v>493</v>
      </c>
      <c r="B1310" s="6" t="s">
        <v>526</v>
      </c>
      <c r="C1310" s="6">
        <v>2020</v>
      </c>
      <c r="D1310" s="6">
        <v>128</v>
      </c>
    </row>
    <row r="1311" spans="1:4">
      <c r="A1311" s="6" t="s">
        <v>493</v>
      </c>
      <c r="B1311" s="6" t="s">
        <v>526</v>
      </c>
      <c r="C1311" s="6">
        <v>2021</v>
      </c>
      <c r="D1311" s="6">
        <v>115</v>
      </c>
    </row>
    <row r="1312" spans="1:4">
      <c r="A1312" s="6" t="s">
        <v>493</v>
      </c>
      <c r="B1312" s="6" t="s">
        <v>517</v>
      </c>
      <c r="C1312" s="6">
        <v>2019</v>
      </c>
    </row>
    <row r="1313" spans="1:4">
      <c r="A1313" s="6" t="s">
        <v>493</v>
      </c>
      <c r="B1313" s="6" t="s">
        <v>517</v>
      </c>
      <c r="C1313" s="6">
        <v>2020</v>
      </c>
    </row>
    <row r="1314" spans="1:4">
      <c r="A1314" s="6" t="s">
        <v>493</v>
      </c>
      <c r="B1314" s="6" t="s">
        <v>527</v>
      </c>
      <c r="C1314" s="6">
        <v>2019</v>
      </c>
    </row>
    <row r="1315" spans="1:4">
      <c r="A1315" s="6" t="s">
        <v>493</v>
      </c>
      <c r="B1315" s="6" t="s">
        <v>527</v>
      </c>
      <c r="C1315" s="6">
        <v>2020</v>
      </c>
    </row>
    <row r="1316" spans="1:4">
      <c r="A1316" s="6" t="s">
        <v>493</v>
      </c>
      <c r="B1316" s="6" t="s">
        <v>518</v>
      </c>
      <c r="C1316" s="6">
        <v>2019</v>
      </c>
      <c r="D1316" s="6">
        <v>2.5</v>
      </c>
    </row>
    <row r="1317" spans="1:4">
      <c r="A1317" s="6" t="s">
        <v>493</v>
      </c>
      <c r="B1317" s="6" t="s">
        <v>518</v>
      </c>
      <c r="C1317" s="6">
        <v>2020</v>
      </c>
      <c r="D1317" s="6">
        <v>3</v>
      </c>
    </row>
    <row r="1318" spans="1:4">
      <c r="A1318" s="6" t="s">
        <v>493</v>
      </c>
      <c r="B1318" s="6" t="s">
        <v>518</v>
      </c>
      <c r="C1318" s="6">
        <v>2021</v>
      </c>
      <c r="D1318" s="6">
        <v>3</v>
      </c>
    </row>
    <row r="1319" spans="1:4">
      <c r="A1319" s="6" t="s">
        <v>493</v>
      </c>
      <c r="B1319" s="6" t="s">
        <v>528</v>
      </c>
      <c r="C1319" s="6">
        <v>2019</v>
      </c>
      <c r="D1319" s="6">
        <v>3.5</v>
      </c>
    </row>
    <row r="1320" spans="1:4">
      <c r="A1320" s="6" t="s">
        <v>493</v>
      </c>
      <c r="B1320" s="6" t="s">
        <v>528</v>
      </c>
      <c r="C1320" s="6">
        <v>2020</v>
      </c>
      <c r="D1320" s="6">
        <v>5</v>
      </c>
    </row>
    <row r="1321" spans="1:4">
      <c r="A1321" s="6" t="s">
        <v>493</v>
      </c>
      <c r="B1321" s="6" t="s">
        <v>528</v>
      </c>
      <c r="C1321" s="6">
        <v>2021</v>
      </c>
      <c r="D1321" s="6">
        <v>5</v>
      </c>
    </row>
    <row r="1322" spans="1:4">
      <c r="A1322" s="6" t="s">
        <v>495</v>
      </c>
      <c r="B1322" s="6" t="s">
        <v>510</v>
      </c>
      <c r="C1322" s="6">
        <v>2019</v>
      </c>
    </row>
    <row r="1323" spans="1:4">
      <c r="A1323" s="6" t="s">
        <v>495</v>
      </c>
      <c r="B1323" s="6" t="s">
        <v>510</v>
      </c>
      <c r="C1323" s="6">
        <v>2020</v>
      </c>
    </row>
    <row r="1324" spans="1:4">
      <c r="A1324" s="6" t="s">
        <v>495</v>
      </c>
      <c r="B1324" s="6" t="s">
        <v>519</v>
      </c>
      <c r="C1324" s="6">
        <v>2019</v>
      </c>
    </row>
    <row r="1325" spans="1:4">
      <c r="A1325" s="6" t="s">
        <v>495</v>
      </c>
      <c r="B1325" s="6" t="s">
        <v>519</v>
      </c>
      <c r="C1325" s="6">
        <v>2020</v>
      </c>
    </row>
    <row r="1326" spans="1:4">
      <c r="A1326" s="6" t="s">
        <v>495</v>
      </c>
      <c r="B1326" s="6" t="s">
        <v>511</v>
      </c>
      <c r="C1326" s="6">
        <v>2019</v>
      </c>
      <c r="D1326" s="6">
        <v>647</v>
      </c>
    </row>
    <row r="1327" spans="1:4">
      <c r="A1327" s="6" t="s">
        <v>495</v>
      </c>
      <c r="B1327" s="6" t="s">
        <v>511</v>
      </c>
      <c r="C1327" s="6">
        <v>2020</v>
      </c>
      <c r="D1327" s="6">
        <v>668</v>
      </c>
    </row>
    <row r="1328" spans="1:4">
      <c r="A1328" s="6" t="s">
        <v>495</v>
      </c>
      <c r="B1328" s="6" t="s">
        <v>511</v>
      </c>
      <c r="C1328" s="6">
        <v>2021</v>
      </c>
      <c r="D1328" s="6">
        <v>738</v>
      </c>
    </row>
    <row r="1329" spans="1:4">
      <c r="A1329" s="6" t="s">
        <v>495</v>
      </c>
      <c r="B1329" s="6" t="s">
        <v>520</v>
      </c>
      <c r="C1329" s="6">
        <v>2019</v>
      </c>
      <c r="D1329" s="6">
        <v>1639</v>
      </c>
    </row>
    <row r="1330" spans="1:4">
      <c r="A1330" s="6" t="s">
        <v>495</v>
      </c>
      <c r="B1330" s="6" t="s">
        <v>520</v>
      </c>
      <c r="C1330" s="6">
        <v>2020</v>
      </c>
      <c r="D1330" s="6">
        <v>1668</v>
      </c>
    </row>
    <row r="1331" spans="1:4">
      <c r="A1331" s="6" t="s">
        <v>495</v>
      </c>
      <c r="B1331" s="6" t="s">
        <v>520</v>
      </c>
      <c r="C1331" s="6">
        <v>2021</v>
      </c>
      <c r="D1331" s="6">
        <v>1884</v>
      </c>
    </row>
    <row r="1332" spans="1:4">
      <c r="A1332" s="6" t="s">
        <v>495</v>
      </c>
      <c r="B1332" s="6" t="s">
        <v>512</v>
      </c>
      <c r="C1332" s="6">
        <v>2019</v>
      </c>
      <c r="D1332" s="6">
        <v>3</v>
      </c>
    </row>
    <row r="1333" spans="1:4">
      <c r="A1333" s="6" t="s">
        <v>495</v>
      </c>
      <c r="B1333" s="6" t="s">
        <v>512</v>
      </c>
      <c r="C1333" s="6">
        <v>2020</v>
      </c>
      <c r="D1333" s="6">
        <v>3</v>
      </c>
    </row>
    <row r="1334" spans="1:4">
      <c r="A1334" s="6" t="s">
        <v>495</v>
      </c>
      <c r="B1334" s="6" t="s">
        <v>512</v>
      </c>
      <c r="C1334" s="6">
        <v>2021</v>
      </c>
      <c r="D1334" s="6">
        <v>1</v>
      </c>
    </row>
    <row r="1335" spans="1:4">
      <c r="A1335" s="6" t="s">
        <v>495</v>
      </c>
      <c r="B1335" s="6" t="s">
        <v>521</v>
      </c>
      <c r="C1335" s="6">
        <v>2019</v>
      </c>
      <c r="D1335" s="6">
        <v>4</v>
      </c>
    </row>
    <row r="1336" spans="1:4">
      <c r="A1336" s="6" t="s">
        <v>495</v>
      </c>
      <c r="B1336" s="6" t="s">
        <v>521</v>
      </c>
      <c r="C1336" s="6">
        <v>2020</v>
      </c>
      <c r="D1336" s="6">
        <v>4</v>
      </c>
    </row>
    <row r="1337" spans="1:4">
      <c r="A1337" s="6" t="s">
        <v>495</v>
      </c>
      <c r="B1337" s="6" t="s">
        <v>521</v>
      </c>
      <c r="C1337" s="6">
        <v>2021</v>
      </c>
      <c r="D1337" s="6">
        <v>4</v>
      </c>
    </row>
    <row r="1338" spans="1:4">
      <c r="A1338" s="6" t="s">
        <v>495</v>
      </c>
      <c r="B1338" s="6" t="s">
        <v>513</v>
      </c>
      <c r="C1338" s="6">
        <v>2019</v>
      </c>
      <c r="D1338" s="6">
        <v>6</v>
      </c>
    </row>
    <row r="1339" spans="1:4">
      <c r="A1339" s="6" t="s">
        <v>495</v>
      </c>
      <c r="B1339" s="6" t="s">
        <v>513</v>
      </c>
      <c r="C1339" s="6">
        <v>2020</v>
      </c>
      <c r="D1339" s="6">
        <v>8</v>
      </c>
    </row>
    <row r="1340" spans="1:4">
      <c r="A1340" s="6" t="s">
        <v>495</v>
      </c>
      <c r="B1340" s="6" t="s">
        <v>513</v>
      </c>
      <c r="C1340" s="6">
        <v>2021</v>
      </c>
      <c r="D1340" s="6">
        <v>17</v>
      </c>
    </row>
    <row r="1341" spans="1:4">
      <c r="A1341" s="6" t="s">
        <v>495</v>
      </c>
      <c r="B1341" s="6" t="s">
        <v>522</v>
      </c>
      <c r="C1341" s="6">
        <v>2019</v>
      </c>
      <c r="D1341" s="6">
        <v>12</v>
      </c>
    </row>
    <row r="1342" spans="1:4">
      <c r="A1342" s="6" t="s">
        <v>495</v>
      </c>
      <c r="B1342" s="6" t="s">
        <v>522</v>
      </c>
      <c r="C1342" s="6">
        <v>2020</v>
      </c>
      <c r="D1342" s="6">
        <v>30</v>
      </c>
    </row>
    <row r="1343" spans="1:4">
      <c r="A1343" s="6" t="s">
        <v>495</v>
      </c>
      <c r="B1343" s="6" t="s">
        <v>522</v>
      </c>
      <c r="C1343" s="6">
        <v>2021</v>
      </c>
      <c r="D1343" s="6">
        <v>41</v>
      </c>
    </row>
    <row r="1344" spans="1:4">
      <c r="A1344" s="6" t="s">
        <v>495</v>
      </c>
      <c r="B1344" s="6" t="s">
        <v>514</v>
      </c>
      <c r="C1344" s="6">
        <v>2019</v>
      </c>
      <c r="D1344" s="6">
        <v>12</v>
      </c>
    </row>
    <row r="1345" spans="1:4">
      <c r="A1345" s="6" t="s">
        <v>495</v>
      </c>
      <c r="B1345" s="6" t="s">
        <v>514</v>
      </c>
      <c r="C1345" s="6">
        <v>2020</v>
      </c>
      <c r="D1345" s="6">
        <v>10</v>
      </c>
    </row>
    <row r="1346" spans="1:4">
      <c r="A1346" s="6" t="s">
        <v>495</v>
      </c>
      <c r="B1346" s="6" t="s">
        <v>514</v>
      </c>
      <c r="C1346" s="6">
        <v>2021</v>
      </c>
      <c r="D1346" s="6">
        <v>16</v>
      </c>
    </row>
    <row r="1347" spans="1:4">
      <c r="A1347" s="6" t="s">
        <v>495</v>
      </c>
      <c r="B1347" s="6" t="s">
        <v>523</v>
      </c>
      <c r="C1347" s="6">
        <v>2019</v>
      </c>
      <c r="D1347" s="6">
        <v>16</v>
      </c>
    </row>
    <row r="1348" spans="1:4">
      <c r="A1348" s="6" t="s">
        <v>495</v>
      </c>
      <c r="B1348" s="6" t="s">
        <v>523</v>
      </c>
      <c r="C1348" s="6">
        <v>2020</v>
      </c>
      <c r="D1348" s="6">
        <v>22</v>
      </c>
    </row>
    <row r="1349" spans="1:4">
      <c r="A1349" s="6" t="s">
        <v>495</v>
      </c>
      <c r="B1349" s="6" t="s">
        <v>523</v>
      </c>
      <c r="C1349" s="6">
        <v>2021</v>
      </c>
      <c r="D1349" s="6">
        <v>33</v>
      </c>
    </row>
    <row r="1350" spans="1:4">
      <c r="A1350" s="6" t="s">
        <v>495</v>
      </c>
      <c r="B1350" s="6" t="s">
        <v>515</v>
      </c>
      <c r="C1350" s="6">
        <v>2019</v>
      </c>
      <c r="D1350" s="6">
        <v>518</v>
      </c>
    </row>
    <row r="1351" spans="1:4">
      <c r="A1351" s="6" t="s">
        <v>495</v>
      </c>
      <c r="B1351" s="6" t="s">
        <v>515</v>
      </c>
      <c r="C1351" s="6">
        <v>2020</v>
      </c>
      <c r="D1351" s="6">
        <v>513</v>
      </c>
    </row>
    <row r="1352" spans="1:4">
      <c r="A1352" s="6" t="s">
        <v>495</v>
      </c>
      <c r="B1352" s="6" t="s">
        <v>515</v>
      </c>
      <c r="C1352" s="6">
        <v>2021</v>
      </c>
      <c r="D1352" s="6">
        <v>552</v>
      </c>
    </row>
    <row r="1353" spans="1:4">
      <c r="A1353" s="6" t="s">
        <v>495</v>
      </c>
      <c r="B1353" s="6" t="s">
        <v>525</v>
      </c>
      <c r="C1353" s="6">
        <v>2019</v>
      </c>
      <c r="D1353" s="6">
        <v>1225</v>
      </c>
    </row>
    <row r="1354" spans="1:4">
      <c r="A1354" s="6" t="s">
        <v>495</v>
      </c>
      <c r="B1354" s="6" t="s">
        <v>525</v>
      </c>
      <c r="C1354" s="6">
        <v>2020</v>
      </c>
      <c r="D1354" s="6">
        <v>1230</v>
      </c>
    </row>
    <row r="1355" spans="1:4">
      <c r="A1355" s="6" t="s">
        <v>495</v>
      </c>
      <c r="B1355" s="6" t="s">
        <v>525</v>
      </c>
      <c r="C1355" s="6">
        <v>2021</v>
      </c>
      <c r="D1355" s="6">
        <v>1224</v>
      </c>
    </row>
    <row r="1356" spans="1:4">
      <c r="A1356" s="6" t="s">
        <v>495</v>
      </c>
      <c r="B1356" s="6" t="s">
        <v>516</v>
      </c>
      <c r="C1356" s="6">
        <v>2019</v>
      </c>
      <c r="D1356" s="6">
        <v>114</v>
      </c>
    </row>
    <row r="1357" spans="1:4">
      <c r="A1357" s="6" t="s">
        <v>495</v>
      </c>
      <c r="B1357" s="6" t="s">
        <v>516</v>
      </c>
      <c r="C1357" s="6">
        <v>2020</v>
      </c>
      <c r="D1357" s="6">
        <v>134</v>
      </c>
    </row>
    <row r="1358" spans="1:4">
      <c r="A1358" s="6" t="s">
        <v>495</v>
      </c>
      <c r="B1358" s="6" t="s">
        <v>516</v>
      </c>
      <c r="C1358" s="6">
        <v>2021</v>
      </c>
      <c r="D1358" s="6">
        <v>147</v>
      </c>
    </row>
    <row r="1359" spans="1:4">
      <c r="A1359" s="6" t="s">
        <v>495</v>
      </c>
      <c r="B1359" s="6" t="s">
        <v>526</v>
      </c>
      <c r="C1359" s="6">
        <v>2019</v>
      </c>
      <c r="D1359" s="6">
        <v>382</v>
      </c>
    </row>
    <row r="1360" spans="1:4">
      <c r="A1360" s="6" t="s">
        <v>495</v>
      </c>
      <c r="B1360" s="6" t="s">
        <v>526</v>
      </c>
      <c r="C1360" s="6">
        <v>2020</v>
      </c>
      <c r="D1360" s="6">
        <v>382</v>
      </c>
    </row>
    <row r="1361" spans="1:4">
      <c r="A1361" s="6" t="s">
        <v>495</v>
      </c>
      <c r="B1361" s="6" t="s">
        <v>526</v>
      </c>
      <c r="C1361" s="6">
        <v>2021</v>
      </c>
      <c r="D1361" s="6">
        <v>564</v>
      </c>
    </row>
    <row r="1362" spans="1:4">
      <c r="A1362" s="6" t="s">
        <v>495</v>
      </c>
      <c r="B1362" s="6" t="s">
        <v>517</v>
      </c>
      <c r="C1362" s="6">
        <v>2019</v>
      </c>
    </row>
    <row r="1363" spans="1:4">
      <c r="A1363" s="6" t="s">
        <v>495</v>
      </c>
      <c r="B1363" s="6" t="s">
        <v>517</v>
      </c>
      <c r="C1363" s="6">
        <v>2020</v>
      </c>
    </row>
    <row r="1364" spans="1:4">
      <c r="A1364" s="6" t="s">
        <v>495</v>
      </c>
      <c r="B1364" s="6" t="s">
        <v>517</v>
      </c>
      <c r="C1364" s="6">
        <v>2021</v>
      </c>
      <c r="D1364" s="6">
        <v>5</v>
      </c>
    </row>
    <row r="1365" spans="1:4">
      <c r="A1365" s="6" t="s">
        <v>495</v>
      </c>
      <c r="B1365" s="6" t="s">
        <v>527</v>
      </c>
      <c r="C1365" s="6">
        <v>2019</v>
      </c>
    </row>
    <row r="1366" spans="1:4">
      <c r="A1366" s="6" t="s">
        <v>495</v>
      </c>
      <c r="B1366" s="6" t="s">
        <v>527</v>
      </c>
      <c r="C1366" s="6">
        <v>2020</v>
      </c>
    </row>
    <row r="1367" spans="1:4">
      <c r="A1367" s="6" t="s">
        <v>495</v>
      </c>
      <c r="B1367" s="6" t="s">
        <v>527</v>
      </c>
      <c r="C1367" s="6">
        <v>2021</v>
      </c>
      <c r="D1367" s="6">
        <v>18</v>
      </c>
    </row>
    <row r="1368" spans="1:4">
      <c r="A1368" s="6" t="s">
        <v>495</v>
      </c>
      <c r="B1368" s="6" t="s">
        <v>518</v>
      </c>
      <c r="C1368" s="6">
        <v>2019</v>
      </c>
    </row>
    <row r="1369" spans="1:4">
      <c r="A1369" s="6" t="s">
        <v>495</v>
      </c>
      <c r="B1369" s="6" t="s">
        <v>518</v>
      </c>
      <c r="C1369" s="6">
        <v>2020</v>
      </c>
    </row>
    <row r="1370" spans="1:4">
      <c r="A1370" s="6" t="s">
        <v>495</v>
      </c>
      <c r="B1370" s="6" t="s">
        <v>518</v>
      </c>
      <c r="C1370" s="6">
        <v>2021</v>
      </c>
      <c r="D1370" s="6">
        <v>0</v>
      </c>
    </row>
    <row r="1371" spans="1:4">
      <c r="A1371" s="6" t="s">
        <v>495</v>
      </c>
      <c r="B1371" s="6" t="s">
        <v>528</v>
      </c>
      <c r="C1371" s="6">
        <v>2019</v>
      </c>
    </row>
    <row r="1372" spans="1:4">
      <c r="A1372" s="6" t="s">
        <v>495</v>
      </c>
      <c r="B1372" s="6" t="s">
        <v>528</v>
      </c>
      <c r="C1372" s="6">
        <v>2020</v>
      </c>
    </row>
    <row r="1373" spans="1:4">
      <c r="A1373" s="6" t="s">
        <v>524</v>
      </c>
      <c r="B1373" s="6" t="s">
        <v>510</v>
      </c>
      <c r="C1373" s="6">
        <v>2019</v>
      </c>
    </row>
    <row r="1374" spans="1:4">
      <c r="A1374" s="6" t="s">
        <v>524</v>
      </c>
      <c r="B1374" s="6" t="s">
        <v>510</v>
      </c>
      <c r="C1374" s="6">
        <v>2020</v>
      </c>
    </row>
    <row r="1375" spans="1:4">
      <c r="A1375" s="6" t="s">
        <v>524</v>
      </c>
      <c r="B1375" s="6" t="s">
        <v>519</v>
      </c>
      <c r="C1375" s="6">
        <v>2019</v>
      </c>
    </row>
    <row r="1376" spans="1:4">
      <c r="A1376" s="6" t="s">
        <v>524</v>
      </c>
      <c r="B1376" s="6" t="s">
        <v>519</v>
      </c>
      <c r="C1376" s="6">
        <v>2020</v>
      </c>
    </row>
    <row r="1377" spans="1:4">
      <c r="A1377" s="6" t="s">
        <v>524</v>
      </c>
      <c r="B1377" s="6" t="s">
        <v>511</v>
      </c>
      <c r="C1377" s="6">
        <v>2019</v>
      </c>
      <c r="D1377" s="6">
        <v>1</v>
      </c>
    </row>
    <row r="1378" spans="1:4">
      <c r="A1378" s="6" t="s">
        <v>524</v>
      </c>
      <c r="B1378" s="6" t="s">
        <v>511</v>
      </c>
      <c r="C1378" s="6">
        <v>2020</v>
      </c>
      <c r="D1378" s="6">
        <v>1</v>
      </c>
    </row>
    <row r="1379" spans="1:4">
      <c r="A1379" s="6" t="s">
        <v>524</v>
      </c>
      <c r="B1379" s="6" t="s">
        <v>511</v>
      </c>
      <c r="C1379" s="6">
        <v>2021</v>
      </c>
      <c r="D1379" s="6">
        <v>1.4</v>
      </c>
    </row>
    <row r="1380" spans="1:4">
      <c r="A1380" s="6" t="s">
        <v>524</v>
      </c>
      <c r="B1380" s="6" t="s">
        <v>520</v>
      </c>
      <c r="C1380" s="6">
        <v>2019</v>
      </c>
      <c r="D1380" s="6">
        <v>42</v>
      </c>
    </row>
    <row r="1381" spans="1:4">
      <c r="A1381" s="6" t="s">
        <v>524</v>
      </c>
      <c r="B1381" s="6" t="s">
        <v>520</v>
      </c>
      <c r="C1381" s="6">
        <v>2020</v>
      </c>
      <c r="D1381" s="6">
        <v>43</v>
      </c>
    </row>
    <row r="1382" spans="1:4">
      <c r="A1382" s="6" t="s">
        <v>524</v>
      </c>
      <c r="B1382" s="6" t="s">
        <v>520</v>
      </c>
      <c r="C1382" s="6">
        <v>2021</v>
      </c>
      <c r="D1382" s="6">
        <v>43</v>
      </c>
    </row>
    <row r="1383" spans="1:4">
      <c r="A1383" s="6" t="s">
        <v>524</v>
      </c>
      <c r="B1383" s="6" t="s">
        <v>512</v>
      </c>
      <c r="C1383" s="6">
        <v>2019</v>
      </c>
    </row>
    <row r="1384" spans="1:4">
      <c r="A1384" s="6" t="s">
        <v>524</v>
      </c>
      <c r="B1384" s="6" t="s">
        <v>512</v>
      </c>
      <c r="C1384" s="6">
        <v>2020</v>
      </c>
    </row>
    <row r="1385" spans="1:4">
      <c r="A1385" s="6" t="s">
        <v>524</v>
      </c>
      <c r="B1385" s="6" t="s">
        <v>512</v>
      </c>
      <c r="C1385" s="6">
        <v>2021</v>
      </c>
      <c r="D1385" s="6">
        <v>0</v>
      </c>
    </row>
    <row r="1386" spans="1:4">
      <c r="A1386" s="6" t="s">
        <v>524</v>
      </c>
      <c r="B1386" s="6" t="s">
        <v>521</v>
      </c>
      <c r="C1386" s="6">
        <v>2019</v>
      </c>
    </row>
    <row r="1387" spans="1:4">
      <c r="A1387" s="6" t="s">
        <v>524</v>
      </c>
      <c r="B1387" s="6" t="s">
        <v>521</v>
      </c>
      <c r="C1387" s="6">
        <v>2020</v>
      </c>
    </row>
    <row r="1388" spans="1:4">
      <c r="A1388" s="6" t="s">
        <v>524</v>
      </c>
      <c r="B1388" s="6" t="s">
        <v>513</v>
      </c>
      <c r="C1388" s="6">
        <v>2019</v>
      </c>
      <c r="D1388" s="6">
        <v>1</v>
      </c>
    </row>
    <row r="1389" spans="1:4">
      <c r="A1389" s="6" t="s">
        <v>524</v>
      </c>
      <c r="B1389" s="6" t="s">
        <v>513</v>
      </c>
      <c r="C1389" s="6">
        <v>2020</v>
      </c>
      <c r="D1389" s="6">
        <v>1</v>
      </c>
    </row>
    <row r="1390" spans="1:4">
      <c r="A1390" s="6" t="s">
        <v>524</v>
      </c>
      <c r="B1390" s="6" t="s">
        <v>513</v>
      </c>
      <c r="C1390" s="6">
        <v>2021</v>
      </c>
      <c r="D1390" s="6">
        <v>1</v>
      </c>
    </row>
    <row r="1391" spans="1:4">
      <c r="A1391" s="6" t="s">
        <v>524</v>
      </c>
      <c r="B1391" s="6" t="s">
        <v>522</v>
      </c>
      <c r="C1391" s="6">
        <v>2019</v>
      </c>
      <c r="D1391" s="6">
        <v>2</v>
      </c>
    </row>
    <row r="1392" spans="1:4">
      <c r="A1392" s="6" t="s">
        <v>524</v>
      </c>
      <c r="B1392" s="6" t="s">
        <v>522</v>
      </c>
      <c r="C1392" s="6">
        <v>2020</v>
      </c>
      <c r="D1392" s="6">
        <v>2</v>
      </c>
    </row>
    <row r="1393" spans="1:4">
      <c r="A1393" s="6" t="s">
        <v>524</v>
      </c>
      <c r="B1393" s="6" t="s">
        <v>522</v>
      </c>
      <c r="C1393" s="6">
        <v>2021</v>
      </c>
      <c r="D1393" s="6">
        <v>2</v>
      </c>
    </row>
    <row r="1394" spans="1:4">
      <c r="A1394" s="6" t="s">
        <v>524</v>
      </c>
      <c r="B1394" s="6" t="s">
        <v>514</v>
      </c>
      <c r="C1394" s="6">
        <v>2019</v>
      </c>
      <c r="D1394" s="6">
        <v>0</v>
      </c>
    </row>
    <row r="1395" spans="1:4">
      <c r="A1395" s="6" t="s">
        <v>524</v>
      </c>
      <c r="B1395" s="6" t="s">
        <v>514</v>
      </c>
      <c r="C1395" s="6">
        <v>2020</v>
      </c>
      <c r="D1395" s="6">
        <v>0</v>
      </c>
    </row>
    <row r="1396" spans="1:4">
      <c r="A1396" s="6" t="s">
        <v>524</v>
      </c>
      <c r="B1396" s="6" t="s">
        <v>514</v>
      </c>
      <c r="C1396" s="6">
        <v>2021</v>
      </c>
      <c r="D1396" s="6">
        <v>0</v>
      </c>
    </row>
    <row r="1397" spans="1:4">
      <c r="A1397" s="6" t="s">
        <v>524</v>
      </c>
      <c r="B1397" s="6" t="s">
        <v>523</v>
      </c>
      <c r="C1397" s="6">
        <v>2019</v>
      </c>
      <c r="D1397" s="6">
        <v>2</v>
      </c>
    </row>
    <row r="1398" spans="1:4">
      <c r="A1398" s="6" t="s">
        <v>524</v>
      </c>
      <c r="B1398" s="6" t="s">
        <v>523</v>
      </c>
      <c r="C1398" s="6">
        <v>2020</v>
      </c>
      <c r="D1398" s="6">
        <v>2</v>
      </c>
    </row>
    <row r="1399" spans="1:4">
      <c r="A1399" s="6" t="s">
        <v>524</v>
      </c>
      <c r="B1399" s="6" t="s">
        <v>523</v>
      </c>
      <c r="C1399" s="6">
        <v>2021</v>
      </c>
      <c r="D1399" s="6">
        <v>2</v>
      </c>
    </row>
    <row r="1400" spans="1:4">
      <c r="A1400" s="6" t="s">
        <v>524</v>
      </c>
      <c r="B1400" s="6" t="s">
        <v>515</v>
      </c>
      <c r="C1400" s="6">
        <v>2019</v>
      </c>
    </row>
    <row r="1401" spans="1:4">
      <c r="A1401" s="6" t="s">
        <v>524</v>
      </c>
      <c r="B1401" s="6" t="s">
        <v>515</v>
      </c>
      <c r="C1401" s="6">
        <v>2020</v>
      </c>
    </row>
    <row r="1402" spans="1:4">
      <c r="A1402" s="6" t="s">
        <v>524</v>
      </c>
      <c r="B1402" s="6" t="s">
        <v>525</v>
      </c>
      <c r="C1402" s="6">
        <v>2019</v>
      </c>
    </row>
    <row r="1403" spans="1:4">
      <c r="A1403" s="6" t="s">
        <v>524</v>
      </c>
      <c r="B1403" s="6" t="s">
        <v>525</v>
      </c>
      <c r="C1403" s="6">
        <v>2020</v>
      </c>
    </row>
    <row r="1404" spans="1:4">
      <c r="A1404" s="6" t="s">
        <v>524</v>
      </c>
      <c r="B1404" s="6" t="s">
        <v>525</v>
      </c>
      <c r="C1404" s="6">
        <v>2021</v>
      </c>
      <c r="D1404" s="6">
        <v>0</v>
      </c>
    </row>
    <row r="1405" spans="1:4">
      <c r="A1405" s="6" t="s">
        <v>524</v>
      </c>
      <c r="B1405" s="6" t="s">
        <v>516</v>
      </c>
      <c r="C1405" s="6">
        <v>2019</v>
      </c>
    </row>
    <row r="1406" spans="1:4">
      <c r="A1406" s="6" t="s">
        <v>524</v>
      </c>
      <c r="B1406" s="6" t="s">
        <v>516</v>
      </c>
      <c r="C1406" s="6">
        <v>2020</v>
      </c>
    </row>
    <row r="1407" spans="1:4">
      <c r="A1407" s="6" t="s">
        <v>524</v>
      </c>
      <c r="B1407" s="6" t="s">
        <v>516</v>
      </c>
      <c r="C1407" s="6">
        <v>2021</v>
      </c>
      <c r="D1407" s="6">
        <v>0</v>
      </c>
    </row>
    <row r="1408" spans="1:4">
      <c r="A1408" s="6" t="s">
        <v>524</v>
      </c>
      <c r="B1408" s="6" t="s">
        <v>526</v>
      </c>
      <c r="C1408" s="6">
        <v>2019</v>
      </c>
    </row>
    <row r="1409" spans="1:4">
      <c r="A1409" s="6" t="s">
        <v>524</v>
      </c>
      <c r="B1409" s="6" t="s">
        <v>526</v>
      </c>
      <c r="C1409" s="6">
        <v>2020</v>
      </c>
    </row>
    <row r="1410" spans="1:4">
      <c r="A1410" s="6" t="s">
        <v>524</v>
      </c>
      <c r="B1410" s="6" t="s">
        <v>526</v>
      </c>
      <c r="C1410" s="6">
        <v>2021</v>
      </c>
      <c r="D1410" s="6">
        <v>0</v>
      </c>
    </row>
    <row r="1411" spans="1:4">
      <c r="A1411" s="6" t="s">
        <v>524</v>
      </c>
      <c r="B1411" s="6" t="s">
        <v>517</v>
      </c>
      <c r="C1411" s="6">
        <v>2019</v>
      </c>
      <c r="D1411" s="6">
        <v>0.4</v>
      </c>
    </row>
    <row r="1412" spans="1:4">
      <c r="A1412" s="6" t="s">
        <v>524</v>
      </c>
      <c r="B1412" s="6" t="s">
        <v>517</v>
      </c>
      <c r="C1412" s="6">
        <v>2020</v>
      </c>
    </row>
    <row r="1413" spans="1:4">
      <c r="A1413" s="6" t="s">
        <v>524</v>
      </c>
      <c r="B1413" s="6" t="s">
        <v>517</v>
      </c>
      <c r="C1413" s="6">
        <v>2021</v>
      </c>
      <c r="D1413" s="6">
        <v>0.4</v>
      </c>
    </row>
    <row r="1414" spans="1:4">
      <c r="A1414" s="6" t="s">
        <v>524</v>
      </c>
      <c r="B1414" s="6" t="s">
        <v>527</v>
      </c>
      <c r="C1414" s="6">
        <v>2019</v>
      </c>
      <c r="D1414" s="6">
        <v>38</v>
      </c>
    </row>
    <row r="1415" spans="1:4">
      <c r="A1415" s="6" t="s">
        <v>524</v>
      </c>
      <c r="B1415" s="6" t="s">
        <v>527</v>
      </c>
      <c r="C1415" s="6">
        <v>2020</v>
      </c>
      <c r="D1415" s="6">
        <v>39</v>
      </c>
    </row>
    <row r="1416" spans="1:4">
      <c r="A1416" s="6" t="s">
        <v>524</v>
      </c>
      <c r="B1416" s="6" t="s">
        <v>527</v>
      </c>
      <c r="C1416" s="6">
        <v>2021</v>
      </c>
      <c r="D1416" s="6">
        <v>39</v>
      </c>
    </row>
    <row r="1417" spans="1:4">
      <c r="A1417" s="6" t="s">
        <v>524</v>
      </c>
      <c r="B1417" s="6" t="s">
        <v>518</v>
      </c>
      <c r="C1417" s="6">
        <v>2019</v>
      </c>
    </row>
    <row r="1418" spans="1:4">
      <c r="A1418" s="6" t="s">
        <v>524</v>
      </c>
      <c r="B1418" s="6" t="s">
        <v>518</v>
      </c>
      <c r="C1418" s="6">
        <v>2020</v>
      </c>
    </row>
    <row r="1419" spans="1:4">
      <c r="A1419" s="6" t="s">
        <v>524</v>
      </c>
      <c r="B1419" s="6" t="s">
        <v>518</v>
      </c>
      <c r="C1419" s="6">
        <v>2021</v>
      </c>
      <c r="D1419" s="6">
        <v>0</v>
      </c>
    </row>
    <row r="1420" spans="1:4">
      <c r="A1420" s="6" t="s">
        <v>524</v>
      </c>
      <c r="B1420" s="6" t="s">
        <v>528</v>
      </c>
      <c r="C1420" s="6">
        <v>2019</v>
      </c>
    </row>
    <row r="1421" spans="1:4">
      <c r="A1421" s="6" t="s">
        <v>524</v>
      </c>
      <c r="B1421" s="6" t="s">
        <v>528</v>
      </c>
      <c r="C1421" s="6">
        <v>2020</v>
      </c>
    </row>
    <row r="1422" spans="1:4">
      <c r="A1422" s="6" t="s">
        <v>496</v>
      </c>
      <c r="B1422" s="6" t="s">
        <v>510</v>
      </c>
      <c r="C1422" s="6">
        <v>2019</v>
      </c>
    </row>
    <row r="1423" spans="1:4">
      <c r="A1423" s="6" t="s">
        <v>496</v>
      </c>
      <c r="B1423" s="6" t="s">
        <v>510</v>
      </c>
      <c r="C1423" s="6">
        <v>2020</v>
      </c>
    </row>
    <row r="1424" spans="1:4">
      <c r="A1424" s="6" t="s">
        <v>496</v>
      </c>
      <c r="B1424" s="6" t="s">
        <v>519</v>
      </c>
      <c r="C1424" s="6">
        <v>2019</v>
      </c>
    </row>
    <row r="1425" spans="1:4">
      <c r="A1425" s="6" t="s">
        <v>496</v>
      </c>
      <c r="B1425" s="6" t="s">
        <v>519</v>
      </c>
      <c r="C1425" s="6">
        <v>2020</v>
      </c>
    </row>
    <row r="1426" spans="1:4">
      <c r="A1426" s="6" t="s">
        <v>496</v>
      </c>
      <c r="B1426" s="6" t="s">
        <v>511</v>
      </c>
      <c r="C1426" s="6">
        <v>2019</v>
      </c>
      <c r="D1426" s="6">
        <v>2777</v>
      </c>
    </row>
    <row r="1427" spans="1:4">
      <c r="A1427" s="6" t="s">
        <v>496</v>
      </c>
      <c r="B1427" s="6" t="s">
        <v>511</v>
      </c>
      <c r="C1427" s="6">
        <v>2020</v>
      </c>
      <c r="D1427" s="6">
        <v>3193</v>
      </c>
    </row>
    <row r="1428" spans="1:4">
      <c r="A1428" s="6" t="s">
        <v>496</v>
      </c>
      <c r="B1428" s="6" t="s">
        <v>511</v>
      </c>
      <c r="C1428" s="6">
        <v>2021</v>
      </c>
      <c r="D1428" s="6">
        <v>3584</v>
      </c>
    </row>
    <row r="1429" spans="1:4">
      <c r="A1429" s="6" t="s">
        <v>496</v>
      </c>
      <c r="B1429" s="6" t="s">
        <v>520</v>
      </c>
      <c r="C1429" s="6">
        <v>2019</v>
      </c>
      <c r="D1429" s="6">
        <v>5813</v>
      </c>
    </row>
    <row r="1430" spans="1:4">
      <c r="A1430" s="6" t="s">
        <v>496</v>
      </c>
      <c r="B1430" s="6" t="s">
        <v>520</v>
      </c>
      <c r="C1430" s="6">
        <v>2020</v>
      </c>
      <c r="D1430" s="6">
        <v>6337</v>
      </c>
    </row>
    <row r="1431" spans="1:4">
      <c r="A1431" s="6" t="s">
        <v>496</v>
      </c>
      <c r="B1431" s="6" t="s">
        <v>520</v>
      </c>
      <c r="C1431" s="6">
        <v>2021</v>
      </c>
      <c r="D1431" s="6">
        <v>6845</v>
      </c>
    </row>
    <row r="1432" spans="1:4">
      <c r="A1432" s="6" t="s">
        <v>496</v>
      </c>
      <c r="B1432" s="6" t="s">
        <v>512</v>
      </c>
      <c r="C1432" s="6">
        <v>2019</v>
      </c>
      <c r="D1432" s="6">
        <v>2</v>
      </c>
    </row>
    <row r="1433" spans="1:4">
      <c r="A1433" s="6" t="s">
        <v>496</v>
      </c>
      <c r="B1433" s="6" t="s">
        <v>512</v>
      </c>
      <c r="C1433" s="6">
        <v>2020</v>
      </c>
      <c r="D1433" s="6">
        <v>2</v>
      </c>
    </row>
    <row r="1434" spans="1:4">
      <c r="A1434" s="6" t="s">
        <v>496</v>
      </c>
      <c r="B1434" s="6" t="s">
        <v>512</v>
      </c>
      <c r="C1434" s="6">
        <v>2021</v>
      </c>
      <c r="D1434" s="6">
        <v>3</v>
      </c>
    </row>
    <row r="1435" spans="1:4">
      <c r="A1435" s="6" t="s">
        <v>496</v>
      </c>
      <c r="B1435" s="6" t="s">
        <v>521</v>
      </c>
      <c r="C1435" s="6">
        <v>2019</v>
      </c>
      <c r="D1435" s="6">
        <v>2</v>
      </c>
    </row>
    <row r="1436" spans="1:4">
      <c r="A1436" s="6" t="s">
        <v>496</v>
      </c>
      <c r="B1436" s="6" t="s">
        <v>521</v>
      </c>
      <c r="C1436" s="6">
        <v>2020</v>
      </c>
      <c r="D1436" s="6">
        <v>2</v>
      </c>
    </row>
    <row r="1437" spans="1:4">
      <c r="A1437" s="6" t="s">
        <v>496</v>
      </c>
      <c r="B1437" s="6" t="s">
        <v>521</v>
      </c>
      <c r="C1437" s="6">
        <v>2021</v>
      </c>
      <c r="D1437" s="6">
        <v>5</v>
      </c>
    </row>
    <row r="1438" spans="1:4">
      <c r="A1438" s="6" t="s">
        <v>496</v>
      </c>
      <c r="B1438" s="6" t="s">
        <v>513</v>
      </c>
      <c r="C1438" s="6">
        <v>2019</v>
      </c>
      <c r="D1438" s="6">
        <v>1</v>
      </c>
    </row>
    <row r="1439" spans="1:4">
      <c r="A1439" s="6" t="s">
        <v>496</v>
      </c>
      <c r="B1439" s="6" t="s">
        <v>513</v>
      </c>
      <c r="C1439" s="6">
        <v>2020</v>
      </c>
      <c r="D1439" s="6">
        <v>2</v>
      </c>
    </row>
    <row r="1440" spans="1:4">
      <c r="A1440" s="6" t="s">
        <v>496</v>
      </c>
      <c r="B1440" s="6" t="s">
        <v>513</v>
      </c>
      <c r="C1440" s="6">
        <v>2021</v>
      </c>
      <c r="D1440" s="6">
        <v>6</v>
      </c>
    </row>
    <row r="1441" spans="1:4">
      <c r="A1441" s="6" t="s">
        <v>496</v>
      </c>
      <c r="B1441" s="6" t="s">
        <v>522</v>
      </c>
      <c r="C1441" s="6">
        <v>2019</v>
      </c>
      <c r="D1441" s="6">
        <v>5</v>
      </c>
    </row>
    <row r="1442" spans="1:4">
      <c r="A1442" s="6" t="s">
        <v>496</v>
      </c>
      <c r="B1442" s="6" t="s">
        <v>522</v>
      </c>
      <c r="C1442" s="6">
        <v>2020</v>
      </c>
      <c r="D1442" s="6">
        <v>6</v>
      </c>
    </row>
    <row r="1443" spans="1:4">
      <c r="A1443" s="6" t="s">
        <v>496</v>
      </c>
      <c r="B1443" s="6" t="s">
        <v>522</v>
      </c>
      <c r="C1443" s="6">
        <v>2021</v>
      </c>
      <c r="D1443" s="6">
        <v>17</v>
      </c>
    </row>
    <row r="1444" spans="1:4">
      <c r="A1444" s="6" t="s">
        <v>496</v>
      </c>
      <c r="B1444" s="6" t="s">
        <v>514</v>
      </c>
      <c r="C1444" s="6">
        <v>2019</v>
      </c>
      <c r="D1444" s="6">
        <v>34.9</v>
      </c>
    </row>
    <row r="1445" spans="1:4">
      <c r="A1445" s="6" t="s">
        <v>496</v>
      </c>
      <c r="B1445" s="6" t="s">
        <v>514</v>
      </c>
      <c r="C1445" s="6">
        <v>2020</v>
      </c>
      <c r="D1445" s="6">
        <v>33.9</v>
      </c>
    </row>
    <row r="1446" spans="1:4">
      <c r="A1446" s="6" t="s">
        <v>496</v>
      </c>
      <c r="B1446" s="6" t="s">
        <v>514</v>
      </c>
      <c r="C1446" s="6">
        <v>2021</v>
      </c>
      <c r="D1446" s="6">
        <v>52</v>
      </c>
    </row>
    <row r="1447" spans="1:4">
      <c r="A1447" s="6" t="s">
        <v>496</v>
      </c>
      <c r="B1447" s="6" t="s">
        <v>523</v>
      </c>
      <c r="C1447" s="6">
        <v>2019</v>
      </c>
      <c r="D1447" s="6">
        <v>77.7</v>
      </c>
    </row>
    <row r="1448" spans="1:4">
      <c r="A1448" s="6" t="s">
        <v>496</v>
      </c>
      <c r="B1448" s="6" t="s">
        <v>523</v>
      </c>
      <c r="C1448" s="6">
        <v>2020</v>
      </c>
      <c r="D1448" s="6">
        <v>91.7</v>
      </c>
    </row>
    <row r="1449" spans="1:4">
      <c r="A1449" s="6" t="s">
        <v>496</v>
      </c>
      <c r="B1449" s="6" t="s">
        <v>523</v>
      </c>
      <c r="C1449" s="6">
        <v>2021</v>
      </c>
      <c r="D1449" s="6">
        <v>125</v>
      </c>
    </row>
    <row r="1450" spans="1:4">
      <c r="A1450" s="6" t="s">
        <v>496</v>
      </c>
      <c r="B1450" s="6" t="s">
        <v>515</v>
      </c>
      <c r="C1450" s="6">
        <v>2019</v>
      </c>
      <c r="D1450" s="6">
        <v>2726</v>
      </c>
    </row>
    <row r="1451" spans="1:4">
      <c r="A1451" s="6" t="s">
        <v>496</v>
      </c>
      <c r="B1451" s="6" t="s">
        <v>515</v>
      </c>
      <c r="C1451" s="6">
        <v>2020</v>
      </c>
      <c r="D1451" s="6">
        <v>3137</v>
      </c>
    </row>
    <row r="1452" spans="1:4">
      <c r="A1452" s="6" t="s">
        <v>496</v>
      </c>
      <c r="B1452" s="6" t="s">
        <v>515</v>
      </c>
      <c r="C1452" s="6">
        <v>2021</v>
      </c>
      <c r="D1452" s="6">
        <v>3482</v>
      </c>
    </row>
    <row r="1453" spans="1:4">
      <c r="A1453" s="6" t="s">
        <v>496</v>
      </c>
      <c r="B1453" s="6" t="s">
        <v>525</v>
      </c>
      <c r="C1453" s="6">
        <v>2019</v>
      </c>
      <c r="D1453" s="6">
        <v>5644</v>
      </c>
    </row>
    <row r="1454" spans="1:4">
      <c r="A1454" s="6" t="s">
        <v>496</v>
      </c>
      <c r="B1454" s="6" t="s">
        <v>525</v>
      </c>
      <c r="C1454" s="6">
        <v>2020</v>
      </c>
      <c r="D1454" s="6">
        <v>6152</v>
      </c>
    </row>
    <row r="1455" spans="1:4">
      <c r="A1455" s="6" t="s">
        <v>496</v>
      </c>
      <c r="B1455" s="6" t="s">
        <v>525</v>
      </c>
      <c r="C1455" s="6">
        <v>2021</v>
      </c>
      <c r="D1455" s="6">
        <v>6599</v>
      </c>
    </row>
    <row r="1456" spans="1:4">
      <c r="A1456" s="6" t="s">
        <v>496</v>
      </c>
      <c r="B1456" s="6" t="s">
        <v>516</v>
      </c>
      <c r="C1456" s="6">
        <v>2019</v>
      </c>
      <c r="D1456" s="6">
        <v>19</v>
      </c>
    </row>
    <row r="1457" spans="1:4">
      <c r="A1457" s="6" t="s">
        <v>496</v>
      </c>
      <c r="B1457" s="6" t="s">
        <v>516</v>
      </c>
      <c r="C1457" s="6">
        <v>2020</v>
      </c>
      <c r="D1457" s="6">
        <v>18</v>
      </c>
    </row>
    <row r="1458" spans="1:4">
      <c r="A1458" s="6" t="s">
        <v>496</v>
      </c>
      <c r="B1458" s="6" t="s">
        <v>516</v>
      </c>
      <c r="C1458" s="6">
        <v>2021</v>
      </c>
      <c r="D1458" s="6">
        <v>41</v>
      </c>
    </row>
    <row r="1459" spans="1:4">
      <c r="A1459" s="6" t="s">
        <v>496</v>
      </c>
      <c r="B1459" s="6" t="s">
        <v>526</v>
      </c>
      <c r="C1459" s="6">
        <v>2019</v>
      </c>
      <c r="D1459" s="6">
        <v>85</v>
      </c>
    </row>
    <row r="1460" spans="1:4">
      <c r="A1460" s="6" t="s">
        <v>496</v>
      </c>
      <c r="B1460" s="6" t="s">
        <v>526</v>
      </c>
      <c r="C1460" s="6">
        <v>2020</v>
      </c>
      <c r="D1460" s="6">
        <v>85</v>
      </c>
    </row>
    <row r="1461" spans="1:4">
      <c r="A1461" s="6" t="s">
        <v>496</v>
      </c>
      <c r="B1461" s="6" t="s">
        <v>526</v>
      </c>
      <c r="C1461" s="6">
        <v>2021</v>
      </c>
      <c r="D1461" s="6">
        <v>99</v>
      </c>
    </row>
    <row r="1462" spans="1:4">
      <c r="A1462" s="6" t="s">
        <v>496</v>
      </c>
      <c r="B1462" s="6" t="s">
        <v>517</v>
      </c>
      <c r="C1462" s="6">
        <v>2019</v>
      </c>
    </row>
    <row r="1463" spans="1:4">
      <c r="A1463" s="6" t="s">
        <v>496</v>
      </c>
      <c r="B1463" s="6" t="s">
        <v>517</v>
      </c>
      <c r="C1463" s="6">
        <v>2020</v>
      </c>
    </row>
    <row r="1464" spans="1:4">
      <c r="A1464" s="6" t="s">
        <v>496</v>
      </c>
      <c r="B1464" s="6" t="s">
        <v>527</v>
      </c>
      <c r="C1464" s="6">
        <v>2019</v>
      </c>
    </row>
    <row r="1465" spans="1:4">
      <c r="A1465" s="6" t="s">
        <v>496</v>
      </c>
      <c r="B1465" s="6" t="s">
        <v>527</v>
      </c>
      <c r="C1465" s="6">
        <v>2020</v>
      </c>
    </row>
    <row r="1466" spans="1:4">
      <c r="A1466" s="6" t="s">
        <v>496</v>
      </c>
      <c r="B1466" s="6" t="s">
        <v>518</v>
      </c>
      <c r="C1466" s="6">
        <v>2019</v>
      </c>
      <c r="D1466" s="6">
        <v>0.1</v>
      </c>
    </row>
    <row r="1467" spans="1:4">
      <c r="A1467" s="6" t="s">
        <v>496</v>
      </c>
      <c r="B1467" s="6" t="s">
        <v>518</v>
      </c>
      <c r="C1467" s="6">
        <v>2020</v>
      </c>
      <c r="D1467" s="6">
        <v>0.1</v>
      </c>
    </row>
    <row r="1468" spans="1:4">
      <c r="A1468" s="6" t="s">
        <v>496</v>
      </c>
      <c r="B1468" s="6" t="s">
        <v>518</v>
      </c>
      <c r="C1468" s="6">
        <v>2021</v>
      </c>
      <c r="D1468" s="6">
        <v>0</v>
      </c>
    </row>
    <row r="1469" spans="1:4">
      <c r="A1469" s="6" t="s">
        <v>496</v>
      </c>
      <c r="B1469" s="6" t="s">
        <v>528</v>
      </c>
      <c r="C1469" s="6">
        <v>2019</v>
      </c>
      <c r="D1469" s="6">
        <v>0.3</v>
      </c>
    </row>
    <row r="1470" spans="1:4">
      <c r="A1470" s="6" t="s">
        <v>496</v>
      </c>
      <c r="B1470" s="6" t="s">
        <v>528</v>
      </c>
      <c r="C1470" s="6">
        <v>2020</v>
      </c>
      <c r="D1470" s="6">
        <v>0.3</v>
      </c>
    </row>
    <row r="1471" spans="1:4">
      <c r="A1471" s="6" t="s">
        <v>497</v>
      </c>
      <c r="B1471" s="6" t="s">
        <v>510</v>
      </c>
      <c r="C1471" s="6">
        <v>2019</v>
      </c>
    </row>
    <row r="1472" spans="1:4">
      <c r="A1472" s="6" t="s">
        <v>497</v>
      </c>
      <c r="B1472" s="6" t="s">
        <v>510</v>
      </c>
      <c r="C1472" s="6">
        <v>2020</v>
      </c>
    </row>
    <row r="1473" spans="1:4">
      <c r="A1473" s="6" t="s">
        <v>497</v>
      </c>
      <c r="B1473" s="6" t="s">
        <v>519</v>
      </c>
      <c r="C1473" s="6">
        <v>2019</v>
      </c>
    </row>
    <row r="1474" spans="1:4">
      <c r="A1474" s="6" t="s">
        <v>497</v>
      </c>
      <c r="B1474" s="6" t="s">
        <v>519</v>
      </c>
      <c r="C1474" s="6">
        <v>2020</v>
      </c>
    </row>
    <row r="1475" spans="1:4">
      <c r="A1475" s="6" t="s">
        <v>497</v>
      </c>
      <c r="B1475" s="6" t="s">
        <v>511</v>
      </c>
      <c r="C1475" s="6">
        <v>2019</v>
      </c>
      <c r="D1475" s="6">
        <v>318</v>
      </c>
    </row>
    <row r="1476" spans="1:4">
      <c r="A1476" s="6" t="s">
        <v>497</v>
      </c>
      <c r="B1476" s="6" t="s">
        <v>511</v>
      </c>
      <c r="C1476" s="6">
        <v>2020</v>
      </c>
      <c r="D1476" s="6">
        <v>415</v>
      </c>
    </row>
    <row r="1477" spans="1:4">
      <c r="A1477" s="6" t="s">
        <v>497</v>
      </c>
      <c r="B1477" s="6" t="s">
        <v>511</v>
      </c>
      <c r="C1477" s="6">
        <v>2021</v>
      </c>
      <c r="D1477" s="6">
        <v>455.3</v>
      </c>
    </row>
    <row r="1478" spans="1:4">
      <c r="A1478" s="6" t="s">
        <v>497</v>
      </c>
      <c r="B1478" s="6" t="s">
        <v>520</v>
      </c>
      <c r="C1478" s="6">
        <v>2019</v>
      </c>
      <c r="D1478" s="6">
        <v>1509</v>
      </c>
    </row>
    <row r="1479" spans="1:4">
      <c r="A1479" s="6" t="s">
        <v>497</v>
      </c>
      <c r="B1479" s="6" t="s">
        <v>520</v>
      </c>
      <c r="C1479" s="6">
        <v>2020</v>
      </c>
      <c r="D1479" s="6">
        <v>1517</v>
      </c>
    </row>
    <row r="1480" spans="1:4">
      <c r="A1480" s="6" t="s">
        <v>497</v>
      </c>
      <c r="B1480" s="6" t="s">
        <v>520</v>
      </c>
      <c r="C1480" s="6">
        <v>2021</v>
      </c>
      <c r="D1480" s="6">
        <v>1529</v>
      </c>
    </row>
    <row r="1481" spans="1:4">
      <c r="A1481" s="6" t="s">
        <v>497</v>
      </c>
      <c r="B1481" s="6" t="s">
        <v>512</v>
      </c>
      <c r="C1481" s="6">
        <v>2019</v>
      </c>
      <c r="D1481" s="6">
        <v>3</v>
      </c>
    </row>
    <row r="1482" spans="1:4">
      <c r="A1482" s="6" t="s">
        <v>497</v>
      </c>
      <c r="B1482" s="6" t="s">
        <v>512</v>
      </c>
      <c r="C1482" s="6">
        <v>2020</v>
      </c>
      <c r="D1482" s="6">
        <v>7</v>
      </c>
    </row>
    <row r="1483" spans="1:4">
      <c r="A1483" s="6" t="s">
        <v>497</v>
      </c>
      <c r="B1483" s="6" t="s">
        <v>512</v>
      </c>
      <c r="C1483" s="6">
        <v>2021</v>
      </c>
      <c r="D1483" s="6">
        <v>3</v>
      </c>
    </row>
    <row r="1484" spans="1:4">
      <c r="A1484" s="6" t="s">
        <v>497</v>
      </c>
      <c r="B1484" s="6" t="s">
        <v>521</v>
      </c>
      <c r="C1484" s="6">
        <v>2019</v>
      </c>
      <c r="D1484" s="6">
        <v>27</v>
      </c>
    </row>
    <row r="1485" spans="1:4">
      <c r="A1485" s="6" t="s">
        <v>497</v>
      </c>
      <c r="B1485" s="6" t="s">
        <v>521</v>
      </c>
      <c r="C1485" s="6">
        <v>2020</v>
      </c>
      <c r="D1485" s="6">
        <v>27</v>
      </c>
    </row>
    <row r="1486" spans="1:4">
      <c r="A1486" s="6" t="s">
        <v>497</v>
      </c>
      <c r="B1486" s="6" t="s">
        <v>521</v>
      </c>
      <c r="C1486" s="6">
        <v>2021</v>
      </c>
      <c r="D1486" s="6">
        <v>27</v>
      </c>
    </row>
    <row r="1487" spans="1:4">
      <c r="A1487" s="6" t="s">
        <v>497</v>
      </c>
      <c r="B1487" s="6" t="s">
        <v>513</v>
      </c>
      <c r="C1487" s="6">
        <v>2019</v>
      </c>
      <c r="D1487" s="6">
        <v>6</v>
      </c>
    </row>
    <row r="1488" spans="1:4">
      <c r="A1488" s="6" t="s">
        <v>497</v>
      </c>
      <c r="B1488" s="6" t="s">
        <v>513</v>
      </c>
      <c r="C1488" s="6">
        <v>2020</v>
      </c>
      <c r="D1488" s="6">
        <v>7</v>
      </c>
    </row>
    <row r="1489" spans="1:4">
      <c r="A1489" s="6" t="s">
        <v>497</v>
      </c>
      <c r="B1489" s="6" t="s">
        <v>513</v>
      </c>
      <c r="C1489" s="6">
        <v>2021</v>
      </c>
      <c r="D1489" s="6">
        <v>12</v>
      </c>
    </row>
    <row r="1490" spans="1:4">
      <c r="A1490" s="6" t="s">
        <v>497</v>
      </c>
      <c r="B1490" s="6" t="s">
        <v>522</v>
      </c>
      <c r="C1490" s="6">
        <v>2019</v>
      </c>
      <c r="D1490" s="6">
        <v>17</v>
      </c>
    </row>
    <row r="1491" spans="1:4">
      <c r="A1491" s="6" t="s">
        <v>497</v>
      </c>
      <c r="B1491" s="6" t="s">
        <v>522</v>
      </c>
      <c r="C1491" s="6">
        <v>2020</v>
      </c>
      <c r="D1491" s="6">
        <v>22</v>
      </c>
    </row>
    <row r="1492" spans="1:4">
      <c r="A1492" s="6" t="s">
        <v>497</v>
      </c>
      <c r="B1492" s="6" t="s">
        <v>522</v>
      </c>
      <c r="C1492" s="6">
        <v>2021</v>
      </c>
      <c r="D1492" s="6">
        <v>33</v>
      </c>
    </row>
    <row r="1493" spans="1:4">
      <c r="A1493" s="6" t="s">
        <v>497</v>
      </c>
      <c r="B1493" s="6" t="s">
        <v>514</v>
      </c>
      <c r="C1493" s="6">
        <v>2019</v>
      </c>
      <c r="D1493" s="6">
        <v>88</v>
      </c>
    </row>
    <row r="1494" spans="1:4">
      <c r="A1494" s="6" t="s">
        <v>497</v>
      </c>
      <c r="B1494" s="6" t="s">
        <v>514</v>
      </c>
      <c r="C1494" s="6">
        <v>2020</v>
      </c>
      <c r="D1494" s="6">
        <v>82.9</v>
      </c>
    </row>
    <row r="1495" spans="1:4">
      <c r="A1495" s="6" t="s">
        <v>497</v>
      </c>
      <c r="B1495" s="6" t="s">
        <v>514</v>
      </c>
      <c r="C1495" s="6">
        <v>2021</v>
      </c>
      <c r="D1495" s="6">
        <v>87</v>
      </c>
    </row>
    <row r="1496" spans="1:4">
      <c r="A1496" s="6" t="s">
        <v>497</v>
      </c>
      <c r="B1496" s="6" t="s">
        <v>523</v>
      </c>
      <c r="C1496" s="6">
        <v>2019</v>
      </c>
      <c r="D1496" s="6">
        <v>164</v>
      </c>
    </row>
    <row r="1497" spans="1:4">
      <c r="A1497" s="6" t="s">
        <v>497</v>
      </c>
      <c r="B1497" s="6" t="s">
        <v>523</v>
      </c>
      <c r="C1497" s="6">
        <v>2020</v>
      </c>
      <c r="D1497" s="6">
        <v>166.8</v>
      </c>
    </row>
    <row r="1498" spans="1:4">
      <c r="A1498" s="6" t="s">
        <v>497</v>
      </c>
      <c r="B1498" s="6" t="s">
        <v>523</v>
      </c>
      <c r="C1498" s="6">
        <v>2021</v>
      </c>
      <c r="D1498" s="6">
        <v>168</v>
      </c>
    </row>
    <row r="1499" spans="1:4">
      <c r="A1499" s="6" t="s">
        <v>497</v>
      </c>
      <c r="B1499" s="6" t="s">
        <v>515</v>
      </c>
      <c r="C1499" s="6">
        <v>2019</v>
      </c>
      <c r="D1499" s="6">
        <v>223</v>
      </c>
    </row>
    <row r="1500" spans="1:4">
      <c r="A1500" s="6" t="s">
        <v>497</v>
      </c>
      <c r="B1500" s="6" t="s">
        <v>515</v>
      </c>
      <c r="C1500" s="6">
        <v>2020</v>
      </c>
      <c r="D1500" s="6">
        <v>318</v>
      </c>
    </row>
    <row r="1501" spans="1:4">
      <c r="A1501" s="6" t="s">
        <v>497</v>
      </c>
      <c r="B1501" s="6" t="s">
        <v>515</v>
      </c>
      <c r="C1501" s="6">
        <v>2021</v>
      </c>
      <c r="D1501" s="6">
        <v>353</v>
      </c>
    </row>
    <row r="1502" spans="1:4">
      <c r="A1502" s="6" t="s">
        <v>497</v>
      </c>
      <c r="B1502" s="6" t="s">
        <v>525</v>
      </c>
      <c r="C1502" s="6">
        <v>2019</v>
      </c>
      <c r="D1502" s="6">
        <v>1298</v>
      </c>
    </row>
    <row r="1503" spans="1:4">
      <c r="A1503" s="6" t="s">
        <v>497</v>
      </c>
      <c r="B1503" s="6" t="s">
        <v>525</v>
      </c>
      <c r="C1503" s="6">
        <v>2020</v>
      </c>
      <c r="D1503" s="6">
        <v>1298</v>
      </c>
    </row>
    <row r="1504" spans="1:4">
      <c r="A1504" s="6" t="s">
        <v>497</v>
      </c>
      <c r="B1504" s="6" t="s">
        <v>525</v>
      </c>
      <c r="C1504" s="6">
        <v>2021</v>
      </c>
      <c r="D1504" s="6">
        <v>1298</v>
      </c>
    </row>
    <row r="1505" spans="1:4">
      <c r="A1505" s="6" t="s">
        <v>497</v>
      </c>
      <c r="B1505" s="6" t="s">
        <v>516</v>
      </c>
      <c r="C1505" s="6">
        <v>2019</v>
      </c>
      <c r="D1505" s="6">
        <v>0.5</v>
      </c>
    </row>
    <row r="1506" spans="1:4">
      <c r="A1506" s="6" t="s">
        <v>497</v>
      </c>
      <c r="B1506" s="6" t="s">
        <v>516</v>
      </c>
      <c r="C1506" s="6">
        <v>2020</v>
      </c>
      <c r="D1506" s="6">
        <v>0.5</v>
      </c>
    </row>
    <row r="1507" spans="1:4">
      <c r="A1507" s="6" t="s">
        <v>497</v>
      </c>
      <c r="B1507" s="6" t="s">
        <v>516</v>
      </c>
      <c r="C1507" s="6">
        <v>2021</v>
      </c>
      <c r="D1507" s="6">
        <v>0.2</v>
      </c>
    </row>
    <row r="1508" spans="1:4">
      <c r="A1508" s="6" t="s">
        <v>497</v>
      </c>
      <c r="B1508" s="6" t="s">
        <v>526</v>
      </c>
      <c r="C1508" s="6">
        <v>2019</v>
      </c>
      <c r="D1508" s="6">
        <v>3</v>
      </c>
    </row>
    <row r="1509" spans="1:4">
      <c r="A1509" s="6" t="s">
        <v>497</v>
      </c>
      <c r="B1509" s="6" t="s">
        <v>526</v>
      </c>
      <c r="C1509" s="6">
        <v>2020</v>
      </c>
      <c r="D1509" s="6">
        <v>3</v>
      </c>
    </row>
    <row r="1510" spans="1:4">
      <c r="A1510" s="6" t="s">
        <v>497</v>
      </c>
      <c r="B1510" s="6" t="s">
        <v>526</v>
      </c>
      <c r="C1510" s="6">
        <v>2021</v>
      </c>
      <c r="D1510" s="6">
        <v>2.6</v>
      </c>
    </row>
    <row r="1511" spans="1:4">
      <c r="A1511" s="6" t="s">
        <v>497</v>
      </c>
      <c r="B1511" s="6" t="s">
        <v>517</v>
      </c>
      <c r="C1511" s="6">
        <v>2019</v>
      </c>
    </row>
    <row r="1512" spans="1:4">
      <c r="A1512" s="6" t="s">
        <v>497</v>
      </c>
      <c r="B1512" s="6" t="s">
        <v>517</v>
      </c>
      <c r="C1512" s="6">
        <v>2020</v>
      </c>
    </row>
    <row r="1513" spans="1:4">
      <c r="A1513" s="6" t="s">
        <v>497</v>
      </c>
      <c r="B1513" s="6" t="s">
        <v>527</v>
      </c>
      <c r="C1513" s="6">
        <v>2019</v>
      </c>
    </row>
    <row r="1514" spans="1:4">
      <c r="A1514" s="6" t="s">
        <v>497</v>
      </c>
      <c r="B1514" s="6" t="s">
        <v>527</v>
      </c>
      <c r="C1514" s="6">
        <v>2020</v>
      </c>
    </row>
    <row r="1515" spans="1:4">
      <c r="A1515" s="6" t="s">
        <v>497</v>
      </c>
      <c r="B1515" s="6" t="s">
        <v>518</v>
      </c>
      <c r="C1515" s="6">
        <v>2019</v>
      </c>
    </row>
    <row r="1516" spans="1:4">
      <c r="A1516" s="6" t="s">
        <v>497</v>
      </c>
      <c r="B1516" s="6" t="s">
        <v>518</v>
      </c>
      <c r="C1516" s="6">
        <v>2020</v>
      </c>
      <c r="D1516" s="6">
        <v>0.1</v>
      </c>
    </row>
    <row r="1517" spans="1:4">
      <c r="A1517" s="6" t="s">
        <v>497</v>
      </c>
      <c r="B1517" s="6" t="s">
        <v>518</v>
      </c>
      <c r="C1517" s="6">
        <v>2021</v>
      </c>
      <c r="D1517" s="6">
        <v>0.1</v>
      </c>
    </row>
    <row r="1518" spans="1:4">
      <c r="A1518" s="6" t="s">
        <v>497</v>
      </c>
      <c r="B1518" s="6" t="s">
        <v>528</v>
      </c>
      <c r="C1518" s="6">
        <v>2019</v>
      </c>
    </row>
    <row r="1519" spans="1:4">
      <c r="A1519" s="6" t="s">
        <v>497</v>
      </c>
      <c r="B1519" s="6" t="s">
        <v>528</v>
      </c>
      <c r="C1519" s="6">
        <v>2020</v>
      </c>
      <c r="D1519" s="6">
        <v>0.2</v>
      </c>
    </row>
    <row r="1520" spans="1:4">
      <c r="A1520" s="6" t="s">
        <v>497</v>
      </c>
      <c r="B1520" s="6" t="s">
        <v>528</v>
      </c>
      <c r="C1520" s="6">
        <v>2021</v>
      </c>
      <c r="D1520" s="6">
        <v>0.4</v>
      </c>
    </row>
    <row r="1521" spans="1:4">
      <c r="A1521" s="6" t="s">
        <v>498</v>
      </c>
      <c r="B1521" s="6" t="s">
        <v>510</v>
      </c>
      <c r="C1521" s="6">
        <v>2019</v>
      </c>
      <c r="D1521" s="6">
        <v>629</v>
      </c>
    </row>
    <row r="1522" spans="1:4">
      <c r="A1522" s="6" t="s">
        <v>498</v>
      </c>
      <c r="B1522" s="6" t="s">
        <v>510</v>
      </c>
      <c r="C1522" s="6">
        <v>2020</v>
      </c>
      <c r="D1522" s="6">
        <v>712</v>
      </c>
    </row>
    <row r="1523" spans="1:4">
      <c r="A1523" s="6" t="s">
        <v>498</v>
      </c>
      <c r="B1523" s="6" t="s">
        <v>510</v>
      </c>
      <c r="C1523" s="6">
        <v>2021</v>
      </c>
      <c r="D1523" s="6">
        <v>733</v>
      </c>
    </row>
    <row r="1524" spans="1:4">
      <c r="A1524" s="6" t="s">
        <v>498</v>
      </c>
      <c r="B1524" s="6" t="s">
        <v>519</v>
      </c>
      <c r="C1524" s="6">
        <v>2019</v>
      </c>
      <c r="D1524" s="6">
        <v>908</v>
      </c>
    </row>
    <row r="1525" spans="1:4">
      <c r="A1525" s="6" t="s">
        <v>498</v>
      </c>
      <c r="B1525" s="6" t="s">
        <v>519</v>
      </c>
      <c r="C1525" s="6">
        <v>2020</v>
      </c>
      <c r="D1525" s="6">
        <v>911</v>
      </c>
    </row>
    <row r="1526" spans="1:4">
      <c r="A1526" s="6" t="s">
        <v>498</v>
      </c>
      <c r="B1526" s="6" t="s">
        <v>519</v>
      </c>
      <c r="C1526" s="6">
        <v>2021</v>
      </c>
      <c r="D1526" s="6">
        <v>911</v>
      </c>
    </row>
    <row r="1527" spans="1:4">
      <c r="A1527" s="6" t="s">
        <v>498</v>
      </c>
      <c r="B1527" s="6" t="s">
        <v>511</v>
      </c>
      <c r="C1527" s="6">
        <v>2019</v>
      </c>
      <c r="D1527" s="6">
        <v>2507</v>
      </c>
    </row>
    <row r="1528" spans="1:4">
      <c r="A1528" s="6" t="s">
        <v>498</v>
      </c>
      <c r="B1528" s="6" t="s">
        <v>511</v>
      </c>
      <c r="C1528" s="6">
        <v>2020</v>
      </c>
      <c r="D1528" s="6">
        <v>2432</v>
      </c>
    </row>
    <row r="1529" spans="1:4">
      <c r="A1529" s="6" t="s">
        <v>498</v>
      </c>
      <c r="B1529" s="6" t="s">
        <v>511</v>
      </c>
      <c r="C1529" s="6">
        <v>2021</v>
      </c>
      <c r="D1529" s="6">
        <v>3053.04</v>
      </c>
    </row>
    <row r="1530" spans="1:4">
      <c r="A1530" s="6" t="s">
        <v>498</v>
      </c>
      <c r="B1530" s="6" t="s">
        <v>520</v>
      </c>
      <c r="C1530" s="6">
        <v>2019</v>
      </c>
      <c r="D1530" s="6">
        <v>6212</v>
      </c>
    </row>
    <row r="1531" spans="1:4">
      <c r="A1531" s="6" t="s">
        <v>498</v>
      </c>
      <c r="B1531" s="6" t="s">
        <v>520</v>
      </c>
      <c r="C1531" s="6">
        <v>2020</v>
      </c>
      <c r="D1531" s="6">
        <v>6358</v>
      </c>
    </row>
    <row r="1532" spans="1:4">
      <c r="A1532" s="6" t="s">
        <v>498</v>
      </c>
      <c r="B1532" s="6" t="s">
        <v>520</v>
      </c>
      <c r="C1532" s="6">
        <v>2021</v>
      </c>
      <c r="D1532" s="6">
        <v>6462</v>
      </c>
    </row>
    <row r="1533" spans="1:4">
      <c r="A1533" s="6" t="s">
        <v>498</v>
      </c>
      <c r="B1533" s="6" t="s">
        <v>512</v>
      </c>
      <c r="C1533" s="6">
        <v>2019</v>
      </c>
      <c r="D1533" s="6">
        <v>12</v>
      </c>
    </row>
    <row r="1534" spans="1:4">
      <c r="A1534" s="6" t="s">
        <v>498</v>
      </c>
      <c r="B1534" s="6" t="s">
        <v>512</v>
      </c>
      <c r="C1534" s="6">
        <v>2020</v>
      </c>
      <c r="D1534" s="6">
        <v>13</v>
      </c>
    </row>
    <row r="1535" spans="1:4">
      <c r="A1535" s="6" t="s">
        <v>498</v>
      </c>
      <c r="B1535" s="6" t="s">
        <v>512</v>
      </c>
      <c r="C1535" s="6">
        <v>2021</v>
      </c>
      <c r="D1535" s="6">
        <v>12</v>
      </c>
    </row>
    <row r="1536" spans="1:4">
      <c r="A1536" s="6" t="s">
        <v>498</v>
      </c>
      <c r="B1536" s="6" t="s">
        <v>521</v>
      </c>
      <c r="C1536" s="6">
        <v>2019</v>
      </c>
      <c r="D1536" s="6">
        <v>24</v>
      </c>
    </row>
    <row r="1537" spans="1:4">
      <c r="A1537" s="6" t="s">
        <v>498</v>
      </c>
      <c r="B1537" s="6" t="s">
        <v>521</v>
      </c>
      <c r="C1537" s="6">
        <v>2020</v>
      </c>
      <c r="D1537" s="6">
        <v>24</v>
      </c>
    </row>
    <row r="1538" spans="1:4">
      <c r="A1538" s="6" t="s">
        <v>498</v>
      </c>
      <c r="B1538" s="6" t="s">
        <v>521</v>
      </c>
      <c r="C1538" s="6">
        <v>2021</v>
      </c>
      <c r="D1538" s="6">
        <v>24</v>
      </c>
    </row>
    <row r="1539" spans="1:4">
      <c r="A1539" s="6" t="s">
        <v>498</v>
      </c>
      <c r="B1539" s="6" t="s">
        <v>513</v>
      </c>
      <c r="C1539" s="6">
        <v>2019</v>
      </c>
      <c r="D1539" s="6">
        <v>92</v>
      </c>
    </row>
    <row r="1540" spans="1:4">
      <c r="A1540" s="6" t="s">
        <v>498</v>
      </c>
      <c r="B1540" s="6" t="s">
        <v>513</v>
      </c>
      <c r="C1540" s="6">
        <v>2020</v>
      </c>
      <c r="D1540" s="6">
        <v>96</v>
      </c>
    </row>
    <row r="1541" spans="1:4">
      <c r="A1541" s="6" t="s">
        <v>498</v>
      </c>
      <c r="B1541" s="6" t="s">
        <v>513</v>
      </c>
      <c r="C1541" s="6">
        <v>2021</v>
      </c>
      <c r="D1541" s="6">
        <v>129</v>
      </c>
    </row>
    <row r="1542" spans="1:4">
      <c r="A1542" s="6" t="s">
        <v>498</v>
      </c>
      <c r="B1542" s="6" t="s">
        <v>522</v>
      </c>
      <c r="C1542" s="6">
        <v>2019</v>
      </c>
      <c r="D1542" s="6">
        <v>161</v>
      </c>
    </row>
    <row r="1543" spans="1:4">
      <c r="A1543" s="6" t="s">
        <v>498</v>
      </c>
      <c r="B1543" s="6" t="s">
        <v>522</v>
      </c>
      <c r="C1543" s="6">
        <v>2020</v>
      </c>
      <c r="D1543" s="6">
        <v>210</v>
      </c>
    </row>
    <row r="1544" spans="1:4">
      <c r="A1544" s="6" t="s">
        <v>498</v>
      </c>
      <c r="B1544" s="6" t="s">
        <v>522</v>
      </c>
      <c r="C1544" s="6">
        <v>2021</v>
      </c>
      <c r="D1544" s="6">
        <v>261</v>
      </c>
    </row>
    <row r="1545" spans="1:4">
      <c r="A1545" s="6" t="s">
        <v>498</v>
      </c>
      <c r="B1545" s="6" t="s">
        <v>514</v>
      </c>
      <c r="C1545" s="6">
        <v>2019</v>
      </c>
      <c r="D1545" s="6">
        <v>59.2</v>
      </c>
    </row>
    <row r="1546" spans="1:4">
      <c r="A1546" s="6" t="s">
        <v>498</v>
      </c>
      <c r="B1546" s="6" t="s">
        <v>514</v>
      </c>
      <c r="C1546" s="6">
        <v>2020</v>
      </c>
      <c r="D1546" s="6">
        <v>54</v>
      </c>
    </row>
    <row r="1547" spans="1:4">
      <c r="A1547" s="6" t="s">
        <v>498</v>
      </c>
      <c r="B1547" s="6" t="s">
        <v>514</v>
      </c>
      <c r="C1547" s="6">
        <v>2021</v>
      </c>
      <c r="D1547" s="6">
        <v>63</v>
      </c>
    </row>
    <row r="1548" spans="1:4">
      <c r="A1548" s="6" t="s">
        <v>498</v>
      </c>
      <c r="B1548" s="6" t="s">
        <v>523</v>
      </c>
      <c r="C1548" s="6">
        <v>2019</v>
      </c>
      <c r="D1548" s="6">
        <v>108.4</v>
      </c>
    </row>
    <row r="1549" spans="1:4">
      <c r="A1549" s="6" t="s">
        <v>498</v>
      </c>
      <c r="B1549" s="6" t="s">
        <v>523</v>
      </c>
      <c r="C1549" s="6">
        <v>2020</v>
      </c>
      <c r="D1549" s="6">
        <v>115</v>
      </c>
    </row>
    <row r="1550" spans="1:4">
      <c r="A1550" s="6" t="s">
        <v>498</v>
      </c>
      <c r="B1550" s="6" t="s">
        <v>523</v>
      </c>
      <c r="C1550" s="6">
        <v>2021</v>
      </c>
      <c r="D1550" s="6">
        <v>121</v>
      </c>
    </row>
    <row r="1551" spans="1:4">
      <c r="A1551" s="6" t="s">
        <v>498</v>
      </c>
      <c r="B1551" s="6" t="s">
        <v>515</v>
      </c>
      <c r="C1551" s="6">
        <v>2019</v>
      </c>
      <c r="D1551" s="6">
        <v>2193</v>
      </c>
    </row>
    <row r="1552" spans="1:4">
      <c r="A1552" s="6" t="s">
        <v>498</v>
      </c>
      <c r="B1552" s="6" t="s">
        <v>515</v>
      </c>
      <c r="C1552" s="6">
        <v>2020</v>
      </c>
      <c r="D1552" s="6">
        <v>2102</v>
      </c>
    </row>
    <row r="1553" spans="1:4">
      <c r="A1553" s="6" t="s">
        <v>498</v>
      </c>
      <c r="B1553" s="6" t="s">
        <v>515</v>
      </c>
      <c r="C1553" s="6">
        <v>2021</v>
      </c>
      <c r="D1553" s="6">
        <v>2610</v>
      </c>
    </row>
    <row r="1554" spans="1:4">
      <c r="A1554" s="6" t="s">
        <v>498</v>
      </c>
      <c r="B1554" s="6" t="s">
        <v>525</v>
      </c>
      <c r="C1554" s="6">
        <v>2019</v>
      </c>
      <c r="D1554" s="6">
        <v>4649</v>
      </c>
    </row>
    <row r="1555" spans="1:4">
      <c r="A1555" s="6" t="s">
        <v>498</v>
      </c>
      <c r="B1555" s="6" t="s">
        <v>525</v>
      </c>
      <c r="C1555" s="6">
        <v>2020</v>
      </c>
      <c r="D1555" s="6">
        <v>4738</v>
      </c>
    </row>
    <row r="1556" spans="1:4">
      <c r="A1556" s="6" t="s">
        <v>498</v>
      </c>
      <c r="B1556" s="6" t="s">
        <v>525</v>
      </c>
      <c r="C1556" s="6">
        <v>2021</v>
      </c>
      <c r="D1556" s="6">
        <v>4791</v>
      </c>
    </row>
    <row r="1557" spans="1:4">
      <c r="A1557" s="6" t="s">
        <v>498</v>
      </c>
      <c r="B1557" s="6" t="s">
        <v>516</v>
      </c>
      <c r="C1557" s="6">
        <v>2019</v>
      </c>
      <c r="D1557" s="6">
        <v>150</v>
      </c>
    </row>
    <row r="1558" spans="1:4">
      <c r="A1558" s="6" t="s">
        <v>498</v>
      </c>
      <c r="B1558" s="6" t="s">
        <v>516</v>
      </c>
      <c r="C1558" s="6">
        <v>2020</v>
      </c>
      <c r="D1558" s="6">
        <v>163</v>
      </c>
    </row>
    <row r="1559" spans="1:4">
      <c r="A1559" s="6" t="s">
        <v>498</v>
      </c>
      <c r="B1559" s="6" t="s">
        <v>516</v>
      </c>
      <c r="C1559" s="6">
        <v>2021</v>
      </c>
      <c r="D1559" s="6">
        <v>236</v>
      </c>
    </row>
    <row r="1560" spans="1:4">
      <c r="A1560" s="6" t="s">
        <v>498</v>
      </c>
      <c r="B1560" s="6" t="s">
        <v>526</v>
      </c>
      <c r="C1560" s="6">
        <v>2019</v>
      </c>
      <c r="D1560" s="6">
        <v>1261</v>
      </c>
    </row>
    <row r="1561" spans="1:4">
      <c r="A1561" s="6" t="s">
        <v>498</v>
      </c>
      <c r="B1561" s="6" t="s">
        <v>526</v>
      </c>
      <c r="C1561" s="6">
        <v>2020</v>
      </c>
      <c r="D1561" s="6">
        <v>1262</v>
      </c>
    </row>
    <row r="1562" spans="1:4">
      <c r="A1562" s="6" t="s">
        <v>498</v>
      </c>
      <c r="B1562" s="6" t="s">
        <v>526</v>
      </c>
      <c r="C1562" s="6">
        <v>2021</v>
      </c>
      <c r="D1562" s="6">
        <v>1256</v>
      </c>
    </row>
    <row r="1563" spans="1:4">
      <c r="A1563" s="6" t="s">
        <v>498</v>
      </c>
      <c r="B1563" s="6" t="s">
        <v>517</v>
      </c>
      <c r="C1563" s="6">
        <v>2019</v>
      </c>
      <c r="D1563" s="6">
        <v>0.02</v>
      </c>
    </row>
    <row r="1564" spans="1:4">
      <c r="A1564" s="6" t="s">
        <v>498</v>
      </c>
      <c r="B1564" s="6" t="s">
        <v>517</v>
      </c>
      <c r="C1564" s="6">
        <v>2020</v>
      </c>
      <c r="D1564" s="6">
        <v>0.03</v>
      </c>
    </row>
    <row r="1565" spans="1:4">
      <c r="A1565" s="6" t="s">
        <v>498</v>
      </c>
      <c r="B1565" s="6" t="s">
        <v>517</v>
      </c>
      <c r="C1565" s="6">
        <v>2021</v>
      </c>
      <c r="D1565" s="6">
        <v>0.04</v>
      </c>
    </row>
    <row r="1566" spans="1:4">
      <c r="A1566" s="6" t="s">
        <v>498</v>
      </c>
      <c r="B1566" s="6" t="s">
        <v>527</v>
      </c>
      <c r="C1566" s="6">
        <v>2019</v>
      </c>
      <c r="D1566" s="6">
        <v>2</v>
      </c>
    </row>
    <row r="1567" spans="1:4">
      <c r="A1567" s="6" t="s">
        <v>498</v>
      </c>
      <c r="B1567" s="6" t="s">
        <v>527</v>
      </c>
      <c r="C1567" s="6">
        <v>2020</v>
      </c>
      <c r="D1567" s="6">
        <v>2</v>
      </c>
    </row>
    <row r="1568" spans="1:4">
      <c r="A1568" s="6" t="s">
        <v>498</v>
      </c>
      <c r="B1568" s="6" t="s">
        <v>527</v>
      </c>
      <c r="C1568" s="6">
        <v>2021</v>
      </c>
      <c r="D1568" s="6">
        <v>2</v>
      </c>
    </row>
    <row r="1569" spans="1:4">
      <c r="A1569" s="6" t="s">
        <v>498</v>
      </c>
      <c r="B1569" s="6" t="s">
        <v>518</v>
      </c>
      <c r="C1569" s="6">
        <v>2019</v>
      </c>
      <c r="D1569" s="6">
        <v>2.8</v>
      </c>
    </row>
    <row r="1570" spans="1:4">
      <c r="A1570" s="6" t="s">
        <v>498</v>
      </c>
      <c r="B1570" s="6" t="s">
        <v>518</v>
      </c>
      <c r="C1570" s="6">
        <v>2020</v>
      </c>
      <c r="D1570" s="6">
        <v>3</v>
      </c>
    </row>
    <row r="1571" spans="1:4">
      <c r="A1571" s="6" t="s">
        <v>498</v>
      </c>
      <c r="B1571" s="6" t="s">
        <v>518</v>
      </c>
      <c r="C1571" s="6">
        <v>2021</v>
      </c>
      <c r="D1571" s="6">
        <v>3</v>
      </c>
    </row>
    <row r="1572" spans="1:4">
      <c r="A1572" s="6" t="s">
        <v>498</v>
      </c>
      <c r="B1572" s="6" t="s">
        <v>528</v>
      </c>
      <c r="C1572" s="6">
        <v>2019</v>
      </c>
      <c r="D1572" s="6">
        <v>5.6</v>
      </c>
    </row>
    <row r="1573" spans="1:4">
      <c r="A1573" s="6" t="s">
        <v>498</v>
      </c>
      <c r="B1573" s="6" t="s">
        <v>528</v>
      </c>
      <c r="C1573" s="6">
        <v>2020</v>
      </c>
      <c r="D1573" s="6">
        <v>6</v>
      </c>
    </row>
    <row r="1574" spans="1:4">
      <c r="A1574" s="6" t="s">
        <v>498</v>
      </c>
      <c r="B1574" s="6" t="s">
        <v>528</v>
      </c>
      <c r="C1574" s="6">
        <v>2021</v>
      </c>
      <c r="D1574" s="6">
        <v>7</v>
      </c>
    </row>
    <row r="1575" spans="1:4">
      <c r="A1575" s="6" t="s">
        <v>499</v>
      </c>
      <c r="B1575" s="6" t="s">
        <v>510</v>
      </c>
      <c r="C1575" s="6">
        <v>2019</v>
      </c>
    </row>
    <row r="1576" spans="1:4">
      <c r="A1576" s="6" t="s">
        <v>499</v>
      </c>
      <c r="B1576" s="6" t="s">
        <v>510</v>
      </c>
      <c r="C1576" s="6">
        <v>2020</v>
      </c>
    </row>
    <row r="1577" spans="1:4">
      <c r="A1577" s="6" t="s">
        <v>499</v>
      </c>
      <c r="B1577" s="6" t="s">
        <v>519</v>
      </c>
      <c r="C1577" s="6">
        <v>2019</v>
      </c>
    </row>
    <row r="1578" spans="1:4">
      <c r="A1578" s="6" t="s">
        <v>499</v>
      </c>
      <c r="B1578" s="6" t="s">
        <v>519</v>
      </c>
      <c r="C1578" s="6">
        <v>2020</v>
      </c>
    </row>
    <row r="1579" spans="1:4">
      <c r="A1579" s="6" t="s">
        <v>499</v>
      </c>
      <c r="B1579" s="6" t="s">
        <v>511</v>
      </c>
      <c r="C1579" s="6">
        <v>2019</v>
      </c>
      <c r="D1579" s="6">
        <v>554</v>
      </c>
    </row>
    <row r="1580" spans="1:4">
      <c r="A1580" s="6" t="s">
        <v>499</v>
      </c>
      <c r="B1580" s="6" t="s">
        <v>511</v>
      </c>
      <c r="C1580" s="6">
        <v>2020</v>
      </c>
      <c r="D1580" s="6">
        <v>538</v>
      </c>
    </row>
    <row r="1581" spans="1:4">
      <c r="A1581" s="6" t="s">
        <v>499</v>
      </c>
      <c r="B1581" s="6" t="s">
        <v>511</v>
      </c>
      <c r="C1581" s="6">
        <v>2021</v>
      </c>
      <c r="D1581" s="6">
        <v>667</v>
      </c>
    </row>
    <row r="1582" spans="1:4">
      <c r="A1582" s="6" t="s">
        <v>499</v>
      </c>
      <c r="B1582" s="6" t="s">
        <v>520</v>
      </c>
      <c r="C1582" s="6">
        <v>2019</v>
      </c>
      <c r="D1582" s="6">
        <v>1548</v>
      </c>
    </row>
    <row r="1583" spans="1:4">
      <c r="A1583" s="6" t="s">
        <v>499</v>
      </c>
      <c r="B1583" s="6" t="s">
        <v>520</v>
      </c>
      <c r="C1583" s="6">
        <v>2020</v>
      </c>
      <c r="D1583" s="6">
        <v>1545</v>
      </c>
    </row>
    <row r="1584" spans="1:4">
      <c r="A1584" s="6" t="s">
        <v>499</v>
      </c>
      <c r="B1584" s="6" t="s">
        <v>520</v>
      </c>
      <c r="C1584" s="6">
        <v>2021</v>
      </c>
      <c r="D1584" s="6">
        <v>1553</v>
      </c>
    </row>
    <row r="1585" spans="1:4">
      <c r="A1585" s="6" t="s">
        <v>499</v>
      </c>
      <c r="B1585" s="6" t="s">
        <v>512</v>
      </c>
      <c r="C1585" s="6">
        <v>2019</v>
      </c>
      <c r="D1585" s="6">
        <v>2</v>
      </c>
    </row>
    <row r="1586" spans="1:4">
      <c r="A1586" s="6" t="s">
        <v>499</v>
      </c>
      <c r="B1586" s="6" t="s">
        <v>512</v>
      </c>
      <c r="C1586" s="6">
        <v>2020</v>
      </c>
      <c r="D1586" s="6">
        <v>2</v>
      </c>
    </row>
    <row r="1587" spans="1:4">
      <c r="A1587" s="6" t="s">
        <v>499</v>
      </c>
      <c r="B1587" s="6" t="s">
        <v>512</v>
      </c>
      <c r="C1587" s="6">
        <v>2021</v>
      </c>
      <c r="D1587" s="6">
        <v>1</v>
      </c>
    </row>
    <row r="1588" spans="1:4">
      <c r="A1588" s="6" t="s">
        <v>499</v>
      </c>
      <c r="B1588" s="6" t="s">
        <v>521</v>
      </c>
      <c r="C1588" s="6">
        <v>2019</v>
      </c>
      <c r="D1588" s="6">
        <v>7</v>
      </c>
    </row>
    <row r="1589" spans="1:4">
      <c r="A1589" s="6" t="s">
        <v>499</v>
      </c>
      <c r="B1589" s="6" t="s">
        <v>521</v>
      </c>
      <c r="C1589" s="6">
        <v>2020</v>
      </c>
      <c r="D1589" s="6">
        <v>7</v>
      </c>
    </row>
    <row r="1590" spans="1:4">
      <c r="A1590" s="6" t="s">
        <v>499</v>
      </c>
      <c r="B1590" s="6" t="s">
        <v>521</v>
      </c>
      <c r="C1590" s="6">
        <v>2021</v>
      </c>
      <c r="D1590" s="6">
        <v>7</v>
      </c>
    </row>
    <row r="1591" spans="1:4">
      <c r="A1591" s="6" t="s">
        <v>499</v>
      </c>
      <c r="B1591" s="6" t="s">
        <v>513</v>
      </c>
      <c r="C1591" s="6">
        <v>2019</v>
      </c>
      <c r="D1591" s="6">
        <v>17</v>
      </c>
    </row>
    <row r="1592" spans="1:4">
      <c r="A1592" s="6" t="s">
        <v>499</v>
      </c>
      <c r="B1592" s="6" t="s">
        <v>513</v>
      </c>
      <c r="C1592" s="6">
        <v>2020</v>
      </c>
      <c r="D1592" s="6">
        <v>19</v>
      </c>
    </row>
    <row r="1593" spans="1:4">
      <c r="A1593" s="6" t="s">
        <v>499</v>
      </c>
      <c r="B1593" s="6" t="s">
        <v>513</v>
      </c>
      <c r="C1593" s="6">
        <v>2021</v>
      </c>
      <c r="D1593" s="6">
        <v>24</v>
      </c>
    </row>
    <row r="1594" spans="1:4">
      <c r="A1594" s="6" t="s">
        <v>499</v>
      </c>
      <c r="B1594" s="6" t="s">
        <v>522</v>
      </c>
      <c r="C1594" s="6">
        <v>2019</v>
      </c>
      <c r="D1594" s="6">
        <v>25</v>
      </c>
    </row>
    <row r="1595" spans="1:4">
      <c r="A1595" s="6" t="s">
        <v>499</v>
      </c>
      <c r="B1595" s="6" t="s">
        <v>522</v>
      </c>
      <c r="C1595" s="6">
        <v>2020</v>
      </c>
      <c r="D1595" s="6">
        <v>28</v>
      </c>
    </row>
    <row r="1596" spans="1:4">
      <c r="A1596" s="6" t="s">
        <v>499</v>
      </c>
      <c r="B1596" s="6" t="s">
        <v>522</v>
      </c>
      <c r="C1596" s="6">
        <v>2021</v>
      </c>
      <c r="D1596" s="6">
        <v>45</v>
      </c>
    </row>
    <row r="1597" spans="1:4">
      <c r="A1597" s="6" t="s">
        <v>499</v>
      </c>
      <c r="B1597" s="6" t="s">
        <v>514</v>
      </c>
      <c r="C1597" s="6">
        <v>2019</v>
      </c>
      <c r="D1597" s="6">
        <v>18.9</v>
      </c>
    </row>
    <row r="1598" spans="1:4">
      <c r="A1598" s="6" t="s">
        <v>499</v>
      </c>
      <c r="B1598" s="6" t="s">
        <v>514</v>
      </c>
      <c r="C1598" s="6">
        <v>2020</v>
      </c>
      <c r="D1598" s="6">
        <v>16.9</v>
      </c>
    </row>
    <row r="1599" spans="1:4">
      <c r="A1599" s="6" t="s">
        <v>499</v>
      </c>
      <c r="B1599" s="6" t="s">
        <v>514</v>
      </c>
      <c r="C1599" s="6">
        <v>2021</v>
      </c>
      <c r="D1599" s="6">
        <v>17</v>
      </c>
    </row>
    <row r="1600" spans="1:4">
      <c r="A1600" s="6" t="s">
        <v>499</v>
      </c>
      <c r="B1600" s="6" t="s">
        <v>523</v>
      </c>
      <c r="C1600" s="6">
        <v>2019</v>
      </c>
      <c r="D1600" s="6">
        <v>28.4</v>
      </c>
    </row>
    <row r="1601" spans="1:4">
      <c r="A1601" s="6" t="s">
        <v>499</v>
      </c>
      <c r="B1601" s="6" t="s">
        <v>523</v>
      </c>
      <c r="C1601" s="6">
        <v>2020</v>
      </c>
      <c r="D1601" s="6">
        <v>31</v>
      </c>
    </row>
    <row r="1602" spans="1:4">
      <c r="A1602" s="6" t="s">
        <v>499</v>
      </c>
      <c r="B1602" s="6" t="s">
        <v>523</v>
      </c>
      <c r="C1602" s="6">
        <v>2021</v>
      </c>
      <c r="D1602" s="6">
        <v>31</v>
      </c>
    </row>
    <row r="1603" spans="1:4">
      <c r="A1603" s="6" t="s">
        <v>499</v>
      </c>
      <c r="B1603" s="6" t="s">
        <v>515</v>
      </c>
      <c r="C1603" s="6">
        <v>2019</v>
      </c>
      <c r="D1603" s="6">
        <v>467</v>
      </c>
    </row>
    <row r="1604" spans="1:4">
      <c r="A1604" s="6" t="s">
        <v>499</v>
      </c>
      <c r="B1604" s="6" t="s">
        <v>515</v>
      </c>
      <c r="C1604" s="6">
        <v>2020</v>
      </c>
      <c r="D1604" s="6">
        <v>458</v>
      </c>
    </row>
    <row r="1605" spans="1:4">
      <c r="A1605" s="6" t="s">
        <v>499</v>
      </c>
      <c r="B1605" s="6" t="s">
        <v>515</v>
      </c>
      <c r="C1605" s="6">
        <v>2021</v>
      </c>
      <c r="D1605" s="6">
        <v>570</v>
      </c>
    </row>
    <row r="1606" spans="1:4">
      <c r="A1606" s="6" t="s">
        <v>499</v>
      </c>
      <c r="B1606" s="6" t="s">
        <v>525</v>
      </c>
      <c r="C1606" s="6">
        <v>2019</v>
      </c>
      <c r="D1606" s="6">
        <v>1319</v>
      </c>
    </row>
    <row r="1607" spans="1:4">
      <c r="A1607" s="6" t="s">
        <v>499</v>
      </c>
      <c r="B1607" s="6" t="s">
        <v>525</v>
      </c>
      <c r="C1607" s="6">
        <v>2020</v>
      </c>
      <c r="D1607" s="6">
        <v>1329</v>
      </c>
    </row>
    <row r="1608" spans="1:4">
      <c r="A1608" s="6" t="s">
        <v>499</v>
      </c>
      <c r="B1608" s="6" t="s">
        <v>525</v>
      </c>
      <c r="C1608" s="6">
        <v>2021</v>
      </c>
      <c r="D1608" s="6">
        <v>1329</v>
      </c>
    </row>
    <row r="1609" spans="1:4">
      <c r="A1609" s="6" t="s">
        <v>499</v>
      </c>
      <c r="B1609" s="6" t="s">
        <v>516</v>
      </c>
      <c r="C1609" s="6">
        <v>2019</v>
      </c>
      <c r="D1609" s="6">
        <v>50</v>
      </c>
    </row>
    <row r="1610" spans="1:4">
      <c r="A1610" s="6" t="s">
        <v>499</v>
      </c>
      <c r="B1610" s="6" t="s">
        <v>516</v>
      </c>
      <c r="C1610" s="6">
        <v>2020</v>
      </c>
      <c r="D1610" s="6">
        <v>42</v>
      </c>
    </row>
    <row r="1611" spans="1:4">
      <c r="A1611" s="6" t="s">
        <v>499</v>
      </c>
      <c r="B1611" s="6" t="s">
        <v>516</v>
      </c>
      <c r="C1611" s="6">
        <v>2021</v>
      </c>
      <c r="D1611" s="6">
        <v>54.999</v>
      </c>
    </row>
    <row r="1612" spans="1:4">
      <c r="A1612" s="6" t="s">
        <v>499</v>
      </c>
      <c r="B1612" s="6" t="s">
        <v>526</v>
      </c>
      <c r="C1612" s="6">
        <v>2019</v>
      </c>
      <c r="D1612" s="6">
        <v>168</v>
      </c>
    </row>
    <row r="1613" spans="1:4">
      <c r="A1613" s="6" t="s">
        <v>499</v>
      </c>
      <c r="B1613" s="6" t="s">
        <v>526</v>
      </c>
      <c r="C1613" s="6">
        <v>2020</v>
      </c>
      <c r="D1613" s="6">
        <v>149</v>
      </c>
    </row>
    <row r="1614" spans="1:4">
      <c r="A1614" s="6" t="s">
        <v>499</v>
      </c>
      <c r="B1614" s="6" t="s">
        <v>526</v>
      </c>
      <c r="C1614" s="6">
        <v>2021</v>
      </c>
      <c r="D1614" s="6">
        <v>140</v>
      </c>
    </row>
    <row r="1615" spans="1:4">
      <c r="A1615" s="6" t="s">
        <v>499</v>
      </c>
      <c r="B1615" s="6" t="s">
        <v>517</v>
      </c>
      <c r="C1615" s="6">
        <v>2019</v>
      </c>
    </row>
    <row r="1616" spans="1:4">
      <c r="A1616" s="6" t="s">
        <v>499</v>
      </c>
      <c r="B1616" s="6" t="s">
        <v>517</v>
      </c>
      <c r="C1616" s="6">
        <v>2020</v>
      </c>
    </row>
    <row r="1617" spans="1:4">
      <c r="A1617" s="6" t="s">
        <v>499</v>
      </c>
      <c r="B1617" s="6" t="s">
        <v>527</v>
      </c>
      <c r="C1617" s="6">
        <v>2019</v>
      </c>
    </row>
    <row r="1618" spans="1:4">
      <c r="A1618" s="6" t="s">
        <v>499</v>
      </c>
      <c r="B1618" s="6" t="s">
        <v>527</v>
      </c>
      <c r="C1618" s="6">
        <v>2020</v>
      </c>
    </row>
    <row r="1619" spans="1:4">
      <c r="A1619" s="6" t="s">
        <v>499</v>
      </c>
      <c r="B1619" s="6" t="s">
        <v>518</v>
      </c>
      <c r="C1619" s="6">
        <v>2019</v>
      </c>
      <c r="D1619" s="6">
        <v>0.1</v>
      </c>
    </row>
    <row r="1620" spans="1:4">
      <c r="A1620" s="6" t="s">
        <v>499</v>
      </c>
      <c r="B1620" s="6" t="s">
        <v>518</v>
      </c>
      <c r="C1620" s="6">
        <v>2020</v>
      </c>
      <c r="D1620" s="6">
        <v>0.1</v>
      </c>
    </row>
    <row r="1621" spans="1:4">
      <c r="A1621" s="6" t="s">
        <v>499</v>
      </c>
      <c r="B1621" s="6" t="s">
        <v>518</v>
      </c>
      <c r="C1621" s="6">
        <v>2021</v>
      </c>
      <c r="D1621" s="6">
        <v>0.001</v>
      </c>
    </row>
    <row r="1622" spans="1:4">
      <c r="A1622" s="6" t="s">
        <v>499</v>
      </c>
      <c r="B1622" s="6" t="s">
        <v>528</v>
      </c>
      <c r="C1622" s="6">
        <v>2019</v>
      </c>
      <c r="D1622" s="6">
        <v>0.6</v>
      </c>
    </row>
    <row r="1623" spans="1:4">
      <c r="A1623" s="6" t="s">
        <v>499</v>
      </c>
      <c r="B1623" s="6" t="s">
        <v>528</v>
      </c>
      <c r="C1623" s="6">
        <v>2020</v>
      </c>
      <c r="D1623" s="6">
        <v>1</v>
      </c>
    </row>
    <row r="1624" spans="1:4">
      <c r="A1624" s="6" t="s">
        <v>499</v>
      </c>
      <c r="B1624" s="6" t="s">
        <v>528</v>
      </c>
      <c r="C1624" s="6">
        <v>2021</v>
      </c>
      <c r="D1624" s="6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B2" sqref="B2:D17"/>
    </sheetView>
  </sheetViews>
  <sheetFormatPr defaultColWidth="8.87610619469027" defaultRowHeight="13.5"/>
  <cols>
    <col min="1" max="1" width="13" style="50" customWidth="1"/>
    <col min="2" max="2" width="10" style="50" customWidth="1"/>
    <col min="3" max="4" width="20.3716814159292" style="50" customWidth="1"/>
    <col min="5" max="5" width="13.7522123893805" style="50" customWidth="1"/>
    <col min="6" max="6" width="12.7522123893805" style="50" customWidth="1"/>
    <col min="7" max="7" width="13.7522123893805" style="50" customWidth="1"/>
    <col min="8" max="8" width="11.8761061946903" style="50" customWidth="1"/>
    <col min="9" max="9" width="11" style="50" customWidth="1"/>
    <col min="10" max="10" width="14.7522123893805" style="50" customWidth="1"/>
    <col min="11" max="11" width="36.2566371681416" style="50" customWidth="1"/>
    <col min="12" max="16384" width="8.87610619469027" style="50"/>
  </cols>
  <sheetData>
    <row r="1" spans="1:11">
      <c r="A1" s="51" t="s">
        <v>368</v>
      </c>
      <c r="B1" s="51" t="s">
        <v>369</v>
      </c>
      <c r="C1" s="51"/>
      <c r="D1" s="51"/>
      <c r="E1" s="51" t="s">
        <v>370</v>
      </c>
      <c r="F1" s="51" t="s">
        <v>529</v>
      </c>
      <c r="G1" s="51" t="s">
        <v>530</v>
      </c>
      <c r="H1" s="51" t="s">
        <v>531</v>
      </c>
      <c r="I1" s="51" t="s">
        <v>532</v>
      </c>
      <c r="J1" s="51" t="s">
        <v>533</v>
      </c>
      <c r="K1" s="51" t="s">
        <v>534</v>
      </c>
    </row>
    <row r="2" s="49" customFormat="1" spans="1:11">
      <c r="A2" s="51"/>
      <c r="B2" s="51"/>
      <c r="C2" s="51"/>
      <c r="D2" s="51"/>
      <c r="E2" s="51" t="s">
        <v>372</v>
      </c>
      <c r="F2" s="51" t="s">
        <v>535</v>
      </c>
      <c r="G2" s="51" t="s">
        <v>536</v>
      </c>
      <c r="H2" s="51" t="s">
        <v>537</v>
      </c>
      <c r="I2" s="51" t="s">
        <v>538</v>
      </c>
      <c r="J2" s="51" t="s">
        <v>539</v>
      </c>
      <c r="K2" s="51"/>
    </row>
    <row r="3" spans="1:11">
      <c r="A3" s="52" t="s">
        <v>376</v>
      </c>
      <c r="B3" s="53" t="s">
        <v>377</v>
      </c>
      <c r="C3" s="53" t="str">
        <f t="shared" ref="C3:C33" si="0">A3&amp;"("&amp;B3&amp;")"</f>
        <v>原煤(万吨)</v>
      </c>
      <c r="D3" s="53" t="s">
        <v>464</v>
      </c>
      <c r="E3" s="53">
        <v>209.08</v>
      </c>
      <c r="F3" s="54">
        <v>0.7143</v>
      </c>
      <c r="G3" s="55">
        <v>0.002749</v>
      </c>
      <c r="H3" s="56">
        <v>0.94</v>
      </c>
      <c r="I3" s="57">
        <f t="shared" ref="I3:I29" si="1">E3*G3*H3*44/12</f>
        <v>1.98100930426667</v>
      </c>
      <c r="J3" s="54">
        <f t="shared" ref="J3:J29" si="2">I3/F3</f>
        <v>2.77335755882216</v>
      </c>
      <c r="K3" s="50" t="s">
        <v>540</v>
      </c>
    </row>
    <row r="4" spans="1:11">
      <c r="A4" s="52" t="s">
        <v>378</v>
      </c>
      <c r="B4" s="53" t="s">
        <v>377</v>
      </c>
      <c r="C4" s="53" t="str">
        <f t="shared" si="0"/>
        <v>洗精煤(万吨)</v>
      </c>
      <c r="D4" s="53" t="s">
        <v>464</v>
      </c>
      <c r="E4" s="53">
        <v>263.44</v>
      </c>
      <c r="F4" s="54">
        <v>0.9</v>
      </c>
      <c r="G4" s="55">
        <v>0.00254</v>
      </c>
      <c r="H4" s="56">
        <v>0.93</v>
      </c>
      <c r="I4" s="57">
        <f t="shared" si="1"/>
        <v>2.281759216</v>
      </c>
      <c r="J4" s="54">
        <f t="shared" si="2"/>
        <v>2.53528801777778</v>
      </c>
      <c r="K4" s="50" t="s">
        <v>540</v>
      </c>
    </row>
    <row r="5" spans="1:11">
      <c r="A5" s="52" t="s">
        <v>379</v>
      </c>
      <c r="B5" s="53" t="s">
        <v>377</v>
      </c>
      <c r="C5" s="53" t="str">
        <f t="shared" si="0"/>
        <v>其他洗煤(万吨)</v>
      </c>
      <c r="D5" s="53" t="s">
        <v>464</v>
      </c>
      <c r="E5" s="58">
        <v>83.63</v>
      </c>
      <c r="F5" s="59">
        <v>0.2857</v>
      </c>
      <c r="G5" s="60">
        <v>0.00254</v>
      </c>
      <c r="H5" s="56">
        <v>0.9</v>
      </c>
      <c r="I5" s="57">
        <f t="shared" si="1"/>
        <v>0.70098666</v>
      </c>
      <c r="J5" s="54">
        <f t="shared" si="2"/>
        <v>2.45357598879944</v>
      </c>
      <c r="K5" s="50" t="s">
        <v>540</v>
      </c>
    </row>
    <row r="6" spans="1:11">
      <c r="A6" s="52" t="s">
        <v>380</v>
      </c>
      <c r="B6" s="53" t="s">
        <v>377</v>
      </c>
      <c r="C6" s="53" t="str">
        <f t="shared" si="0"/>
        <v>型煤(万吨)</v>
      </c>
      <c r="D6" s="53" t="s">
        <v>464</v>
      </c>
      <c r="E6" s="53">
        <v>154.73</v>
      </c>
      <c r="F6" s="54">
        <f>E6/292.7</f>
        <v>0.528629996583533</v>
      </c>
      <c r="G6" s="55">
        <v>0.00266</v>
      </c>
      <c r="H6" s="56">
        <v>0.9</v>
      </c>
      <c r="I6" s="57">
        <f t="shared" si="1"/>
        <v>1.35821994</v>
      </c>
      <c r="J6" s="54">
        <f t="shared" si="2"/>
        <v>2.5693206</v>
      </c>
      <c r="K6" s="50" t="s">
        <v>541</v>
      </c>
    </row>
    <row r="7" spans="1:11">
      <c r="A7" s="52" t="s">
        <v>381</v>
      </c>
      <c r="B7" s="53" t="s">
        <v>377</v>
      </c>
      <c r="C7" s="53" t="str">
        <f t="shared" si="0"/>
        <v>煤矸石(万吨)</v>
      </c>
      <c r="D7" s="53" t="s">
        <v>381</v>
      </c>
      <c r="E7" s="53">
        <v>83.74</v>
      </c>
      <c r="F7" s="54">
        <f>E7/292.7</f>
        <v>0.286094977792962</v>
      </c>
      <c r="G7" s="55">
        <v>0.00273</v>
      </c>
      <c r="H7" s="56">
        <v>0.98</v>
      </c>
      <c r="I7" s="57">
        <f t="shared" si="1"/>
        <v>0.821472652</v>
      </c>
      <c r="J7" s="54">
        <f t="shared" si="2"/>
        <v>2.87132846</v>
      </c>
      <c r="K7" s="50" t="s">
        <v>542</v>
      </c>
    </row>
    <row r="8" spans="1:11">
      <c r="A8" s="52" t="s">
        <v>382</v>
      </c>
      <c r="B8" s="53" t="s">
        <v>377</v>
      </c>
      <c r="C8" s="53" t="str">
        <f t="shared" si="0"/>
        <v>焦炭(万吨)</v>
      </c>
      <c r="D8" s="53" t="s">
        <v>464</v>
      </c>
      <c r="E8" s="53">
        <v>284.35</v>
      </c>
      <c r="F8" s="54">
        <v>0.9714</v>
      </c>
      <c r="G8" s="55">
        <v>0.00294</v>
      </c>
      <c r="H8" s="56">
        <v>0.93</v>
      </c>
      <c r="I8" s="57">
        <f t="shared" si="1"/>
        <v>2.85072249</v>
      </c>
      <c r="J8" s="54">
        <f t="shared" si="2"/>
        <v>2.93465358245831</v>
      </c>
      <c r="K8" s="50" t="s">
        <v>540</v>
      </c>
    </row>
    <row r="9" spans="1:11">
      <c r="A9" s="52" t="s">
        <v>383</v>
      </c>
      <c r="B9" s="53" t="s">
        <v>384</v>
      </c>
      <c r="C9" s="53" t="str">
        <f t="shared" si="0"/>
        <v>焦炉煤气(亿立方米)</v>
      </c>
      <c r="D9" s="53"/>
      <c r="E9" s="53">
        <v>1735.35</v>
      </c>
      <c r="F9" s="54">
        <v>5.9285</v>
      </c>
      <c r="G9" s="55">
        <v>0.00136</v>
      </c>
      <c r="H9" s="56">
        <v>0.99</v>
      </c>
      <c r="I9" s="57">
        <f t="shared" si="1"/>
        <v>8.56707588</v>
      </c>
      <c r="J9" s="54">
        <f t="shared" si="2"/>
        <v>1.44506635405246</v>
      </c>
      <c r="K9" s="50" t="s">
        <v>540</v>
      </c>
    </row>
    <row r="10" spans="1:11">
      <c r="A10" s="52" t="s">
        <v>385</v>
      </c>
      <c r="B10" s="53" t="s">
        <v>384</v>
      </c>
      <c r="C10" s="53" t="str">
        <f t="shared" si="0"/>
        <v>高炉煤气(亿立方米)</v>
      </c>
      <c r="D10" s="53"/>
      <c r="E10" s="53">
        <v>376.3</v>
      </c>
      <c r="F10" s="54">
        <f>E10/292.7</f>
        <v>1.28561667236078</v>
      </c>
      <c r="G10" s="55">
        <v>0.00708</v>
      </c>
      <c r="H10" s="56">
        <v>0.99</v>
      </c>
      <c r="I10" s="57">
        <f t="shared" si="1"/>
        <v>9.67106052</v>
      </c>
      <c r="J10" s="54">
        <f t="shared" si="2"/>
        <v>7.52250708</v>
      </c>
      <c r="K10" s="50" t="s">
        <v>541</v>
      </c>
    </row>
    <row r="11" spans="1:11">
      <c r="A11" s="52" t="s">
        <v>386</v>
      </c>
      <c r="B11" s="53" t="s">
        <v>384</v>
      </c>
      <c r="C11" s="53" t="str">
        <f t="shared" si="0"/>
        <v>转炉煤气(亿立方米)</v>
      </c>
      <c r="D11" s="53"/>
      <c r="E11" s="53">
        <v>794.5</v>
      </c>
      <c r="F11" s="54">
        <f>E11/292.7</f>
        <v>2.71438332763922</v>
      </c>
      <c r="G11" s="55">
        <v>0.00469</v>
      </c>
      <c r="H11" s="56">
        <v>0.99</v>
      </c>
      <c r="I11" s="57">
        <f t="shared" si="1"/>
        <v>13.52612415</v>
      </c>
      <c r="J11" s="54">
        <f t="shared" si="2"/>
        <v>4.98312969</v>
      </c>
      <c r="K11" s="50" t="s">
        <v>541</v>
      </c>
    </row>
    <row r="12" spans="1:11">
      <c r="A12" s="52" t="s">
        <v>387</v>
      </c>
      <c r="B12" s="53" t="s">
        <v>384</v>
      </c>
      <c r="C12" s="53" t="str">
        <f t="shared" si="0"/>
        <v>其他煤气(亿立方米)</v>
      </c>
      <c r="D12" s="53"/>
      <c r="E12" s="58">
        <v>522.7</v>
      </c>
      <c r="F12" s="59">
        <v>1.786</v>
      </c>
      <c r="G12" s="55">
        <v>0.00122</v>
      </c>
      <c r="H12" s="56">
        <v>0.99</v>
      </c>
      <c r="I12" s="57">
        <f t="shared" si="1"/>
        <v>2.31482922</v>
      </c>
      <c r="J12" s="54">
        <f t="shared" si="2"/>
        <v>1.29609698768197</v>
      </c>
      <c r="K12" s="50" t="s">
        <v>540</v>
      </c>
    </row>
    <row r="13" spans="1:11">
      <c r="A13" s="52" t="s">
        <v>388</v>
      </c>
      <c r="B13" s="53" t="s">
        <v>377</v>
      </c>
      <c r="C13" s="53" t="str">
        <f t="shared" si="0"/>
        <v>其他焦化产品(万吨)</v>
      </c>
      <c r="D13" s="53" t="s">
        <v>464</v>
      </c>
      <c r="E13" s="53">
        <v>334.53</v>
      </c>
      <c r="F13" s="54">
        <f>E13/292.7</f>
        <v>1.14291083020157</v>
      </c>
      <c r="G13" s="55">
        <v>0.00258</v>
      </c>
      <c r="H13" s="56">
        <v>0.93</v>
      </c>
      <c r="I13" s="57">
        <f t="shared" si="1"/>
        <v>2.943128034</v>
      </c>
      <c r="J13" s="54">
        <f t="shared" si="2"/>
        <v>2.57511606</v>
      </c>
      <c r="K13" s="50" t="s">
        <v>541</v>
      </c>
    </row>
    <row r="14" spans="1:11">
      <c r="A14" s="61" t="s">
        <v>390</v>
      </c>
      <c r="B14" s="53" t="s">
        <v>377</v>
      </c>
      <c r="C14" s="53" t="str">
        <f t="shared" si="0"/>
        <v>原油(万吨)</v>
      </c>
      <c r="D14" s="53" t="s">
        <v>466</v>
      </c>
      <c r="E14" s="53">
        <v>418.16</v>
      </c>
      <c r="F14" s="54">
        <v>1.4286</v>
      </c>
      <c r="G14" s="55">
        <v>0.00201</v>
      </c>
      <c r="H14" s="56">
        <v>0.98</v>
      </c>
      <c r="I14" s="57">
        <f t="shared" si="1"/>
        <v>3.020202416</v>
      </c>
      <c r="J14" s="54">
        <f t="shared" si="2"/>
        <v>2.11409940921182</v>
      </c>
      <c r="K14" s="50" t="s">
        <v>540</v>
      </c>
    </row>
    <row r="15" spans="1:11">
      <c r="A15" s="61" t="s">
        <v>391</v>
      </c>
      <c r="B15" s="53" t="s">
        <v>377</v>
      </c>
      <c r="C15" s="53" t="str">
        <f t="shared" si="0"/>
        <v>汽油(万吨)</v>
      </c>
      <c r="D15" s="53" t="s">
        <v>466</v>
      </c>
      <c r="E15" s="53">
        <v>430.7</v>
      </c>
      <c r="F15" s="54">
        <v>1.4714</v>
      </c>
      <c r="G15" s="55">
        <v>0.00189</v>
      </c>
      <c r="H15" s="56">
        <v>0.98</v>
      </c>
      <c r="I15" s="57">
        <f t="shared" si="1"/>
        <v>2.92505598</v>
      </c>
      <c r="J15" s="54">
        <f t="shared" si="2"/>
        <v>1.98794072312084</v>
      </c>
      <c r="K15" s="50" t="s">
        <v>540</v>
      </c>
    </row>
    <row r="16" spans="1:11">
      <c r="A16" s="61" t="s">
        <v>392</v>
      </c>
      <c r="B16" s="53" t="s">
        <v>377</v>
      </c>
      <c r="C16" s="53" t="str">
        <f t="shared" si="0"/>
        <v>煤油(万吨)</v>
      </c>
      <c r="D16" s="53" t="s">
        <v>466</v>
      </c>
      <c r="E16" s="53">
        <v>430.7</v>
      </c>
      <c r="F16" s="54">
        <v>1.4714</v>
      </c>
      <c r="G16" s="55">
        <v>0.00189</v>
      </c>
      <c r="H16" s="56">
        <v>0.98</v>
      </c>
      <c r="I16" s="57">
        <f t="shared" si="1"/>
        <v>2.92505598</v>
      </c>
      <c r="J16" s="54">
        <f t="shared" si="2"/>
        <v>1.98794072312084</v>
      </c>
      <c r="K16" s="50" t="s">
        <v>540</v>
      </c>
    </row>
    <row r="17" spans="1:11">
      <c r="A17" s="61" t="s">
        <v>393</v>
      </c>
      <c r="B17" s="53" t="s">
        <v>377</v>
      </c>
      <c r="C17" s="53" t="str">
        <f t="shared" si="0"/>
        <v>柴油(万吨)</v>
      </c>
      <c r="D17" s="53" t="s">
        <v>466</v>
      </c>
      <c r="E17" s="53">
        <v>426.52</v>
      </c>
      <c r="F17" s="54">
        <v>1.4571</v>
      </c>
      <c r="G17" s="55">
        <v>0.00202</v>
      </c>
      <c r="H17" s="56">
        <v>0.98</v>
      </c>
      <c r="I17" s="57">
        <f t="shared" si="1"/>
        <v>3.09590963733333</v>
      </c>
      <c r="J17" s="54">
        <f t="shared" si="2"/>
        <v>2.1247063601217</v>
      </c>
      <c r="K17" s="50" t="s">
        <v>540</v>
      </c>
    </row>
    <row r="18" spans="1:11">
      <c r="A18" s="61" t="s">
        <v>394</v>
      </c>
      <c r="B18" s="53" t="s">
        <v>377</v>
      </c>
      <c r="C18" s="53" t="str">
        <f t="shared" si="0"/>
        <v>燃料油(万吨)</v>
      </c>
      <c r="D18" s="53" t="s">
        <v>466</v>
      </c>
      <c r="E18" s="53">
        <v>418.16</v>
      </c>
      <c r="F18" s="54">
        <v>1.4286</v>
      </c>
      <c r="G18" s="55">
        <v>0.00211</v>
      </c>
      <c r="H18" s="56">
        <v>0.98</v>
      </c>
      <c r="I18" s="57">
        <f t="shared" si="1"/>
        <v>3.17046124266667</v>
      </c>
      <c r="J18" s="54">
        <f t="shared" si="2"/>
        <v>2.21927848429698</v>
      </c>
      <c r="K18" s="50" t="s">
        <v>540</v>
      </c>
    </row>
    <row r="19" spans="1:11">
      <c r="A19" s="61" t="s">
        <v>395</v>
      </c>
      <c r="B19" s="53" t="s">
        <v>377</v>
      </c>
      <c r="C19" s="53" t="str">
        <f t="shared" si="0"/>
        <v>石脑油(万吨)</v>
      </c>
      <c r="D19" s="53" t="s">
        <v>466</v>
      </c>
      <c r="E19" s="53">
        <v>439.07</v>
      </c>
      <c r="F19" s="54">
        <f t="shared" ref="F19:F24" si="3">E19/292.7</f>
        <v>1.50006832934745</v>
      </c>
      <c r="G19" s="55">
        <v>0.002</v>
      </c>
      <c r="H19" s="56">
        <v>0.98</v>
      </c>
      <c r="I19" s="57">
        <f t="shared" si="1"/>
        <v>3.15544973333333</v>
      </c>
      <c r="J19" s="54">
        <f t="shared" si="2"/>
        <v>2.10353733333333</v>
      </c>
      <c r="K19" s="50" t="s">
        <v>541</v>
      </c>
    </row>
    <row r="20" spans="1:11">
      <c r="A20" s="61" t="s">
        <v>396</v>
      </c>
      <c r="B20" s="53" t="s">
        <v>377</v>
      </c>
      <c r="C20" s="53" t="str">
        <f t="shared" si="0"/>
        <v>润滑油(万吨)</v>
      </c>
      <c r="D20" s="53" t="s">
        <v>466</v>
      </c>
      <c r="E20" s="53">
        <v>413.98</v>
      </c>
      <c r="F20" s="54">
        <f t="shared" si="3"/>
        <v>1.41434916296549</v>
      </c>
      <c r="G20" s="55">
        <v>0.002</v>
      </c>
      <c r="H20" s="56">
        <v>0.98</v>
      </c>
      <c r="I20" s="57">
        <f t="shared" si="1"/>
        <v>2.97513626666667</v>
      </c>
      <c r="J20" s="54">
        <f t="shared" si="2"/>
        <v>2.10353733333333</v>
      </c>
      <c r="K20" s="50" t="s">
        <v>541</v>
      </c>
    </row>
    <row r="21" spans="1:11">
      <c r="A21" s="61" t="s">
        <v>397</v>
      </c>
      <c r="B21" s="53" t="s">
        <v>377</v>
      </c>
      <c r="C21" s="53" t="str">
        <f t="shared" si="0"/>
        <v>石蜡(万吨)</v>
      </c>
      <c r="D21" s="53" t="s">
        <v>466</v>
      </c>
      <c r="E21" s="53">
        <v>399.25</v>
      </c>
      <c r="F21" s="54">
        <f t="shared" si="3"/>
        <v>1.36402459856508</v>
      </c>
      <c r="G21" s="55">
        <v>0.002</v>
      </c>
      <c r="H21" s="56">
        <v>0.98</v>
      </c>
      <c r="I21" s="57">
        <f t="shared" si="1"/>
        <v>2.86927666666667</v>
      </c>
      <c r="J21" s="54">
        <f t="shared" si="2"/>
        <v>2.10353733333333</v>
      </c>
      <c r="K21" s="50" t="s">
        <v>541</v>
      </c>
    </row>
    <row r="22" spans="1:11">
      <c r="A22" s="61" t="s">
        <v>398</v>
      </c>
      <c r="B22" s="53" t="s">
        <v>377</v>
      </c>
      <c r="C22" s="53" t="str">
        <f t="shared" si="0"/>
        <v>溶剂油(万吨)</v>
      </c>
      <c r="D22" s="53" t="s">
        <v>466</v>
      </c>
      <c r="E22" s="53">
        <v>429.45</v>
      </c>
      <c r="F22" s="54">
        <f t="shared" si="3"/>
        <v>1.46720191322173</v>
      </c>
      <c r="G22" s="55">
        <v>0.002</v>
      </c>
      <c r="H22" s="56">
        <v>0.98</v>
      </c>
      <c r="I22" s="57">
        <f t="shared" si="1"/>
        <v>3.086314</v>
      </c>
      <c r="J22" s="54">
        <f t="shared" si="2"/>
        <v>2.10353733333333</v>
      </c>
      <c r="K22" s="50" t="s">
        <v>541</v>
      </c>
    </row>
    <row r="23" spans="1:11">
      <c r="A23" s="61" t="s">
        <v>399</v>
      </c>
      <c r="B23" s="53" t="s">
        <v>377</v>
      </c>
      <c r="C23" s="53" t="str">
        <f t="shared" si="0"/>
        <v>石油沥青(万吨)</v>
      </c>
      <c r="D23" s="53" t="s">
        <v>466</v>
      </c>
      <c r="E23" s="53">
        <v>389.31</v>
      </c>
      <c r="F23" s="54">
        <f t="shared" si="3"/>
        <v>1.33006491288008</v>
      </c>
      <c r="G23" s="62">
        <v>0.0022</v>
      </c>
      <c r="H23" s="56">
        <v>0.98</v>
      </c>
      <c r="I23" s="57">
        <f t="shared" si="1"/>
        <v>3.07762532</v>
      </c>
      <c r="J23" s="54">
        <f t="shared" si="2"/>
        <v>2.31389106666667</v>
      </c>
      <c r="K23" s="50" t="s">
        <v>541</v>
      </c>
    </row>
    <row r="24" spans="1:11">
      <c r="A24" s="61" t="s">
        <v>400</v>
      </c>
      <c r="B24" s="53" t="s">
        <v>377</v>
      </c>
      <c r="C24" s="53" t="str">
        <f t="shared" si="0"/>
        <v>石油焦(万吨)</v>
      </c>
      <c r="D24" s="53" t="s">
        <v>466</v>
      </c>
      <c r="E24" s="53">
        <v>319.47</v>
      </c>
      <c r="F24" s="54">
        <f t="shared" si="3"/>
        <v>1.09145883156816</v>
      </c>
      <c r="G24" s="62">
        <v>0.00275</v>
      </c>
      <c r="H24" s="56">
        <v>0.98</v>
      </c>
      <c r="I24" s="57">
        <f t="shared" si="1"/>
        <v>3.15689605</v>
      </c>
      <c r="J24" s="54">
        <f t="shared" si="2"/>
        <v>2.89236383333333</v>
      </c>
      <c r="K24" s="50" t="s">
        <v>541</v>
      </c>
    </row>
    <row r="25" spans="1:11">
      <c r="A25" s="61" t="s">
        <v>401</v>
      </c>
      <c r="B25" s="53" t="s">
        <v>377</v>
      </c>
      <c r="C25" s="53" t="str">
        <f t="shared" si="0"/>
        <v>液化石油气(万吨)</v>
      </c>
      <c r="D25" s="53" t="s">
        <v>465</v>
      </c>
      <c r="E25" s="53">
        <v>501.79</v>
      </c>
      <c r="F25" s="54">
        <v>1.7143</v>
      </c>
      <c r="G25" s="55">
        <v>0.00172</v>
      </c>
      <c r="H25" s="56">
        <v>0.99</v>
      </c>
      <c r="I25" s="57">
        <f t="shared" si="1"/>
        <v>3.132976044</v>
      </c>
      <c r="J25" s="54">
        <f t="shared" si="2"/>
        <v>1.82755412938226</v>
      </c>
      <c r="K25" s="50" t="s">
        <v>540</v>
      </c>
    </row>
    <row r="26" spans="1:11">
      <c r="A26" s="61" t="s">
        <v>402</v>
      </c>
      <c r="B26" s="53" t="s">
        <v>377</v>
      </c>
      <c r="C26" s="53" t="str">
        <f t="shared" si="0"/>
        <v>炼厂干气(万吨)</v>
      </c>
      <c r="D26" s="53" t="s">
        <v>466</v>
      </c>
      <c r="E26" s="53">
        <v>459.98</v>
      </c>
      <c r="F26" s="54">
        <v>1.5714</v>
      </c>
      <c r="G26" s="55">
        <v>0.00182</v>
      </c>
      <c r="H26" s="56">
        <v>0.99</v>
      </c>
      <c r="I26" s="57">
        <f t="shared" si="1"/>
        <v>3.038903868</v>
      </c>
      <c r="J26" s="54">
        <f t="shared" si="2"/>
        <v>1.9338830775105</v>
      </c>
      <c r="K26" s="50" t="s">
        <v>540</v>
      </c>
    </row>
    <row r="27" spans="1:11">
      <c r="A27" s="61" t="s">
        <v>403</v>
      </c>
      <c r="B27" s="53" t="s">
        <v>377</v>
      </c>
      <c r="C27" s="53" t="str">
        <f t="shared" si="0"/>
        <v>其他石油制品(万吨)</v>
      </c>
      <c r="D27" s="53" t="s">
        <v>466</v>
      </c>
      <c r="E27" s="53">
        <v>409.8</v>
      </c>
      <c r="F27" s="54">
        <f>E27/292.7</f>
        <v>1.40006832934745</v>
      </c>
      <c r="G27" s="55">
        <v>0.002</v>
      </c>
      <c r="H27" s="56">
        <v>0.99</v>
      </c>
      <c r="I27" s="57">
        <f t="shared" si="1"/>
        <v>2.975148</v>
      </c>
      <c r="J27" s="54">
        <f t="shared" si="2"/>
        <v>2.125002</v>
      </c>
      <c r="K27" s="50" t="s">
        <v>541</v>
      </c>
    </row>
    <row r="28" spans="1:11">
      <c r="A28" s="63" t="s">
        <v>404</v>
      </c>
      <c r="B28" s="53" t="s">
        <v>384</v>
      </c>
      <c r="C28" s="53" t="str">
        <f t="shared" si="0"/>
        <v>天然气(亿立方米)</v>
      </c>
      <c r="D28" s="53" t="s">
        <v>465</v>
      </c>
      <c r="E28" s="53">
        <v>3558.45</v>
      </c>
      <c r="F28" s="54">
        <v>12.15</v>
      </c>
      <c r="G28" s="55">
        <v>0.00153</v>
      </c>
      <c r="H28" s="56">
        <v>0.99</v>
      </c>
      <c r="I28" s="57">
        <f t="shared" si="1"/>
        <v>19.763275455</v>
      </c>
      <c r="J28" s="54">
        <f t="shared" si="2"/>
        <v>1.62660703333333</v>
      </c>
      <c r="K28" s="50" t="s">
        <v>540</v>
      </c>
    </row>
    <row r="29" spans="1:11">
      <c r="A29" s="63" t="s">
        <v>405</v>
      </c>
      <c r="B29" s="53" t="s">
        <v>377</v>
      </c>
      <c r="C29" s="53" t="str">
        <f t="shared" si="0"/>
        <v>液化天然气(万吨)</v>
      </c>
      <c r="D29" s="53" t="s">
        <v>465</v>
      </c>
      <c r="E29" s="53">
        <v>514.34</v>
      </c>
      <c r="F29" s="54">
        <f>E29/292.7</f>
        <v>1.75722582849334</v>
      </c>
      <c r="G29" s="55">
        <v>0.00153</v>
      </c>
      <c r="H29" s="56">
        <v>1</v>
      </c>
      <c r="I29" s="57">
        <f t="shared" si="1"/>
        <v>2.8854474</v>
      </c>
      <c r="J29" s="54">
        <f t="shared" si="2"/>
        <v>1.642047</v>
      </c>
      <c r="K29" s="50" t="s">
        <v>541</v>
      </c>
    </row>
    <row r="30" spans="1:11">
      <c r="A30" s="64" t="s">
        <v>406</v>
      </c>
      <c r="B30" s="50" t="s">
        <v>407</v>
      </c>
      <c r="C30" s="53" t="str">
        <f t="shared" si="0"/>
        <v>热力(万百万千焦)</v>
      </c>
      <c r="D30" s="53" t="s">
        <v>463</v>
      </c>
      <c r="E30" s="53">
        <v>10</v>
      </c>
      <c r="F30" s="54">
        <f>E30/292.7</f>
        <v>0.0341646737273659</v>
      </c>
      <c r="G30" s="60"/>
      <c r="H30" s="56">
        <v>1</v>
      </c>
      <c r="I30" s="57"/>
      <c r="J30" s="54"/>
      <c r="K30" s="50" t="s">
        <v>543</v>
      </c>
    </row>
    <row r="31" spans="1:11">
      <c r="A31" s="65" t="s">
        <v>408</v>
      </c>
      <c r="B31" s="50" t="s">
        <v>544</v>
      </c>
      <c r="C31" s="53" t="str">
        <f t="shared" si="0"/>
        <v>电力(亿千瓦小时)</v>
      </c>
      <c r="D31" s="53" t="s">
        <v>408</v>
      </c>
      <c r="E31" s="50">
        <v>360</v>
      </c>
      <c r="F31" s="54">
        <f>E31/292.7</f>
        <v>1.22992825418517</v>
      </c>
      <c r="H31" s="56">
        <v>1</v>
      </c>
      <c r="I31" s="66"/>
      <c r="J31" s="59"/>
    </row>
    <row r="32" spans="1:11">
      <c r="A32" s="67" t="s">
        <v>545</v>
      </c>
      <c r="B32" s="50" t="s">
        <v>377</v>
      </c>
      <c r="C32" s="53" t="str">
        <f t="shared" si="0"/>
        <v>氢能源(万吨)</v>
      </c>
      <c r="D32" s="53" t="s">
        <v>463</v>
      </c>
    </row>
    <row r="33" spans="1:11">
      <c r="A33" s="68" t="s">
        <v>410</v>
      </c>
      <c r="B33" s="62" t="s">
        <v>411</v>
      </c>
      <c r="C33" s="53" t="str">
        <f t="shared" si="0"/>
        <v>其他能源(万吨标准煤)</v>
      </c>
      <c r="D33" s="53" t="s">
        <v>467</v>
      </c>
      <c r="E33" s="53">
        <v>292.71</v>
      </c>
      <c r="F33" s="54">
        <f>E33/292.7</f>
        <v>1.00003416467373</v>
      </c>
      <c r="G33" s="55">
        <v>0</v>
      </c>
      <c r="H33" s="56">
        <v>1</v>
      </c>
      <c r="I33" s="57">
        <f>E33*G33*H33*44/12</f>
        <v>0</v>
      </c>
      <c r="J33" s="54">
        <f>I33/F33</f>
        <v>0</v>
      </c>
      <c r="K33" s="50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B2" sqref="B2:H17"/>
    </sheetView>
  </sheetViews>
  <sheetFormatPr defaultColWidth="8.87610619469027" defaultRowHeight="13.5"/>
  <cols>
    <col min="1" max="8" width="9.50442477876106" style="24" customWidth="1"/>
    <col min="9" max="9" width="9.50442477876106" style="6" customWidth="1"/>
    <col min="10" max="17" width="9.50442477876106" style="24" customWidth="1"/>
    <col min="18" max="18" width="9.50442477876106" style="6" customWidth="1"/>
    <col min="19" max="35" width="9.50442477876106" style="24" customWidth="1"/>
    <col min="36" max="38" width="9.50442477876106" style="6" customWidth="1"/>
    <col min="39" max="39" width="9.12389380530973" style="25" customWidth="1"/>
    <col min="40" max="42" width="8.87610619469027" style="26"/>
    <col min="43" max="43" width="9.12389380530973" style="25" customWidth="1"/>
    <col min="44" max="46" width="8.87610619469027" style="26"/>
    <col min="47" max="16384" width="8.87610619469027" style="6"/>
  </cols>
  <sheetData>
    <row r="1" ht="13.9" spans="1:47">
      <c r="A1" s="27" t="s">
        <v>546</v>
      </c>
      <c r="B1" s="28"/>
      <c r="C1" s="28"/>
      <c r="D1" s="28"/>
      <c r="E1" s="28"/>
      <c r="F1" s="28"/>
      <c r="G1" s="28"/>
      <c r="H1" s="28"/>
      <c r="J1" s="27" t="s">
        <v>547</v>
      </c>
      <c r="K1" s="28"/>
      <c r="L1" s="28"/>
      <c r="M1" s="28"/>
      <c r="N1" s="28"/>
      <c r="O1" s="28"/>
      <c r="P1" s="28"/>
      <c r="Q1" s="28"/>
      <c r="S1" s="29" t="s">
        <v>548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47">
      <c r="A2" s="30" t="s">
        <v>549</v>
      </c>
      <c r="B2" s="28"/>
      <c r="C2" s="28"/>
      <c r="D2" s="28"/>
      <c r="E2" s="28"/>
      <c r="F2" s="28"/>
      <c r="G2" s="28"/>
      <c r="H2" s="28"/>
      <c r="J2" s="28" t="s">
        <v>550</v>
      </c>
      <c r="K2" s="28"/>
      <c r="L2" s="28"/>
      <c r="M2" s="28"/>
      <c r="N2" s="28"/>
      <c r="O2" s="28"/>
      <c r="P2" s="28"/>
      <c r="Q2" s="28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7">
      <c r="A3" s="32" t="s">
        <v>412</v>
      </c>
      <c r="B3" s="33" t="s">
        <v>551</v>
      </c>
      <c r="C3" s="34" t="s">
        <v>552</v>
      </c>
      <c r="D3" s="34"/>
      <c r="E3" s="34"/>
      <c r="F3" s="34"/>
      <c r="G3" s="34"/>
      <c r="H3" s="34"/>
      <c r="J3" s="32" t="s">
        <v>412</v>
      </c>
      <c r="K3" s="33" t="s">
        <v>553</v>
      </c>
      <c r="L3" s="34" t="s">
        <v>554</v>
      </c>
      <c r="M3" s="34"/>
      <c r="N3" s="34"/>
      <c r="O3" s="34"/>
      <c r="P3" s="34"/>
      <c r="Q3" s="34"/>
      <c r="S3" s="35"/>
      <c r="T3" s="36" t="s">
        <v>555</v>
      </c>
      <c r="U3" s="36"/>
      <c r="V3" s="36"/>
      <c r="W3" s="36"/>
      <c r="X3" s="36"/>
      <c r="Y3" s="36"/>
      <c r="Z3" s="33" t="s">
        <v>556</v>
      </c>
      <c r="AA3" s="33"/>
      <c r="AB3" s="33"/>
      <c r="AC3" s="33"/>
      <c r="AD3" s="33"/>
      <c r="AE3" s="33"/>
      <c r="AF3" s="37" t="s">
        <v>557</v>
      </c>
      <c r="AG3" s="37" t="s">
        <v>558</v>
      </c>
      <c r="AH3" s="37" t="s">
        <v>559</v>
      </c>
      <c r="AI3" s="37" t="s">
        <v>560</v>
      </c>
      <c r="AL3" s="38"/>
      <c r="AM3" s="39" t="s">
        <v>561</v>
      </c>
      <c r="AN3" s="39"/>
      <c r="AO3" s="39"/>
      <c r="AP3" s="39"/>
      <c r="AQ3" s="39" t="s">
        <v>562</v>
      </c>
      <c r="AR3" s="39"/>
      <c r="AS3" s="39"/>
      <c r="AT3" s="39"/>
    </row>
    <row r="4" spans="1:47">
      <c r="A4" s="32"/>
      <c r="B4" s="33"/>
      <c r="C4" s="34" t="s">
        <v>563</v>
      </c>
      <c r="D4" s="34" t="s">
        <v>564</v>
      </c>
      <c r="E4" s="34" t="s">
        <v>565</v>
      </c>
      <c r="F4" s="34" t="s">
        <v>566</v>
      </c>
      <c r="G4" s="34" t="s">
        <v>567</v>
      </c>
      <c r="H4" s="34" t="s">
        <v>568</v>
      </c>
      <c r="J4" s="32"/>
      <c r="K4" s="33"/>
      <c r="L4" s="34" t="s">
        <v>569</v>
      </c>
      <c r="M4" s="34" t="s">
        <v>570</v>
      </c>
      <c r="N4" s="34" t="s">
        <v>571</v>
      </c>
      <c r="O4" s="34" t="s">
        <v>572</v>
      </c>
      <c r="P4" s="34" t="s">
        <v>573</v>
      </c>
      <c r="Q4" s="34" t="s">
        <v>574</v>
      </c>
      <c r="S4" s="40"/>
      <c r="T4" s="36" t="s">
        <v>553</v>
      </c>
      <c r="U4" s="36" t="s">
        <v>569</v>
      </c>
      <c r="V4" s="36" t="s">
        <v>570</v>
      </c>
      <c r="W4" s="36" t="s">
        <v>571</v>
      </c>
      <c r="X4" s="36" t="s">
        <v>572</v>
      </c>
      <c r="Y4" s="36" t="s">
        <v>573</v>
      </c>
      <c r="Z4" s="36" t="s">
        <v>553</v>
      </c>
      <c r="AA4" s="36" t="s">
        <v>569</v>
      </c>
      <c r="AB4" s="34" t="s">
        <v>570</v>
      </c>
      <c r="AC4" s="34" t="s">
        <v>571</v>
      </c>
      <c r="AD4" s="34" t="s">
        <v>572</v>
      </c>
      <c r="AE4" s="34" t="s">
        <v>573</v>
      </c>
      <c r="AF4" s="37"/>
      <c r="AG4" s="37"/>
      <c r="AH4" s="37"/>
      <c r="AI4" s="37"/>
      <c r="AL4" s="38"/>
      <c r="AM4" s="39">
        <v>2019</v>
      </c>
      <c r="AN4" s="41">
        <v>2020</v>
      </c>
      <c r="AO4" s="39">
        <v>2021</v>
      </c>
      <c r="AP4" s="41">
        <v>2022</v>
      </c>
      <c r="AQ4" s="39">
        <v>2019</v>
      </c>
      <c r="AR4" s="41">
        <v>2020</v>
      </c>
      <c r="AS4" s="39">
        <v>2021</v>
      </c>
      <c r="AT4" s="41">
        <v>2022</v>
      </c>
    </row>
    <row r="5" spans="1:47">
      <c r="A5" s="32" t="s">
        <v>422</v>
      </c>
      <c r="B5" s="33">
        <v>191499</v>
      </c>
      <c r="C5" s="33">
        <v>32344</v>
      </c>
      <c r="D5" s="33">
        <v>118642</v>
      </c>
      <c r="E5" s="33">
        <v>4874</v>
      </c>
      <c r="F5" s="33">
        <v>20905</v>
      </c>
      <c r="G5" s="33">
        <v>14709</v>
      </c>
      <c r="H5" s="33">
        <v>25</v>
      </c>
      <c r="J5" s="32" t="s">
        <v>422</v>
      </c>
      <c r="K5" s="33">
        <v>71558</v>
      </c>
      <c r="L5" s="33">
        <v>11902</v>
      </c>
      <c r="M5" s="33">
        <v>50376</v>
      </c>
      <c r="N5" s="33">
        <v>3487</v>
      </c>
      <c r="O5" s="33">
        <v>4052</v>
      </c>
      <c r="P5" s="33">
        <v>1738</v>
      </c>
      <c r="Q5" s="33">
        <v>2</v>
      </c>
      <c r="S5" s="32" t="s">
        <v>422</v>
      </c>
      <c r="T5" s="42">
        <v>3828</v>
      </c>
      <c r="U5" s="42">
        <v>3697</v>
      </c>
      <c r="V5" s="42">
        <v>4307</v>
      </c>
      <c r="W5" s="42">
        <v>7394</v>
      </c>
      <c r="X5" s="42">
        <v>2083</v>
      </c>
      <c r="Y5" s="42">
        <v>1291</v>
      </c>
      <c r="Z5" s="43">
        <v>4.67</v>
      </c>
      <c r="AA5" s="43">
        <v>0.24</v>
      </c>
      <c r="AB5" s="43">
        <v>6.01</v>
      </c>
      <c r="AC5" s="43">
        <v>5.89</v>
      </c>
      <c r="AD5" s="43">
        <v>1.46</v>
      </c>
      <c r="AE5" s="43">
        <v>1.06</v>
      </c>
      <c r="AF5" s="44">
        <v>288.8</v>
      </c>
      <c r="AG5" s="44">
        <v>306.4</v>
      </c>
      <c r="AH5" s="42">
        <v>199443</v>
      </c>
      <c r="AI5" s="42">
        <v>132007</v>
      </c>
      <c r="AL5" s="32" t="s">
        <v>422</v>
      </c>
      <c r="AM5" s="45">
        <f>AF5*About!$A$30</f>
        <v>8022357.18611484</v>
      </c>
      <c r="AN5" s="45">
        <f>AF42*About!$A$30</f>
        <v>7977911.993948</v>
      </c>
      <c r="AO5" s="45">
        <f>AF79*About!$A$30</f>
        <v>7911244.20569774</v>
      </c>
      <c r="AP5" s="45">
        <f>AF116*About!$A$30</f>
        <v>7880688.13608303</v>
      </c>
      <c r="AQ5" s="45">
        <f>AG5*About!$A$30</f>
        <v>8511254.29995009</v>
      </c>
      <c r="AR5" s="45">
        <f>AG42*About!$A$30</f>
        <v>8469586.93229368</v>
      </c>
      <c r="AS5" s="45">
        <f>AG79*About!$A$30</f>
        <v>8375140.89893914</v>
      </c>
      <c r="AT5" s="45">
        <f>AG116*About!$A$30</f>
        <v>8352918.30285572</v>
      </c>
      <c r="AU5" s="46"/>
    </row>
    <row r="6" spans="1:47">
      <c r="A6" s="32" t="s">
        <v>423</v>
      </c>
      <c r="B6" s="33">
        <v>1259</v>
      </c>
      <c r="C6" s="33">
        <v>98</v>
      </c>
      <c r="D6" s="33">
        <v>1134</v>
      </c>
      <c r="E6" s="36"/>
      <c r="F6" s="33">
        <v>18</v>
      </c>
      <c r="G6" s="33">
        <v>8</v>
      </c>
      <c r="H6" s="36"/>
      <c r="J6" s="32" t="s">
        <v>423</v>
      </c>
      <c r="K6" s="33">
        <v>457</v>
      </c>
      <c r="L6" s="33">
        <v>10</v>
      </c>
      <c r="M6" s="33">
        <v>443</v>
      </c>
      <c r="N6" s="36"/>
      <c r="O6" s="33">
        <v>3</v>
      </c>
      <c r="P6" s="33">
        <v>1</v>
      </c>
      <c r="Q6" s="36"/>
      <c r="S6" s="32" t="s">
        <v>423</v>
      </c>
      <c r="T6" s="42">
        <v>3656</v>
      </c>
      <c r="U6" s="42">
        <v>1032</v>
      </c>
      <c r="V6" s="42">
        <v>3931</v>
      </c>
      <c r="W6" s="47"/>
      <c r="X6" s="42">
        <v>1816</v>
      </c>
      <c r="Y6" s="42">
        <v>1323</v>
      </c>
      <c r="Z6" s="43">
        <v>2.73</v>
      </c>
      <c r="AA6" s="43">
        <v>0.86</v>
      </c>
      <c r="AB6" s="43">
        <v>2.79</v>
      </c>
      <c r="AC6" s="48"/>
      <c r="AD6" s="43">
        <v>0.3</v>
      </c>
      <c r="AE6" s="43">
        <v>1.1</v>
      </c>
      <c r="AF6" s="44">
        <v>201.1</v>
      </c>
      <c r="AG6" s="44">
        <v>205.8</v>
      </c>
      <c r="AH6" s="42">
        <v>36</v>
      </c>
      <c r="AI6" s="42">
        <v>837</v>
      </c>
      <c r="AL6" s="32" t="s">
        <v>423</v>
      </c>
      <c r="AM6" s="45">
        <f>AF6*About!$A$30</f>
        <v>5586205.09046985</v>
      </c>
      <c r="AN6" s="45">
        <f>AF43*About!$A$30</f>
        <v>5455647.33847976</v>
      </c>
      <c r="AO6" s="45">
        <f>AF80*About!$A$30</f>
        <v>5827875.82287706</v>
      </c>
      <c r="AP6" s="45">
        <f>AF117*About!$A$30</f>
        <v>5847320.59445005</v>
      </c>
      <c r="AQ6" s="45">
        <f>AG6*About!$A$30</f>
        <v>5716762.84245995</v>
      </c>
      <c r="AR6" s="45">
        <f>AG43*About!$A$30</f>
        <v>5572315.96791772</v>
      </c>
      <c r="AS6" s="45">
        <f>AG80*About!$A$30</f>
        <v>5980656.17095057</v>
      </c>
      <c r="AT6" s="45">
        <f>AG117*About!$A$30</f>
        <v>6000100.94252356</v>
      </c>
      <c r="AU6" s="46"/>
    </row>
    <row r="7" spans="1:47">
      <c r="A7" s="32" t="s">
        <v>424</v>
      </c>
      <c r="B7" s="33">
        <v>1816</v>
      </c>
      <c r="C7" s="36"/>
      <c r="D7" s="33">
        <v>1637</v>
      </c>
      <c r="E7" s="36"/>
      <c r="F7" s="33">
        <v>59</v>
      </c>
      <c r="G7" s="33">
        <v>119</v>
      </c>
      <c r="H7" s="36"/>
      <c r="J7" s="32" t="s">
        <v>424</v>
      </c>
      <c r="K7" s="33">
        <v>670</v>
      </c>
      <c r="L7" s="36"/>
      <c r="M7" s="33">
        <v>646</v>
      </c>
      <c r="N7" s="36"/>
      <c r="O7" s="33">
        <v>11</v>
      </c>
      <c r="P7" s="33">
        <v>13</v>
      </c>
      <c r="Q7" s="36"/>
      <c r="S7" s="32" t="s">
        <v>424</v>
      </c>
      <c r="T7" s="42">
        <v>3779</v>
      </c>
      <c r="U7" s="47"/>
      <c r="V7" s="42">
        <v>4028</v>
      </c>
      <c r="W7" s="47"/>
      <c r="X7" s="42">
        <v>1965</v>
      </c>
      <c r="Y7" s="42">
        <v>1144</v>
      </c>
      <c r="Z7" s="43">
        <v>5.34</v>
      </c>
      <c r="AA7" s="48"/>
      <c r="AB7" s="43">
        <v>5.46</v>
      </c>
      <c r="AC7" s="48"/>
      <c r="AD7" s="43">
        <v>1.92</v>
      </c>
      <c r="AE7" s="43">
        <v>0.82</v>
      </c>
      <c r="AF7" s="44">
        <v>262.4</v>
      </c>
      <c r="AG7" s="44">
        <v>277.5</v>
      </c>
      <c r="AH7" s="42">
        <v>2012</v>
      </c>
      <c r="AI7" s="42">
        <v>1666</v>
      </c>
      <c r="AL7" s="32" t="s">
        <v>424</v>
      </c>
      <c r="AM7" s="45">
        <f>AF7*About!$A$30</f>
        <v>7289011.51536196</v>
      </c>
      <c r="AN7" s="45">
        <f>AF44*About!$A$30</f>
        <v>7247344.14770555</v>
      </c>
      <c r="AO7" s="45">
        <f>AF81*About!$A$30</f>
        <v>7633461.75465498</v>
      </c>
      <c r="AP7" s="45">
        <f>AF118*About!$A$30</f>
        <v>7547349.19483172</v>
      </c>
      <c r="AQ7" s="45">
        <f>AG7*About!$A$30</f>
        <v>7708463.01643652</v>
      </c>
      <c r="AR7" s="45">
        <f>AG44*About!$A$30</f>
        <v>7658462.17524883</v>
      </c>
      <c r="AS7" s="45">
        <f>AG81*About!$A$30</f>
        <v>8072358.02730254</v>
      </c>
      <c r="AT7" s="45">
        <f>AG118*About!$A$30</f>
        <v>7986245.46747928</v>
      </c>
    </row>
    <row r="8" spans="1:47">
      <c r="A8" s="32" t="s">
        <v>425</v>
      </c>
      <c r="B8" s="33">
        <v>7784</v>
      </c>
      <c r="C8" s="33">
        <v>165</v>
      </c>
      <c r="D8" s="33">
        <v>5012</v>
      </c>
      <c r="E8" s="36"/>
      <c r="F8" s="33">
        <v>1639</v>
      </c>
      <c r="G8" s="33">
        <v>965</v>
      </c>
      <c r="H8" s="33">
        <v>3</v>
      </c>
      <c r="J8" s="32" t="s">
        <v>425</v>
      </c>
      <c r="K8" s="33">
        <v>2830</v>
      </c>
      <c r="L8" s="33">
        <v>14</v>
      </c>
      <c r="M8" s="33">
        <v>2375</v>
      </c>
      <c r="N8" s="36"/>
      <c r="O8" s="33">
        <v>318</v>
      </c>
      <c r="P8" s="33">
        <v>124</v>
      </c>
      <c r="Q8" s="33"/>
      <c r="S8" s="32" t="s">
        <v>425</v>
      </c>
      <c r="T8" s="42">
        <v>3790</v>
      </c>
      <c r="U8" s="42">
        <v>829</v>
      </c>
      <c r="V8" s="42">
        <v>4851</v>
      </c>
      <c r="W8" s="47"/>
      <c r="X8" s="42">
        <v>2144</v>
      </c>
      <c r="Y8" s="42">
        <v>1379</v>
      </c>
      <c r="Z8" s="43">
        <v>5.14</v>
      </c>
      <c r="AA8" s="43">
        <v>2.12</v>
      </c>
      <c r="AB8" s="43">
        <v>5.84</v>
      </c>
      <c r="AC8" s="48"/>
      <c r="AD8" s="43">
        <v>0.63</v>
      </c>
      <c r="AE8" s="43">
        <v>1.03</v>
      </c>
      <c r="AF8" s="44">
        <v>290.5</v>
      </c>
      <c r="AG8" s="44">
        <v>308.4</v>
      </c>
      <c r="AH8" s="42">
        <v>9617</v>
      </c>
      <c r="AI8" s="42">
        <v>6598</v>
      </c>
      <c r="AL8" s="32" t="s">
        <v>425</v>
      </c>
      <c r="AM8" s="45">
        <f>AF8*About!$A$30</f>
        <v>8069580.20279211</v>
      </c>
      <c r="AN8" s="45">
        <f>AF45*About!$A$30</f>
        <v>7986245.46747928</v>
      </c>
      <c r="AO8" s="45">
        <f>AF82*About!$A$30</f>
        <v>7900132.90765603</v>
      </c>
      <c r="AP8" s="45">
        <f>AF119*About!$A$30</f>
        <v>7511237.47619617</v>
      </c>
      <c r="AQ8" s="45">
        <f>AG8*About!$A$30</f>
        <v>8566810.79015864</v>
      </c>
      <c r="AR8" s="45">
        <f>AG45*About!$A$30</f>
        <v>8458475.63425197</v>
      </c>
      <c r="AS8" s="45">
        <f>AG82*About!$A$30</f>
        <v>8366807.42540786</v>
      </c>
      <c r="AT8" s="45">
        <f>AG119*About!$A$30</f>
        <v>7930688.97727073</v>
      </c>
    </row>
    <row r="9" spans="1:47">
      <c r="A9" s="32" t="s">
        <v>426</v>
      </c>
      <c r="B9" s="33">
        <v>8997</v>
      </c>
      <c r="C9" s="33">
        <v>214</v>
      </c>
      <c r="D9" s="33">
        <v>6669</v>
      </c>
      <c r="E9" s="36"/>
      <c r="F9" s="33">
        <v>1251</v>
      </c>
      <c r="G9" s="33">
        <v>862</v>
      </c>
      <c r="H9" s="36"/>
      <c r="J9" s="32" t="s">
        <v>426</v>
      </c>
      <c r="K9" s="33">
        <v>3224</v>
      </c>
      <c r="L9" s="33">
        <v>48</v>
      </c>
      <c r="M9" s="33">
        <v>2848</v>
      </c>
      <c r="N9" s="36"/>
      <c r="O9" s="33">
        <v>224</v>
      </c>
      <c r="P9" s="33">
        <v>103</v>
      </c>
      <c r="Q9" s="36"/>
      <c r="S9" s="32" t="s">
        <v>426</v>
      </c>
      <c r="T9" s="42">
        <v>3740</v>
      </c>
      <c r="U9" s="42">
        <v>2247</v>
      </c>
      <c r="V9" s="42">
        <v>4426</v>
      </c>
      <c r="W9" s="47"/>
      <c r="X9" s="42">
        <v>1918</v>
      </c>
      <c r="Y9" s="42">
        <v>1307</v>
      </c>
      <c r="Z9" s="43">
        <v>6.54</v>
      </c>
      <c r="AA9" s="43">
        <v>0.26</v>
      </c>
      <c r="AB9" s="43">
        <v>7.24</v>
      </c>
      <c r="AC9" s="48"/>
      <c r="AD9" s="43">
        <v>1.05</v>
      </c>
      <c r="AE9" s="43">
        <v>0.8</v>
      </c>
      <c r="AF9" s="44">
        <v>299.1</v>
      </c>
      <c r="AG9" s="44">
        <v>322.2</v>
      </c>
      <c r="AH9" s="42">
        <v>14194</v>
      </c>
      <c r="AI9" s="42">
        <v>8108</v>
      </c>
      <c r="AL9" s="32" t="s">
        <v>426</v>
      </c>
      <c r="AM9" s="45">
        <f>AF9*About!$A$30</f>
        <v>8308473.11068888</v>
      </c>
      <c r="AN9" s="45">
        <f>AF46*About!$A$30</f>
        <v>8158470.58712579</v>
      </c>
      <c r="AO9" s="45">
        <f>AF83*About!$A$30</f>
        <v>8186248.83223007</v>
      </c>
      <c r="AP9" s="45">
        <f>AF120*About!$A$30</f>
        <v>8108469.74593809</v>
      </c>
      <c r="AQ9" s="45">
        <f>AG9*About!$A$30</f>
        <v>8950150.57259765</v>
      </c>
      <c r="AR9" s="45">
        <f>AG46*About!$A$30</f>
        <v>8769591.97941986</v>
      </c>
      <c r="AS9" s="45">
        <f>AG83*About!$A$30</f>
        <v>8791814.57550328</v>
      </c>
      <c r="AT9" s="45">
        <f>AG120*About!$A$30</f>
        <v>8666812.47253404</v>
      </c>
    </row>
    <row r="10" spans="1:47">
      <c r="A10" s="32" t="s">
        <v>427</v>
      </c>
      <c r="B10" s="33">
        <v>12837</v>
      </c>
      <c r="C10" s="33">
        <v>238</v>
      </c>
      <c r="D10" s="33">
        <v>8718</v>
      </c>
      <c r="E10" s="36"/>
      <c r="F10" s="33">
        <v>2918</v>
      </c>
      <c r="G10" s="33">
        <v>962</v>
      </c>
      <c r="H10" s="36"/>
      <c r="J10" s="32" t="s">
        <v>427</v>
      </c>
      <c r="K10" s="33">
        <v>5446</v>
      </c>
      <c r="L10" s="33">
        <v>58</v>
      </c>
      <c r="M10" s="33">
        <v>4563</v>
      </c>
      <c r="N10" s="36"/>
      <c r="O10" s="33">
        <v>666</v>
      </c>
      <c r="P10" s="33">
        <v>160</v>
      </c>
      <c r="Q10" s="36"/>
      <c r="S10" s="32" t="s">
        <v>427</v>
      </c>
      <c r="T10" s="42">
        <v>4272</v>
      </c>
      <c r="U10" s="42">
        <v>2424</v>
      </c>
      <c r="V10" s="42">
        <v>5267</v>
      </c>
      <c r="W10" s="47"/>
      <c r="X10" s="42">
        <v>2306</v>
      </c>
      <c r="Y10" s="42">
        <v>1663</v>
      </c>
      <c r="Z10" s="43">
        <v>6.28</v>
      </c>
      <c r="AA10" s="43">
        <v>0.39</v>
      </c>
      <c r="AB10" s="43">
        <v>7.32</v>
      </c>
      <c r="AC10" s="48"/>
      <c r="AD10" s="43">
        <v>1.04</v>
      </c>
      <c r="AE10" s="43">
        <v>0.72</v>
      </c>
      <c r="AF10" s="44">
        <v>301.8</v>
      </c>
      <c r="AG10" s="44">
        <v>325.6</v>
      </c>
      <c r="AH10" s="42">
        <v>26792</v>
      </c>
      <c r="AI10" s="42">
        <v>13611</v>
      </c>
      <c r="AL10" s="32" t="s">
        <v>427</v>
      </c>
      <c r="AM10" s="45">
        <f>AF10*About!$A$30</f>
        <v>8383474.37247042</v>
      </c>
      <c r="AN10" s="45">
        <f>AF47*About!$A$30</f>
        <v>8277917.04107418</v>
      </c>
      <c r="AO10" s="45">
        <f>AF84*About!$A$30</f>
        <v>8061246.72926083</v>
      </c>
      <c r="AP10" s="45">
        <f>AF121*About!$A$30</f>
        <v>8011245.88807313</v>
      </c>
      <c r="AQ10" s="45">
        <f>AG10*About!$A$30</f>
        <v>9044596.60595219</v>
      </c>
      <c r="AR10" s="45">
        <f>AG47*About!$A$30</f>
        <v>8916816.67847252</v>
      </c>
      <c r="AS10" s="45">
        <f>AG84*About!$A$30</f>
        <v>8661256.82351318</v>
      </c>
      <c r="AT10" s="45">
        <f>AG121*About!$A$30</f>
        <v>8616811.63134634</v>
      </c>
    </row>
    <row r="11" spans="1:47">
      <c r="A11" s="32" t="s">
        <v>428</v>
      </c>
      <c r="B11" s="33">
        <v>5280</v>
      </c>
      <c r="C11" s="33">
        <v>285</v>
      </c>
      <c r="D11" s="33">
        <v>3440</v>
      </c>
      <c r="E11" s="33">
        <v>448</v>
      </c>
      <c r="F11" s="33">
        <v>831</v>
      </c>
      <c r="G11" s="33">
        <v>276</v>
      </c>
      <c r="H11" s="36"/>
      <c r="J11" s="32" t="s">
        <v>428</v>
      </c>
      <c r="K11" s="33">
        <v>1980</v>
      </c>
      <c r="L11" s="33">
        <v>41</v>
      </c>
      <c r="M11" s="33">
        <v>1394</v>
      </c>
      <c r="N11" s="33">
        <v>327</v>
      </c>
      <c r="O11" s="33">
        <v>183</v>
      </c>
      <c r="P11" s="33">
        <v>35</v>
      </c>
      <c r="Q11" s="36"/>
      <c r="S11" s="32" t="s">
        <v>428</v>
      </c>
      <c r="T11" s="42">
        <v>3804</v>
      </c>
      <c r="U11" s="42">
        <v>1439</v>
      </c>
      <c r="V11" s="42">
        <v>4070</v>
      </c>
      <c r="W11" s="42">
        <v>7314</v>
      </c>
      <c r="X11" s="42">
        <v>2300</v>
      </c>
      <c r="Y11" s="42">
        <v>1396</v>
      </c>
      <c r="Z11" s="43">
        <v>5.63</v>
      </c>
      <c r="AA11" s="43">
        <v>1.72</v>
      </c>
      <c r="AB11" s="43">
        <v>6.17</v>
      </c>
      <c r="AC11" s="43">
        <v>5.85</v>
      </c>
      <c r="AD11" s="43">
        <v>2.16</v>
      </c>
      <c r="AE11" s="43">
        <v>1.63</v>
      </c>
      <c r="AF11" s="44">
        <v>284.9</v>
      </c>
      <c r="AG11" s="44">
        <v>303.5</v>
      </c>
      <c r="AH11" s="42">
        <v>7025</v>
      </c>
      <c r="AI11" s="42">
        <v>3926</v>
      </c>
      <c r="AL11" s="32" t="s">
        <v>428</v>
      </c>
      <c r="AM11" s="45">
        <f>AF11*About!$A$30</f>
        <v>7914022.03020816</v>
      </c>
      <c r="AN11" s="45">
        <f>AF48*About!$A$30</f>
        <v>7900132.90765603</v>
      </c>
      <c r="AO11" s="45">
        <f>AF85*About!$A$30</f>
        <v>7883465.96059346</v>
      </c>
      <c r="AP11" s="45">
        <f>AF122*About!$A$30</f>
        <v>7852909.89097876</v>
      </c>
      <c r="AQ11" s="45">
        <f>AG11*About!$A$30</f>
        <v>8430697.38914769</v>
      </c>
      <c r="AR11" s="45">
        <f>AG48*About!$A$30</f>
        <v>8391807.84600171</v>
      </c>
      <c r="AS11" s="45">
        <f>AG85*About!$A$30</f>
        <v>8372363.07442871</v>
      </c>
      <c r="AT11" s="45">
        <f>AG122*About!$A$30</f>
        <v>8352918.30285572</v>
      </c>
    </row>
    <row r="12" spans="1:47">
      <c r="A12" s="32" t="s">
        <v>429</v>
      </c>
      <c r="B12" s="33">
        <v>3044</v>
      </c>
      <c r="C12" s="33">
        <v>416</v>
      </c>
      <c r="D12" s="33">
        <v>1843</v>
      </c>
      <c r="E12" s="36"/>
      <c r="F12" s="33">
        <v>557</v>
      </c>
      <c r="G12" s="33">
        <v>228</v>
      </c>
      <c r="H12" s="36"/>
      <c r="J12" s="32" t="s">
        <v>429</v>
      </c>
      <c r="K12" s="33">
        <v>914</v>
      </c>
      <c r="L12" s="33">
        <v>61</v>
      </c>
      <c r="M12" s="33">
        <v>704</v>
      </c>
      <c r="N12" s="36"/>
      <c r="O12" s="33">
        <v>115</v>
      </c>
      <c r="P12" s="33">
        <v>34</v>
      </c>
      <c r="Q12" s="36"/>
      <c r="S12" s="32" t="s">
        <v>429</v>
      </c>
      <c r="T12" s="42">
        <v>3065</v>
      </c>
      <c r="U12" s="42">
        <v>1654</v>
      </c>
      <c r="V12" s="42">
        <v>3767</v>
      </c>
      <c r="W12" s="47"/>
      <c r="X12" s="42">
        <v>2216</v>
      </c>
      <c r="Y12" s="42">
        <v>1504</v>
      </c>
      <c r="Z12" s="43">
        <v>5.92</v>
      </c>
      <c r="AA12" s="43">
        <v>0.93</v>
      </c>
      <c r="AB12" s="43">
        <v>7.05</v>
      </c>
      <c r="AC12" s="48"/>
      <c r="AD12" s="43">
        <v>2.68</v>
      </c>
      <c r="AE12" s="43">
        <v>1.57</v>
      </c>
      <c r="AF12" s="44">
        <v>272.9</v>
      </c>
      <c r="AG12" s="44">
        <v>292.8</v>
      </c>
      <c r="AH12" s="42">
        <v>3717</v>
      </c>
      <c r="AI12" s="42">
        <v>1859</v>
      </c>
      <c r="AL12" s="32" t="s">
        <v>429</v>
      </c>
      <c r="AM12" s="45">
        <f>AF12*About!$A$30</f>
        <v>7580683.08895685</v>
      </c>
      <c r="AN12" s="45">
        <f>AF49*About!$A$30</f>
        <v>7686240.4203531</v>
      </c>
      <c r="AO12" s="45">
        <f>AF86*About!$A$30</f>
        <v>7683462.59584268</v>
      </c>
      <c r="AP12" s="45">
        <f>AF123*About!$A$30</f>
        <v>7516793.12521702</v>
      </c>
      <c r="AQ12" s="45">
        <f>AG12*About!$A$30</f>
        <v>8133470.16653194</v>
      </c>
      <c r="AR12" s="45">
        <f>AG49*About!$A$30</f>
        <v>8255694.44499076</v>
      </c>
      <c r="AS12" s="45">
        <f>AG86*About!$A$30</f>
        <v>8264027.91852204</v>
      </c>
      <c r="AT12" s="45">
        <f>AG123*About!$A$30</f>
        <v>8083469.32534425</v>
      </c>
    </row>
    <row r="13" spans="1:47">
      <c r="A13" s="32" t="s">
        <v>432</v>
      </c>
      <c r="B13" s="33">
        <v>3157</v>
      </c>
      <c r="C13" s="33">
        <v>100</v>
      </c>
      <c r="D13" s="33">
        <v>2248</v>
      </c>
      <c r="E13" s="36"/>
      <c r="F13" s="33">
        <v>611</v>
      </c>
      <c r="G13" s="33">
        <v>198</v>
      </c>
      <c r="H13" s="36"/>
      <c r="J13" s="32" t="s">
        <v>432</v>
      </c>
      <c r="K13" s="33">
        <v>1075</v>
      </c>
      <c r="L13" s="33">
        <v>25</v>
      </c>
      <c r="M13" s="33">
        <v>887</v>
      </c>
      <c r="N13" s="36"/>
      <c r="O13" s="33">
        <v>140</v>
      </c>
      <c r="P13" s="33">
        <v>23</v>
      </c>
      <c r="Q13" s="36"/>
      <c r="S13" s="32" t="s">
        <v>432</v>
      </c>
      <c r="T13" s="42">
        <v>3482</v>
      </c>
      <c r="U13" s="42">
        <v>2558</v>
      </c>
      <c r="V13" s="42">
        <v>3963</v>
      </c>
      <c r="W13" s="47"/>
      <c r="X13" s="42">
        <v>2323</v>
      </c>
      <c r="Y13" s="42">
        <v>1566</v>
      </c>
      <c r="Z13" s="43">
        <v>5.89</v>
      </c>
      <c r="AA13" s="43">
        <v>1.1</v>
      </c>
      <c r="AB13" s="43">
        <v>6.58</v>
      </c>
      <c r="AC13" s="48"/>
      <c r="AD13" s="43">
        <v>1.43</v>
      </c>
      <c r="AE13" s="43">
        <v>1.37</v>
      </c>
      <c r="AF13" s="44">
        <v>292.1</v>
      </c>
      <c r="AG13" s="44">
        <v>312.5</v>
      </c>
      <c r="AH13" s="42">
        <v>4587</v>
      </c>
      <c r="AI13" s="42">
        <v>2565</v>
      </c>
      <c r="AL13" s="32" t="s">
        <v>432</v>
      </c>
      <c r="AM13" s="45">
        <f>AF13*About!$A$30</f>
        <v>8114025.39495895</v>
      </c>
      <c r="AN13" s="45">
        <f>AF50*About!$A$30</f>
        <v>8075135.85181296</v>
      </c>
      <c r="AO13" s="45">
        <f>AF87*About!$A$30</f>
        <v>8177915.35869878</v>
      </c>
      <c r="AP13" s="45">
        <f>AF124*About!$A$30</f>
        <v>8161248.41163622</v>
      </c>
      <c r="AQ13" s="45">
        <f>AG13*About!$A$30</f>
        <v>8680701.59508618</v>
      </c>
      <c r="AR13" s="45">
        <f>AG50*About!$A$30</f>
        <v>8633478.57840891</v>
      </c>
      <c r="AS13" s="45">
        <f>AG87*About!$A$30</f>
        <v>8772369.80393029</v>
      </c>
      <c r="AT13" s="45">
        <f>AG124*About!$A$30</f>
        <v>8766814.15490943</v>
      </c>
    </row>
    <row r="14" spans="1:47">
      <c r="A14" s="32" t="s">
        <v>433</v>
      </c>
      <c r="B14" s="33">
        <v>2568</v>
      </c>
      <c r="C14" s="36"/>
      <c r="D14" s="33">
        <v>2472</v>
      </c>
      <c r="E14" s="36"/>
      <c r="F14" s="33">
        <v>81</v>
      </c>
      <c r="G14" s="33">
        <v>15</v>
      </c>
      <c r="H14" s="36"/>
      <c r="J14" s="32" t="s">
        <v>433</v>
      </c>
      <c r="K14" s="33">
        <v>830</v>
      </c>
      <c r="L14" s="36"/>
      <c r="M14" s="33">
        <v>812</v>
      </c>
      <c r="N14" s="36"/>
      <c r="O14" s="33">
        <v>17</v>
      </c>
      <c r="P14" s="33">
        <v>1</v>
      </c>
      <c r="Q14" s="36"/>
      <c r="S14" s="32" t="s">
        <v>433</v>
      </c>
      <c r="T14" s="42">
        <v>3206</v>
      </c>
      <c r="U14" s="47"/>
      <c r="V14" s="42">
        <v>3253</v>
      </c>
      <c r="W14" s="47"/>
      <c r="X14" s="42">
        <v>2065</v>
      </c>
      <c r="Y14" s="42">
        <v>867</v>
      </c>
      <c r="Z14" s="43">
        <v>4.54</v>
      </c>
      <c r="AA14" s="48"/>
      <c r="AB14" s="43">
        <v>4.57</v>
      </c>
      <c r="AC14" s="48"/>
      <c r="AD14" s="43">
        <v>3.08</v>
      </c>
      <c r="AE14" s="43">
        <v>0.87</v>
      </c>
      <c r="AF14" s="44">
        <v>279.6</v>
      </c>
      <c r="AG14" s="44">
        <v>293</v>
      </c>
      <c r="AH14" s="42">
        <v>2634</v>
      </c>
      <c r="AI14" s="42">
        <v>2223</v>
      </c>
      <c r="AL14" s="32" t="s">
        <v>433</v>
      </c>
      <c r="AM14" s="45">
        <f>AF14*About!$A$30</f>
        <v>7766797.3311555</v>
      </c>
      <c r="AN14" s="45">
        <f>AF51*About!$A$30</f>
        <v>7758463.85762422</v>
      </c>
      <c r="AO14" s="45">
        <f>AF88*About!$A$30</f>
        <v>7819575.99685363</v>
      </c>
      <c r="AP14" s="45">
        <f>AF125*About!$A$30</f>
        <v>7911244.20569774</v>
      </c>
      <c r="AQ14" s="45">
        <f>AG14*About!$A$30</f>
        <v>8139025.8155528</v>
      </c>
      <c r="AR14" s="45">
        <f>AG51*About!$A$30</f>
        <v>8141803.64006323</v>
      </c>
      <c r="AS14" s="45">
        <f>AG88*About!$A$30</f>
        <v>8202915.77929263</v>
      </c>
      <c r="AT14" s="45">
        <f>AG125*About!$A$30</f>
        <v>8314028.75970974</v>
      </c>
    </row>
    <row r="15" spans="1:47">
      <c r="A15" s="32" t="s">
        <v>434</v>
      </c>
      <c r="B15" s="33">
        <v>12595</v>
      </c>
      <c r="C15" s="33">
        <v>260</v>
      </c>
      <c r="D15" s="33">
        <v>10034</v>
      </c>
      <c r="E15" s="33">
        <v>437</v>
      </c>
      <c r="F15" s="33">
        <v>1039</v>
      </c>
      <c r="G15" s="33">
        <v>815</v>
      </c>
      <c r="H15" s="33">
        <v>10</v>
      </c>
      <c r="J15" s="32" t="s">
        <v>434</v>
      </c>
      <c r="K15" s="33">
        <v>4998</v>
      </c>
      <c r="L15" s="33">
        <v>30</v>
      </c>
      <c r="M15" s="33">
        <v>4359</v>
      </c>
      <c r="N15" s="33">
        <v>329</v>
      </c>
      <c r="O15" s="33">
        <v>184</v>
      </c>
      <c r="P15" s="33">
        <v>95</v>
      </c>
      <c r="Q15" s="33">
        <v>1</v>
      </c>
      <c r="S15" s="32" t="s">
        <v>434</v>
      </c>
      <c r="T15" s="42">
        <v>3995</v>
      </c>
      <c r="U15" s="42">
        <v>1162</v>
      </c>
      <c r="V15" s="42">
        <v>4329</v>
      </c>
      <c r="W15" s="42">
        <v>7523</v>
      </c>
      <c r="X15" s="42">
        <v>1973</v>
      </c>
      <c r="Y15" s="42">
        <v>1192</v>
      </c>
      <c r="Z15" s="43">
        <v>4.33</v>
      </c>
      <c r="AA15" s="43">
        <v>0.06</v>
      </c>
      <c r="AB15" s="43">
        <v>4.36</v>
      </c>
      <c r="AC15" s="43">
        <v>6.62</v>
      </c>
      <c r="AD15" s="43">
        <v>1.54</v>
      </c>
      <c r="AE15" s="43">
        <v>1.4</v>
      </c>
      <c r="AF15" s="44">
        <v>277.5</v>
      </c>
      <c r="AG15" s="44">
        <v>290.2</v>
      </c>
      <c r="AH15" s="42">
        <v>15121</v>
      </c>
      <c r="AI15" s="42">
        <v>11988</v>
      </c>
      <c r="AL15" s="32" t="s">
        <v>434</v>
      </c>
      <c r="AM15" s="45">
        <f>AF15*About!$A$30</f>
        <v>7708463.01643652</v>
      </c>
      <c r="AN15" s="45">
        <f>AF52*About!$A$30</f>
        <v>7702907.36741567</v>
      </c>
      <c r="AO15" s="45">
        <f>AF89*About!$A$30</f>
        <v>7700129.54290524</v>
      </c>
      <c r="AP15" s="45">
        <f>AF126*About!$A$30</f>
        <v>7750130.38409294</v>
      </c>
      <c r="AQ15" s="45">
        <f>AG15*About!$A$30</f>
        <v>8061246.72926083</v>
      </c>
      <c r="AR15" s="45">
        <f>AG52*About!$A$30</f>
        <v>8061246.72926083</v>
      </c>
      <c r="AS15" s="45">
        <f>AG89*About!$A$30</f>
        <v>8061246.72926083</v>
      </c>
      <c r="AT15" s="45">
        <f>AG126*About!$A$30</f>
        <v>8119581.0439798</v>
      </c>
    </row>
    <row r="16" spans="1:47">
      <c r="A16" s="32" t="s">
        <v>435</v>
      </c>
      <c r="B16" s="33">
        <v>8635</v>
      </c>
      <c r="C16" s="33">
        <v>947</v>
      </c>
      <c r="D16" s="33">
        <v>6192</v>
      </c>
      <c r="E16" s="33">
        <v>908</v>
      </c>
      <c r="F16" s="33">
        <v>159</v>
      </c>
      <c r="G16" s="33">
        <v>428</v>
      </c>
      <c r="H16" s="36"/>
      <c r="J16" s="32" t="s">
        <v>435</v>
      </c>
      <c r="K16" s="33">
        <v>3399</v>
      </c>
      <c r="L16" s="33">
        <v>192</v>
      </c>
      <c r="M16" s="33">
        <v>2500</v>
      </c>
      <c r="N16" s="33">
        <v>629</v>
      </c>
      <c r="O16" s="33">
        <v>33</v>
      </c>
      <c r="P16" s="33">
        <v>45</v>
      </c>
      <c r="Q16" s="36"/>
      <c r="S16" s="32" t="s">
        <v>435</v>
      </c>
      <c r="T16" s="42">
        <v>3973</v>
      </c>
      <c r="U16" s="42">
        <v>2032</v>
      </c>
      <c r="V16" s="42">
        <v>4075</v>
      </c>
      <c r="W16" s="42">
        <v>6925</v>
      </c>
      <c r="X16" s="42">
        <v>2090</v>
      </c>
      <c r="Y16" s="42">
        <v>1104</v>
      </c>
      <c r="Z16" s="43">
        <v>4.96</v>
      </c>
      <c r="AA16" s="43">
        <v>0.45</v>
      </c>
      <c r="AB16" s="43">
        <v>5.07</v>
      </c>
      <c r="AC16" s="43">
        <v>6.09</v>
      </c>
      <c r="AD16" s="43">
        <v>1.15</v>
      </c>
      <c r="AE16" s="43">
        <v>1.15</v>
      </c>
      <c r="AF16" s="44">
        <v>281.9</v>
      </c>
      <c r="AG16" s="44">
        <v>296.7</v>
      </c>
      <c r="AH16" s="42">
        <v>8423</v>
      </c>
      <c r="AI16" s="42">
        <v>6891</v>
      </c>
      <c r="AL16" s="32" t="s">
        <v>435</v>
      </c>
      <c r="AM16" s="45">
        <f>AF16*About!$A$30</f>
        <v>7830687.29489534</v>
      </c>
      <c r="AN16" s="45">
        <f>AF53*About!$A$30</f>
        <v>7814020.34783277</v>
      </c>
      <c r="AO16" s="45">
        <f>AF90*About!$A$30</f>
        <v>7777908.62919721</v>
      </c>
      <c r="AP16" s="45">
        <f>AF127*About!$A$30</f>
        <v>7772352.98017636</v>
      </c>
      <c r="AQ16" s="45">
        <f>AG16*About!$A$30</f>
        <v>8241805.32243862</v>
      </c>
      <c r="AR16" s="45">
        <f>AG53*About!$A$30</f>
        <v>8225138.37537605</v>
      </c>
      <c r="AS16" s="45">
        <f>AG90*About!$A$30</f>
        <v>8152914.93810494</v>
      </c>
      <c r="AT16" s="45">
        <f>AG127*About!$A$30</f>
        <v>8166804.06065707</v>
      </c>
    </row>
    <row r="17" spans="1:46">
      <c r="A17" s="32" t="s">
        <v>437</v>
      </c>
      <c r="B17" s="33">
        <v>6899</v>
      </c>
      <c r="C17" s="33">
        <v>274</v>
      </c>
      <c r="D17" s="33">
        <v>5492</v>
      </c>
      <c r="E17" s="36"/>
      <c r="F17" s="33">
        <v>274</v>
      </c>
      <c r="G17" s="33">
        <v>859</v>
      </c>
      <c r="H17" s="36"/>
      <c r="J17" s="32" t="s">
        <v>437</v>
      </c>
      <c r="K17" s="33">
        <v>2819</v>
      </c>
      <c r="L17" s="33">
        <v>39</v>
      </c>
      <c r="M17" s="33">
        <v>2646</v>
      </c>
      <c r="N17" s="36"/>
      <c r="O17" s="33">
        <v>47</v>
      </c>
      <c r="P17" s="33">
        <v>86</v>
      </c>
      <c r="Q17" s="36"/>
      <c r="S17" s="32" t="s">
        <v>437</v>
      </c>
      <c r="T17" s="42">
        <v>4155</v>
      </c>
      <c r="U17" s="42">
        <v>1435</v>
      </c>
      <c r="V17" s="42">
        <v>4838</v>
      </c>
      <c r="W17" s="47"/>
      <c r="X17" s="42">
        <v>1809</v>
      </c>
      <c r="Y17" s="42">
        <v>1102</v>
      </c>
      <c r="Z17" s="43">
        <v>4.62</v>
      </c>
      <c r="AA17" s="43">
        <v>2.21</v>
      </c>
      <c r="AB17" s="43">
        <v>4.72</v>
      </c>
      <c r="AC17" s="48"/>
      <c r="AD17" s="43">
        <v>1.77</v>
      </c>
      <c r="AE17" s="43">
        <v>2.89</v>
      </c>
      <c r="AF17" s="44">
        <v>283.2</v>
      </c>
      <c r="AG17" s="44">
        <v>296.5</v>
      </c>
      <c r="AH17" s="42">
        <v>10707</v>
      </c>
      <c r="AI17" s="42">
        <v>6941</v>
      </c>
      <c r="AL17" s="32" t="s">
        <v>437</v>
      </c>
      <c r="AM17" s="45">
        <f>AF17*About!$A$30</f>
        <v>7866799.0135309</v>
      </c>
      <c r="AN17" s="45">
        <f>AF54*About!$A$30</f>
        <v>7911244.20569774</v>
      </c>
      <c r="AO17" s="45">
        <f>AF91*About!$A$30</f>
        <v>7877910.31157261</v>
      </c>
      <c r="AP17" s="45">
        <f>AF128*About!$A$30</f>
        <v>7836242.94391619</v>
      </c>
      <c r="AQ17" s="45">
        <f>AG17*About!$A$30</f>
        <v>8236249.67341776</v>
      </c>
      <c r="AR17" s="45">
        <f>AG54*About!$A$30</f>
        <v>8272361.39205332</v>
      </c>
      <c r="AS17" s="45">
        <f>AG91*About!$A$30</f>
        <v>8241805.32243862</v>
      </c>
      <c r="AT17" s="45">
        <f>AG128*About!$A$30</f>
        <v>8205693.60380306</v>
      </c>
    </row>
    <row r="18" spans="1:46">
      <c r="A18" s="32" t="s">
        <v>438</v>
      </c>
      <c r="B18" s="33">
        <v>5404</v>
      </c>
      <c r="C18" s="33">
        <v>927</v>
      </c>
      <c r="D18" s="33">
        <v>3158</v>
      </c>
      <c r="E18" s="33">
        <v>871</v>
      </c>
      <c r="F18" s="33">
        <v>376</v>
      </c>
      <c r="G18" s="33">
        <v>72</v>
      </c>
      <c r="H18" s="36"/>
      <c r="J18" s="32" t="s">
        <v>438</v>
      </c>
      <c r="K18" s="33">
        <v>2427</v>
      </c>
      <c r="L18" s="33">
        <v>310</v>
      </c>
      <c r="M18" s="33">
        <v>1401</v>
      </c>
      <c r="N18" s="33">
        <v>621</v>
      </c>
      <c r="O18" s="33">
        <v>87</v>
      </c>
      <c r="P18" s="33">
        <v>7</v>
      </c>
      <c r="Q18" s="36"/>
      <c r="S18" s="32" t="s">
        <v>438</v>
      </c>
      <c r="T18" s="42">
        <v>4449</v>
      </c>
      <c r="U18" s="42">
        <v>3345</v>
      </c>
      <c r="V18" s="42">
        <v>4299</v>
      </c>
      <c r="W18" s="42">
        <v>7131</v>
      </c>
      <c r="X18" s="42">
        <v>2639</v>
      </c>
      <c r="Y18" s="42">
        <v>1040</v>
      </c>
      <c r="Z18" s="43">
        <v>3.91</v>
      </c>
      <c r="AA18" s="43">
        <v>0.1</v>
      </c>
      <c r="AB18" s="43">
        <v>4.3</v>
      </c>
      <c r="AC18" s="43">
        <v>5.38</v>
      </c>
      <c r="AD18" s="43">
        <v>1.29</v>
      </c>
      <c r="AE18" s="43">
        <v>0.93</v>
      </c>
      <c r="AF18" s="44">
        <v>290</v>
      </c>
      <c r="AG18" s="44">
        <v>304.3</v>
      </c>
      <c r="AH18" s="42">
        <v>4840</v>
      </c>
      <c r="AI18" s="42">
        <v>3568</v>
      </c>
      <c r="AL18" s="32" t="s">
        <v>438</v>
      </c>
      <c r="AM18" s="45">
        <f>AF18*About!$A$30</f>
        <v>8055691.08023997</v>
      </c>
      <c r="AN18" s="45">
        <f>AF55*About!$A$30</f>
        <v>8100136.27240681</v>
      </c>
      <c r="AO18" s="45">
        <f>AF92*About!$A$30</f>
        <v>8055691.08023997</v>
      </c>
      <c r="AP18" s="45">
        <f>AF129*About!$A$30</f>
        <v>8114025.39495895</v>
      </c>
      <c r="AQ18" s="45">
        <f>AG18*About!$A$30</f>
        <v>8452919.98523111</v>
      </c>
      <c r="AR18" s="45">
        <f>AG55*About!$A$30</f>
        <v>8489031.70386667</v>
      </c>
      <c r="AS18" s="45">
        <f>AG92*About!$A$30</f>
        <v>8444586.51169983</v>
      </c>
      <c r="AT18" s="45">
        <f>AG129*About!$A$30</f>
        <v>8494587.35288753</v>
      </c>
    </row>
    <row r="19" spans="1:46">
      <c r="A19" s="32" t="s">
        <v>439</v>
      </c>
      <c r="B19" s="33">
        <v>3317</v>
      </c>
      <c r="C19" s="33">
        <v>449</v>
      </c>
      <c r="D19" s="33">
        <v>2199</v>
      </c>
      <c r="E19" s="36"/>
      <c r="F19" s="33">
        <v>286</v>
      </c>
      <c r="G19" s="33">
        <v>383</v>
      </c>
      <c r="H19" s="36"/>
      <c r="J19" s="32" t="s">
        <v>439</v>
      </c>
      <c r="K19" s="33">
        <v>1313</v>
      </c>
      <c r="L19" s="33">
        <v>103</v>
      </c>
      <c r="M19" s="33">
        <v>1125</v>
      </c>
      <c r="N19" s="36"/>
      <c r="O19" s="33">
        <v>51</v>
      </c>
      <c r="P19" s="33">
        <v>33</v>
      </c>
      <c r="Q19" s="36"/>
      <c r="S19" s="32" t="s">
        <v>439</v>
      </c>
      <c r="T19" s="42">
        <v>4112</v>
      </c>
      <c r="U19" s="42">
        <v>2420</v>
      </c>
      <c r="V19" s="42">
        <v>5153</v>
      </c>
      <c r="W19" s="47"/>
      <c r="X19" s="42">
        <v>2028</v>
      </c>
      <c r="Y19" s="42">
        <v>1004</v>
      </c>
      <c r="Z19" s="43">
        <v>4.17</v>
      </c>
      <c r="AA19" s="43">
        <v>0.56</v>
      </c>
      <c r="AB19" s="43">
        <v>4.77</v>
      </c>
      <c r="AC19" s="48"/>
      <c r="AD19" s="43">
        <v>0.73</v>
      </c>
      <c r="AE19" s="43">
        <v>0.24</v>
      </c>
      <c r="AF19" s="44">
        <v>287.6</v>
      </c>
      <c r="AG19" s="44">
        <v>300.5</v>
      </c>
      <c r="AH19" s="42">
        <v>3990</v>
      </c>
      <c r="AI19" s="42">
        <v>2811</v>
      </c>
      <c r="AL19" s="32" t="s">
        <v>439</v>
      </c>
      <c r="AM19" s="45">
        <f>AF19*About!$A$30</f>
        <v>7989023.29198971</v>
      </c>
      <c r="AN19" s="45">
        <f>AF56*About!$A$30</f>
        <v>7994578.94101056</v>
      </c>
      <c r="AO19" s="45">
        <f>AF93*About!$A$30</f>
        <v>7894577.25863517</v>
      </c>
      <c r="AP19" s="45">
        <f>AF130*About!$A$30</f>
        <v>7866799.0135309</v>
      </c>
      <c r="AQ19" s="45">
        <f>AG19*About!$A$30</f>
        <v>8347362.65383487</v>
      </c>
      <c r="AR19" s="45">
        <f>AG56*About!$A$30</f>
        <v>8352918.30285572</v>
      </c>
      <c r="AS19" s="45">
        <f>AG93*About!$A$30</f>
        <v>8255694.44499076</v>
      </c>
      <c r="AT19" s="45">
        <f>AG130*About!$A$30</f>
        <v>8216804.90184477</v>
      </c>
    </row>
    <row r="20" spans="1:46">
      <c r="A20" s="32" t="s">
        <v>440</v>
      </c>
      <c r="B20" s="36">
        <v>13144</v>
      </c>
      <c r="C20" s="36">
        <v>102</v>
      </c>
      <c r="D20" s="36">
        <v>10687</v>
      </c>
      <c r="E20" s="36">
        <v>250</v>
      </c>
      <c r="F20" s="36">
        <v>1354</v>
      </c>
      <c r="G20" s="36">
        <v>751</v>
      </c>
      <c r="H20" s="36"/>
      <c r="J20" s="32" t="s">
        <v>440</v>
      </c>
      <c r="K20" s="36">
        <v>5202</v>
      </c>
      <c r="L20" s="36">
        <v>5</v>
      </c>
      <c r="M20" s="36">
        <v>4672</v>
      </c>
      <c r="N20" s="36">
        <v>207</v>
      </c>
      <c r="O20" s="36">
        <v>225</v>
      </c>
      <c r="P20" s="36">
        <v>93</v>
      </c>
      <c r="Q20" s="36"/>
      <c r="S20" s="32" t="s">
        <v>440</v>
      </c>
      <c r="T20" s="42">
        <v>4061</v>
      </c>
      <c r="U20" s="42">
        <v>473</v>
      </c>
      <c r="V20" s="42">
        <v>4443</v>
      </c>
      <c r="W20" s="42">
        <v>8296</v>
      </c>
      <c r="X20" s="42">
        <v>1863</v>
      </c>
      <c r="Y20" s="42">
        <v>1284</v>
      </c>
      <c r="Z20" s="43">
        <v>6.26</v>
      </c>
      <c r="AA20" s="43">
        <v>1.7</v>
      </c>
      <c r="AB20" s="43">
        <v>6.49</v>
      </c>
      <c r="AC20" s="43">
        <v>6.34</v>
      </c>
      <c r="AD20" s="43">
        <v>2.53</v>
      </c>
      <c r="AE20" s="43">
        <v>1.59</v>
      </c>
      <c r="AF20" s="44">
        <v>289</v>
      </c>
      <c r="AG20" s="44">
        <v>307.6</v>
      </c>
      <c r="AH20" s="42">
        <v>17916</v>
      </c>
      <c r="AI20" s="42">
        <v>12785</v>
      </c>
      <c r="AL20" s="32" t="s">
        <v>440</v>
      </c>
      <c r="AM20" s="45">
        <f>AF20*About!$A$30</f>
        <v>8027912.83513569</v>
      </c>
      <c r="AN20" s="45">
        <f>AF57*About!$A$30</f>
        <v>7700129.54290524</v>
      </c>
      <c r="AO20" s="45">
        <f>AF94*About!$A$30</f>
        <v>7605683.5095507</v>
      </c>
      <c r="AP20" s="45">
        <f>AF131*About!$A$30</f>
        <v>7561238.31738386</v>
      </c>
      <c r="AQ20" s="45">
        <f>AG20*About!$A$30</f>
        <v>8544588.19407522</v>
      </c>
      <c r="AR20" s="45">
        <f>AG57*About!$A$30</f>
        <v>8164026.23614665</v>
      </c>
      <c r="AS20" s="45">
        <f>AG94*About!$A$30</f>
        <v>8039024.1331774</v>
      </c>
      <c r="AT20" s="45">
        <f>AG131*About!$A$30</f>
        <v>8008468.0635627</v>
      </c>
    </row>
    <row r="21" spans="1:46">
      <c r="A21" s="32" t="s">
        <v>441</v>
      </c>
      <c r="B21" s="33">
        <v>8833</v>
      </c>
      <c r="C21" s="33">
        <v>398</v>
      </c>
      <c r="D21" s="33">
        <v>7038</v>
      </c>
      <c r="E21" s="36"/>
      <c r="F21" s="33">
        <v>794</v>
      </c>
      <c r="G21" s="33">
        <v>602</v>
      </c>
      <c r="H21" s="36"/>
      <c r="J21" s="32" t="s">
        <v>441</v>
      </c>
      <c r="K21" s="33">
        <v>2771</v>
      </c>
      <c r="L21" s="33">
        <v>142</v>
      </c>
      <c r="M21" s="33">
        <v>2477</v>
      </c>
      <c r="N21" s="36"/>
      <c r="O21" s="33">
        <v>88</v>
      </c>
      <c r="P21" s="33">
        <v>64</v>
      </c>
      <c r="Q21" s="36"/>
      <c r="S21" s="32" t="s">
        <v>441</v>
      </c>
      <c r="T21" s="42">
        <v>3213</v>
      </c>
      <c r="U21" s="42">
        <v>3571</v>
      </c>
      <c r="V21" s="42">
        <v>3523</v>
      </c>
      <c r="W21" s="47"/>
      <c r="X21" s="42">
        <v>1480</v>
      </c>
      <c r="Y21" s="42">
        <v>1061</v>
      </c>
      <c r="Z21" s="43">
        <v>4.61</v>
      </c>
      <c r="AA21" s="43">
        <v>0.2</v>
      </c>
      <c r="AB21" s="43">
        <v>5.11</v>
      </c>
      <c r="AC21" s="48"/>
      <c r="AD21" s="43">
        <v>0.57</v>
      </c>
      <c r="AE21" s="43">
        <v>0.71</v>
      </c>
      <c r="AF21" s="44">
        <v>289.1</v>
      </c>
      <c r="AG21" s="44">
        <v>304.6</v>
      </c>
      <c r="AH21" s="42">
        <v>9834</v>
      </c>
      <c r="AI21" s="42">
        <v>6800</v>
      </c>
      <c r="AL21" s="32" t="s">
        <v>441</v>
      </c>
      <c r="AM21" s="45">
        <f>AF21*About!$A$30</f>
        <v>8030690.65964612</v>
      </c>
      <c r="AN21" s="45">
        <f>AF58*About!$A$30</f>
        <v>8019579.36160441</v>
      </c>
      <c r="AO21" s="45">
        <f>AF95*About!$A$30</f>
        <v>7991801.11650014</v>
      </c>
      <c r="AP21" s="45">
        <f>AF132*About!$A$30</f>
        <v>8030690.65964612</v>
      </c>
      <c r="AQ21" s="45">
        <f>AG21*About!$A$30</f>
        <v>8461253.4587624</v>
      </c>
      <c r="AR21" s="45">
        <f>AG58*About!$A$30</f>
        <v>8430697.38914769</v>
      </c>
      <c r="AS21" s="45">
        <f>AG95*About!$A$30</f>
        <v>8422363.91561641</v>
      </c>
      <c r="AT21" s="45">
        <f>AG132*About!$A$30</f>
        <v>8477920.40582496</v>
      </c>
    </row>
    <row r="22" spans="1:46">
      <c r="A22" s="32" t="s">
        <v>442</v>
      </c>
      <c r="B22" s="33">
        <v>7541</v>
      </c>
      <c r="C22" s="33">
        <v>3567</v>
      </c>
      <c r="D22" s="33">
        <v>3144</v>
      </c>
      <c r="E22" s="36"/>
      <c r="F22" s="33">
        <v>405</v>
      </c>
      <c r="G22" s="33">
        <v>425</v>
      </c>
      <c r="H22" s="36"/>
      <c r="J22" s="32" t="s">
        <v>442</v>
      </c>
      <c r="K22" s="33">
        <v>2934</v>
      </c>
      <c r="L22" s="33">
        <v>1339</v>
      </c>
      <c r="M22" s="33">
        <v>1481</v>
      </c>
      <c r="N22" s="36"/>
      <c r="O22" s="33">
        <v>74</v>
      </c>
      <c r="P22" s="33">
        <v>40</v>
      </c>
      <c r="Q22" s="36"/>
      <c r="S22" s="32" t="s">
        <v>442</v>
      </c>
      <c r="T22" s="42">
        <v>3968</v>
      </c>
      <c r="U22" s="42">
        <v>3758</v>
      </c>
      <c r="V22" s="42">
        <v>4796</v>
      </c>
      <c r="W22" s="47"/>
      <c r="X22" s="42">
        <v>1960</v>
      </c>
      <c r="Y22" s="42">
        <v>1103</v>
      </c>
      <c r="Z22" s="43">
        <v>2.64</v>
      </c>
      <c r="AA22" s="43">
        <v>0.11</v>
      </c>
      <c r="AB22" s="43">
        <v>5.08</v>
      </c>
      <c r="AC22" s="48"/>
      <c r="AD22" s="43">
        <v>2.37</v>
      </c>
      <c r="AE22" s="43">
        <v>0.99</v>
      </c>
      <c r="AF22" s="44">
        <v>287</v>
      </c>
      <c r="AG22" s="44">
        <v>302</v>
      </c>
      <c r="AH22" s="42">
        <v>5202</v>
      </c>
      <c r="AI22" s="42">
        <v>3943</v>
      </c>
      <c r="AL22" s="32" t="s">
        <v>442</v>
      </c>
      <c r="AM22" s="45">
        <f>AF22*About!$A$30</f>
        <v>7972356.34492714</v>
      </c>
      <c r="AN22" s="45">
        <f>AF59*About!$A$30</f>
        <v>7883465.96059346</v>
      </c>
      <c r="AO22" s="45">
        <f>AF96*About!$A$30</f>
        <v>7869576.83804132</v>
      </c>
      <c r="AP22" s="45">
        <f>AF133*About!$A$30</f>
        <v>7705685.1919261</v>
      </c>
      <c r="AQ22" s="45">
        <f>AG22*About!$A$30</f>
        <v>8389030.02149128</v>
      </c>
      <c r="AR22" s="45">
        <f>AG59*About!$A$30</f>
        <v>8294583.98813674</v>
      </c>
      <c r="AS22" s="45">
        <f>AG96*About!$A$30</f>
        <v>8280694.8655846</v>
      </c>
      <c r="AT22" s="45">
        <f>AG133*About!$A$30</f>
        <v>8116803.21946938</v>
      </c>
    </row>
    <row r="23" spans="1:46">
      <c r="A23" s="32" t="s">
        <v>443</v>
      </c>
      <c r="B23" s="33">
        <v>4160</v>
      </c>
      <c r="C23" s="33">
        <v>1276</v>
      </c>
      <c r="D23" s="33">
        <v>2265</v>
      </c>
      <c r="E23" s="36"/>
      <c r="F23" s="33">
        <v>424</v>
      </c>
      <c r="G23" s="33">
        <v>188</v>
      </c>
      <c r="H23" s="33">
        <v>6</v>
      </c>
      <c r="J23" s="32" t="s">
        <v>443</v>
      </c>
      <c r="K23" s="33">
        <v>1427</v>
      </c>
      <c r="L23" s="33">
        <v>435</v>
      </c>
      <c r="M23" s="33">
        <v>901</v>
      </c>
      <c r="N23" s="36"/>
      <c r="O23" s="33">
        <v>75</v>
      </c>
      <c r="P23" s="33">
        <v>16</v>
      </c>
      <c r="Q23" s="33">
        <v>0.2</v>
      </c>
      <c r="S23" s="32" t="s">
        <v>443</v>
      </c>
      <c r="T23" s="42">
        <v>3483</v>
      </c>
      <c r="U23" s="42">
        <v>3421</v>
      </c>
      <c r="V23" s="42">
        <v>3978</v>
      </c>
      <c r="W23" s="47"/>
      <c r="X23" s="42">
        <v>1960</v>
      </c>
      <c r="Y23" s="42">
        <v>905</v>
      </c>
      <c r="Z23" s="43">
        <v>3.8</v>
      </c>
      <c r="AA23" s="43">
        <v>0.75</v>
      </c>
      <c r="AB23" s="43">
        <v>5.45</v>
      </c>
      <c r="AC23" s="48"/>
      <c r="AD23" s="43">
        <v>0.72</v>
      </c>
      <c r="AE23" s="43">
        <v>1.56</v>
      </c>
      <c r="AF23" s="44">
        <v>293.8</v>
      </c>
      <c r="AG23" s="44">
        <v>309.6</v>
      </c>
      <c r="AH23" s="42">
        <v>3199</v>
      </c>
      <c r="AI23" s="42">
        <v>2405</v>
      </c>
      <c r="AL23" s="32" t="s">
        <v>443</v>
      </c>
      <c r="AM23" s="45">
        <f>AF23*About!$A$30</f>
        <v>8161248.41163622</v>
      </c>
      <c r="AN23" s="45">
        <f>AF60*About!$A$30</f>
        <v>8133470.16653194</v>
      </c>
      <c r="AO23" s="45">
        <f>AF97*About!$A$30</f>
        <v>8027912.83513569</v>
      </c>
      <c r="AP23" s="45">
        <f>AF134*About!$A$30</f>
        <v>8166804.06065707</v>
      </c>
      <c r="AQ23" s="45">
        <f>AG23*About!$A$30</f>
        <v>8600144.68428378</v>
      </c>
      <c r="AR23" s="45">
        <f>AG60*About!$A$30</f>
        <v>8566810.79015864</v>
      </c>
      <c r="AS23" s="45">
        <f>AG97*About!$A$30</f>
        <v>8439030.86267898</v>
      </c>
      <c r="AT23" s="45">
        <f>AG134*About!$A$30</f>
        <v>8619589.45585677</v>
      </c>
    </row>
    <row r="24" spans="1:46">
      <c r="A24" s="32" t="s">
        <v>444</v>
      </c>
      <c r="B24" s="33">
        <v>12134</v>
      </c>
      <c r="C24" s="33">
        <v>1079</v>
      </c>
      <c r="D24" s="33">
        <v>8617</v>
      </c>
      <c r="E24" s="33">
        <v>1614</v>
      </c>
      <c r="F24" s="33">
        <v>441</v>
      </c>
      <c r="G24" s="33">
        <v>382</v>
      </c>
      <c r="H24" s="33">
        <v>1</v>
      </c>
      <c r="J24" s="32" t="s">
        <v>444</v>
      </c>
      <c r="K24" s="33">
        <v>4639</v>
      </c>
      <c r="L24" s="33">
        <v>208</v>
      </c>
      <c r="M24" s="33">
        <v>3216</v>
      </c>
      <c r="N24" s="33">
        <v>1106</v>
      </c>
      <c r="O24" s="33">
        <v>74</v>
      </c>
      <c r="P24" s="33">
        <v>34</v>
      </c>
      <c r="Q24" s="33">
        <v>0.1</v>
      </c>
      <c r="S24" s="32" t="s">
        <v>444</v>
      </c>
      <c r="T24" s="47">
        <v>3957</v>
      </c>
      <c r="U24" s="42">
        <v>1932</v>
      </c>
      <c r="V24" s="42">
        <v>3841</v>
      </c>
      <c r="W24" s="42">
        <v>7600</v>
      </c>
      <c r="X24" s="42">
        <v>1761</v>
      </c>
      <c r="Y24" s="42">
        <v>915</v>
      </c>
      <c r="Z24" s="43">
        <v>4.83</v>
      </c>
      <c r="AA24" s="43">
        <v>0.46</v>
      </c>
      <c r="AB24" s="43">
        <v>4.92</v>
      </c>
      <c r="AC24" s="43">
        <v>5.66</v>
      </c>
      <c r="AD24" s="43">
        <v>3.19</v>
      </c>
      <c r="AE24" s="43">
        <v>0.32</v>
      </c>
      <c r="AF24" s="44">
        <v>284.1</v>
      </c>
      <c r="AG24" s="44">
        <v>298.8</v>
      </c>
      <c r="AH24" s="42">
        <v>10985</v>
      </c>
      <c r="AI24" s="42">
        <v>8803</v>
      </c>
      <c r="AL24" s="32" t="s">
        <v>444</v>
      </c>
      <c r="AM24" s="45">
        <f>AF24*About!$A$30</f>
        <v>7891799.43412474</v>
      </c>
      <c r="AN24" s="45">
        <f>AF61*About!$A$30</f>
        <v>7802909.04979106</v>
      </c>
      <c r="AO24" s="45">
        <f>AF98*About!$A$30</f>
        <v>7766797.3311555</v>
      </c>
      <c r="AP24" s="45">
        <f>AF135*About!$A$30</f>
        <v>7744574.73507208</v>
      </c>
      <c r="AQ24" s="45">
        <f>AG24*About!$A$30</f>
        <v>8300139.6371576</v>
      </c>
      <c r="AR24" s="45">
        <f>AG61*About!$A$30</f>
        <v>8189026.65674049</v>
      </c>
      <c r="AS24" s="45">
        <f>AG98*About!$A$30</f>
        <v>8139025.8155528</v>
      </c>
      <c r="AT24" s="45">
        <f>AG135*About!$A$30</f>
        <v>8116803.21946938</v>
      </c>
    </row>
    <row r="25" spans="1:46">
      <c r="A25" s="32" t="s">
        <v>445</v>
      </c>
      <c r="B25" s="36">
        <v>4407</v>
      </c>
      <c r="C25" s="36">
        <v>1532</v>
      </c>
      <c r="D25" s="36">
        <v>2261</v>
      </c>
      <c r="E25" s="36">
        <v>217</v>
      </c>
      <c r="F25" s="36">
        <v>287</v>
      </c>
      <c r="G25" s="36">
        <v>110</v>
      </c>
      <c r="H25" s="36"/>
      <c r="J25" s="32" t="s">
        <v>445</v>
      </c>
      <c r="K25" s="36">
        <v>1801</v>
      </c>
      <c r="L25" s="36">
        <v>570</v>
      </c>
      <c r="M25" s="36">
        <v>986</v>
      </c>
      <c r="N25" s="36">
        <v>172</v>
      </c>
      <c r="O25" s="36">
        <v>61</v>
      </c>
      <c r="P25" s="36">
        <v>12</v>
      </c>
      <c r="Q25" s="36"/>
      <c r="S25" s="32" t="s">
        <v>445</v>
      </c>
      <c r="T25" s="42">
        <v>4123</v>
      </c>
      <c r="U25" s="42">
        <v>3750</v>
      </c>
      <c r="V25" s="42">
        <v>4353</v>
      </c>
      <c r="W25" s="42">
        <v>7898</v>
      </c>
      <c r="X25" s="42">
        <v>2385</v>
      </c>
      <c r="Y25" s="42">
        <v>1097</v>
      </c>
      <c r="Z25" s="43">
        <v>3.6</v>
      </c>
      <c r="AA25" s="43">
        <v>0.41</v>
      </c>
      <c r="AB25" s="43">
        <v>5.85</v>
      </c>
      <c r="AC25" s="43">
        <v>5.86</v>
      </c>
      <c r="AD25" s="43">
        <v>1.08</v>
      </c>
      <c r="AE25" s="43">
        <v>1.1</v>
      </c>
      <c r="AF25" s="44">
        <v>292.9</v>
      </c>
      <c r="AG25" s="44">
        <v>310.2</v>
      </c>
      <c r="AH25" s="42">
        <v>3038</v>
      </c>
      <c r="AI25" s="42">
        <v>2017</v>
      </c>
      <c r="AL25" s="32" t="s">
        <v>445</v>
      </c>
      <c r="AM25" s="45">
        <f>AF25*About!$A$30</f>
        <v>8136247.99104237</v>
      </c>
      <c r="AN25" s="45">
        <f>AF62*About!$A$30</f>
        <v>8166804.06065707</v>
      </c>
      <c r="AO25" s="45">
        <f>AF99*About!$A$30</f>
        <v>8105691.92142767</v>
      </c>
      <c r="AP25" s="45">
        <f>AF136*About!$A$30</f>
        <v>8086247.14985467</v>
      </c>
      <c r="AQ25" s="45">
        <f>AG25*About!$A$30</f>
        <v>8616811.63134634</v>
      </c>
      <c r="AR25" s="45">
        <f>AG62*About!$A$30</f>
        <v>8647367.70096104</v>
      </c>
      <c r="AS25" s="45">
        <f>AG99*About!$A$30</f>
        <v>8558477.31662736</v>
      </c>
      <c r="AT25" s="45">
        <f>AG136*About!$A$30</f>
        <v>8547366.01858565</v>
      </c>
    </row>
    <row r="26" spans="1:46">
      <c r="A26" s="32" t="s">
        <v>446</v>
      </c>
      <c r="B26" s="33">
        <v>877</v>
      </c>
      <c r="C26" s="33">
        <v>125</v>
      </c>
      <c r="D26" s="33">
        <v>464</v>
      </c>
      <c r="E26" s="33">
        <v>130</v>
      </c>
      <c r="F26" s="33">
        <v>29</v>
      </c>
      <c r="G26" s="33">
        <v>129</v>
      </c>
      <c r="H26" s="36"/>
      <c r="J26" s="32" t="s">
        <v>446</v>
      </c>
      <c r="K26" s="33">
        <v>340</v>
      </c>
      <c r="L26" s="33">
        <v>14</v>
      </c>
      <c r="M26" s="33">
        <v>212</v>
      </c>
      <c r="N26" s="33">
        <v>97</v>
      </c>
      <c r="O26" s="33">
        <v>5</v>
      </c>
      <c r="P26" s="33">
        <v>13</v>
      </c>
      <c r="Q26" s="36"/>
      <c r="S26" s="32" t="s">
        <v>446</v>
      </c>
      <c r="T26" s="42">
        <v>3878</v>
      </c>
      <c r="U26" s="42">
        <v>1089</v>
      </c>
      <c r="V26" s="42">
        <v>4563</v>
      </c>
      <c r="W26" s="42">
        <v>7447</v>
      </c>
      <c r="X26" s="42">
        <v>1645</v>
      </c>
      <c r="Y26" s="42">
        <v>1023</v>
      </c>
      <c r="Z26" s="43">
        <v>6.91</v>
      </c>
      <c r="AA26" s="43">
        <v>0.47</v>
      </c>
      <c r="AB26" s="43">
        <v>7.58</v>
      </c>
      <c r="AC26" s="43">
        <v>7.36</v>
      </c>
      <c r="AD26" s="43">
        <v>1.46</v>
      </c>
      <c r="AE26" s="43">
        <v>1.36</v>
      </c>
      <c r="AF26" s="44">
        <v>280</v>
      </c>
      <c r="AG26" s="44">
        <v>302</v>
      </c>
      <c r="AH26" s="42">
        <v>771</v>
      </c>
      <c r="AI26" s="42">
        <v>568</v>
      </c>
      <c r="AL26" s="32" t="s">
        <v>446</v>
      </c>
      <c r="AM26" s="45">
        <f>AF26*About!$A$30</f>
        <v>7777908.62919721</v>
      </c>
      <c r="AN26" s="45">
        <f>AF63*About!$A$30</f>
        <v>7805686.87430149</v>
      </c>
      <c r="AO26" s="45">
        <f>AF100*About!$A$30</f>
        <v>7555682.66836301</v>
      </c>
      <c r="AP26" s="45">
        <f>AF137*About!$A$30</f>
        <v>7472347.93305018</v>
      </c>
      <c r="AQ26" s="45">
        <f>AG26*About!$A$30</f>
        <v>8389030.02149128</v>
      </c>
      <c r="AR26" s="45">
        <f>AG63*About!$A$30</f>
        <v>8389030.02149128</v>
      </c>
      <c r="AS26" s="45">
        <f>AG100*About!$A$30</f>
        <v>8027912.83513569</v>
      </c>
      <c r="AT26" s="45">
        <f>AG137*About!$A$30</f>
        <v>8000134.59003142</v>
      </c>
    </row>
    <row r="27" spans="1:46">
      <c r="A27" s="32" t="s">
        <v>447</v>
      </c>
      <c r="B27" s="33">
        <v>2315</v>
      </c>
      <c r="C27" s="33">
        <v>652</v>
      </c>
      <c r="D27" s="33">
        <v>1542</v>
      </c>
      <c r="E27" s="36"/>
      <c r="F27" s="33">
        <v>63</v>
      </c>
      <c r="G27" s="33">
        <v>58</v>
      </c>
      <c r="H27" s="36"/>
      <c r="J27" s="32" t="s">
        <v>447</v>
      </c>
      <c r="K27" s="33">
        <v>779</v>
      </c>
      <c r="L27" s="33">
        <v>212</v>
      </c>
      <c r="M27" s="33">
        <v>552</v>
      </c>
      <c r="N27" s="36"/>
      <c r="O27" s="33">
        <v>11</v>
      </c>
      <c r="P27" s="33">
        <v>3</v>
      </c>
      <c r="Q27" s="36"/>
      <c r="S27" s="32" t="s">
        <v>447</v>
      </c>
      <c r="T27" s="47">
        <v>3393</v>
      </c>
      <c r="U27" s="47">
        <v>3273</v>
      </c>
      <c r="V27" s="47">
        <v>3584</v>
      </c>
      <c r="W27" s="47"/>
      <c r="X27" s="47">
        <v>1996</v>
      </c>
      <c r="Y27" s="47">
        <v>606</v>
      </c>
      <c r="Z27" s="48">
        <v>5.3</v>
      </c>
      <c r="AA27" s="48">
        <v>0.49</v>
      </c>
      <c r="AB27" s="43">
        <v>7.14</v>
      </c>
      <c r="AC27" s="48"/>
      <c r="AD27" s="43">
        <v>1.5</v>
      </c>
      <c r="AE27" s="43">
        <v>0.97</v>
      </c>
      <c r="AF27" s="44">
        <v>294.8</v>
      </c>
      <c r="AG27" s="44">
        <v>317.5</v>
      </c>
      <c r="AH27" s="42">
        <v>2241</v>
      </c>
      <c r="AI27" s="42">
        <v>1724</v>
      </c>
      <c r="AL27" s="32" t="s">
        <v>447</v>
      </c>
      <c r="AM27" s="45">
        <f>AF27*About!$A$30</f>
        <v>8189026.65674049</v>
      </c>
      <c r="AN27" s="45">
        <f>AF64*About!$A$30</f>
        <v>8027912.83513569</v>
      </c>
      <c r="AO27" s="45">
        <f>AF101*About!$A$30</f>
        <v>7975134.16943757</v>
      </c>
      <c r="AP27" s="45">
        <f>AF138*About!$A$30</f>
        <v>7919577.67922902</v>
      </c>
      <c r="AQ27" s="45">
        <f>AG27*About!$A$30</f>
        <v>8819592.82060755</v>
      </c>
      <c r="AR27" s="45">
        <f>AG64*About!$A$30</f>
        <v>8655701.17449233</v>
      </c>
      <c r="AS27" s="45">
        <f>AG101*About!$A$30</f>
        <v>8544588.19407522</v>
      </c>
      <c r="AT27" s="45">
        <f>AG138*About!$A$30</f>
        <v>8486253.87935624</v>
      </c>
    </row>
    <row r="28" spans="1:46">
      <c r="A28" s="32" t="s">
        <v>448</v>
      </c>
      <c r="B28" s="33">
        <v>9442</v>
      </c>
      <c r="C28" s="33">
        <v>7391</v>
      </c>
      <c r="D28" s="33">
        <v>1548</v>
      </c>
      <c r="E28" s="36"/>
      <c r="F28" s="33">
        <v>325</v>
      </c>
      <c r="G28" s="33">
        <v>179</v>
      </c>
      <c r="H28" s="36"/>
      <c r="J28" s="32" t="s">
        <v>448</v>
      </c>
      <c r="K28" s="33">
        <v>3745</v>
      </c>
      <c r="L28" s="33">
        <v>3166</v>
      </c>
      <c r="M28" s="33">
        <v>480</v>
      </c>
      <c r="N28" s="36"/>
      <c r="O28" s="33">
        <v>71</v>
      </c>
      <c r="P28" s="33">
        <v>28</v>
      </c>
      <c r="Q28" s="36"/>
      <c r="S28" s="32" t="s">
        <v>448</v>
      </c>
      <c r="T28" s="42">
        <v>3988</v>
      </c>
      <c r="U28" s="42">
        <v>4291</v>
      </c>
      <c r="V28" s="42">
        <v>3084</v>
      </c>
      <c r="W28" s="47"/>
      <c r="X28" s="42">
        <v>2553</v>
      </c>
      <c r="Y28" s="42">
        <v>1554</v>
      </c>
      <c r="Z28" s="43">
        <v>0.65</v>
      </c>
      <c r="AA28" s="43">
        <v>0.1</v>
      </c>
      <c r="AB28" s="43">
        <v>4.38</v>
      </c>
      <c r="AC28" s="48"/>
      <c r="AD28" s="43">
        <v>0.19</v>
      </c>
      <c r="AE28" s="43">
        <v>0.19</v>
      </c>
      <c r="AF28" s="44">
        <v>303.3</v>
      </c>
      <c r="AG28" s="44">
        <v>322.3</v>
      </c>
      <c r="AH28" s="42">
        <v>1534</v>
      </c>
      <c r="AI28" s="42">
        <v>1074</v>
      </c>
      <c r="AL28" s="32" t="s">
        <v>448</v>
      </c>
      <c r="AM28" s="45">
        <f>AF28*About!$A$30</f>
        <v>8425141.74012684</v>
      </c>
      <c r="AN28" s="45">
        <f>AF65*About!$A$30</f>
        <v>8505698.65092924</v>
      </c>
      <c r="AO28" s="45">
        <f>AF102*About!$A$30</f>
        <v>8414030.44208513</v>
      </c>
      <c r="AP28" s="45">
        <f>AF139*About!$A$30</f>
        <v>8116803.21946938</v>
      </c>
      <c r="AQ28" s="45">
        <f>AG28*About!$A$30</f>
        <v>8952928.39710808</v>
      </c>
      <c r="AR28" s="45">
        <f>AG65*About!$A$30</f>
        <v>9027929.65888962</v>
      </c>
      <c r="AS28" s="45">
        <f>AG102*About!$A$30</f>
        <v>8905705.38043081</v>
      </c>
      <c r="AT28" s="45">
        <f>AG139*About!$A$30</f>
        <v>8558477.31662736</v>
      </c>
    </row>
    <row r="29" spans="1:46">
      <c r="A29" s="32" t="s">
        <v>449</v>
      </c>
      <c r="B29" s="33">
        <v>6314</v>
      </c>
      <c r="C29" s="33">
        <v>1938</v>
      </c>
      <c r="D29" s="33">
        <v>3410</v>
      </c>
      <c r="E29" s="36"/>
      <c r="F29" s="33">
        <v>457</v>
      </c>
      <c r="G29" s="33">
        <v>510</v>
      </c>
      <c r="H29" s="36"/>
      <c r="J29" s="32" t="s">
        <v>449</v>
      </c>
      <c r="K29" s="33">
        <v>2146</v>
      </c>
      <c r="L29" s="33">
        <v>659</v>
      </c>
      <c r="M29" s="33">
        <v>1390</v>
      </c>
      <c r="N29" s="36"/>
      <c r="O29" s="33">
        <v>78</v>
      </c>
      <c r="P29" s="33">
        <v>20</v>
      </c>
      <c r="Q29" s="36"/>
      <c r="S29" s="32" t="s">
        <v>449</v>
      </c>
      <c r="T29" s="42">
        <v>3689</v>
      </c>
      <c r="U29" s="42">
        <v>3406</v>
      </c>
      <c r="V29" s="42">
        <v>4237</v>
      </c>
      <c r="W29" s="47"/>
      <c r="X29" s="42">
        <v>1861</v>
      </c>
      <c r="Y29" s="42">
        <v>1092</v>
      </c>
      <c r="Z29" s="43">
        <v>5.17</v>
      </c>
      <c r="AA29" s="43">
        <v>0.17</v>
      </c>
      <c r="AB29" s="43">
        <v>7.82</v>
      </c>
      <c r="AC29" s="48"/>
      <c r="AD29" s="43">
        <v>1.31</v>
      </c>
      <c r="AE29" s="43">
        <v>0.9</v>
      </c>
      <c r="AF29" s="44">
        <v>300.4</v>
      </c>
      <c r="AG29" s="44">
        <v>324.6</v>
      </c>
      <c r="AH29" s="42">
        <v>6929</v>
      </c>
      <c r="AI29" s="42">
        <v>3716</v>
      </c>
      <c r="AL29" s="32" t="s">
        <v>449</v>
      </c>
      <c r="AM29" s="45">
        <f>AF29*About!$A$30</f>
        <v>8344584.82932444</v>
      </c>
      <c r="AN29" s="45">
        <f>AF66*About!$A$30</f>
        <v>8327917.88226187</v>
      </c>
      <c r="AO29" s="45">
        <f>AF103*About!$A$30</f>
        <v>8286250.51460546</v>
      </c>
      <c r="AP29" s="45">
        <f>AF140*About!$A$30</f>
        <v>8327917.88226187</v>
      </c>
      <c r="AQ29" s="45">
        <f>AG29*About!$A$30</f>
        <v>9016818.36084791</v>
      </c>
      <c r="AR29" s="45">
        <f>AG66*About!$A$30</f>
        <v>8983484.46672278</v>
      </c>
      <c r="AS29" s="45">
        <f>AG103*About!$A$30</f>
        <v>8944594.92357679</v>
      </c>
      <c r="AT29" s="45">
        <f>AG140*About!$A$30</f>
        <v>8986262.29123321</v>
      </c>
    </row>
    <row r="30" spans="1:46">
      <c r="A30" s="32" t="s">
        <v>450</v>
      </c>
      <c r="B30" s="36">
        <v>9341</v>
      </c>
      <c r="C30" s="36">
        <v>6649</v>
      </c>
      <c r="D30" s="36">
        <v>1480</v>
      </c>
      <c r="E30" s="36"/>
      <c r="F30" s="36">
        <v>862</v>
      </c>
      <c r="G30" s="36">
        <v>350</v>
      </c>
      <c r="H30" s="36"/>
      <c r="J30" s="32" t="s">
        <v>450</v>
      </c>
      <c r="K30" s="36">
        <v>3368</v>
      </c>
      <c r="L30" s="36">
        <v>2768</v>
      </c>
      <c r="M30" s="36">
        <v>312</v>
      </c>
      <c r="N30" s="36"/>
      <c r="O30" s="36">
        <v>242</v>
      </c>
      <c r="P30" s="36">
        <v>47</v>
      </c>
      <c r="Q30" s="36"/>
      <c r="S30" s="32" t="s">
        <v>450</v>
      </c>
      <c r="T30" s="42">
        <v>3620</v>
      </c>
      <c r="U30" s="42">
        <v>4184</v>
      </c>
      <c r="V30" s="42">
        <v>2108</v>
      </c>
      <c r="W30" s="47"/>
      <c r="X30" s="42">
        <v>2808</v>
      </c>
      <c r="Y30" s="42">
        <v>1350</v>
      </c>
      <c r="Z30" s="43">
        <v>0.85</v>
      </c>
      <c r="AA30" s="43">
        <v>0.15</v>
      </c>
      <c r="AB30" s="43">
        <v>8.12</v>
      </c>
      <c r="AC30" s="48"/>
      <c r="AD30" s="43">
        <v>1.01</v>
      </c>
      <c r="AE30" s="43">
        <v>0.87</v>
      </c>
      <c r="AF30" s="44">
        <v>307.9</v>
      </c>
      <c r="AG30" s="44">
        <v>334</v>
      </c>
      <c r="AH30" s="42">
        <v>1472</v>
      </c>
      <c r="AI30" s="42">
        <v>674</v>
      </c>
      <c r="AL30" s="32" t="s">
        <v>450</v>
      </c>
      <c r="AM30" s="45">
        <f>AF30*About!$A$30</f>
        <v>8552921.66760651</v>
      </c>
      <c r="AN30" s="45">
        <f>AF67*About!$A$30</f>
        <v>8716813.31372173</v>
      </c>
      <c r="AO30" s="45">
        <f>AF104*About!$A$30</f>
        <v>8636256.40291933</v>
      </c>
      <c r="AP30" s="45">
        <f>AF141*About!$A$30</f>
        <v>8541810.3695648</v>
      </c>
      <c r="AQ30" s="45">
        <f>AG30*About!$A$30</f>
        <v>9277933.8648281</v>
      </c>
      <c r="AR30" s="45">
        <f>AG67*About!$A$30</f>
        <v>9402935.96779734</v>
      </c>
      <c r="AS30" s="45">
        <f>AG104*About!$A$30</f>
        <v>9336268.17954708</v>
      </c>
      <c r="AT30" s="45">
        <f>AG141*About!$A$30</f>
        <v>9225155.19912998</v>
      </c>
    </row>
    <row r="31" spans="1:46">
      <c r="A31" s="32" t="s">
        <v>451</v>
      </c>
      <c r="B31" s="33">
        <v>322</v>
      </c>
      <c r="C31" s="33">
        <v>166</v>
      </c>
      <c r="D31" s="33">
        <v>41</v>
      </c>
      <c r="E31" s="36"/>
      <c r="F31" s="33">
        <v>1</v>
      </c>
      <c r="G31" s="33">
        <v>110</v>
      </c>
      <c r="H31" s="33">
        <v>4</v>
      </c>
      <c r="J31" s="32" t="s">
        <v>451</v>
      </c>
      <c r="K31" s="33">
        <v>83</v>
      </c>
      <c r="L31" s="33">
        <v>68</v>
      </c>
      <c r="M31" s="33">
        <v>1</v>
      </c>
      <c r="N31" s="36"/>
      <c r="O31" s="33">
        <v>0.2</v>
      </c>
      <c r="P31" s="33">
        <v>13</v>
      </c>
      <c r="Q31" s="33">
        <v>1</v>
      </c>
      <c r="S31" s="32" t="s">
        <v>451</v>
      </c>
      <c r="T31" s="42">
        <v>2638</v>
      </c>
      <c r="U31" s="42">
        <v>4116</v>
      </c>
      <c r="V31" s="42">
        <v>297</v>
      </c>
      <c r="W31" s="47"/>
      <c r="X31" s="42">
        <v>2173</v>
      </c>
      <c r="Y31" s="42">
        <v>1210</v>
      </c>
      <c r="Z31" s="43">
        <v>0.52</v>
      </c>
      <c r="AA31" s="43">
        <v>0.55</v>
      </c>
      <c r="AB31" s="43">
        <v>0.28</v>
      </c>
      <c r="AC31" s="48"/>
      <c r="AD31" s="48"/>
      <c r="AE31" s="48"/>
      <c r="AF31" s="44">
        <v>366</v>
      </c>
      <c r="AG31" s="44">
        <v>385</v>
      </c>
      <c r="AH31" s="47"/>
      <c r="AI31" s="44">
        <v>0.5</v>
      </c>
      <c r="AL31" s="32" t="s">
        <v>451</v>
      </c>
      <c r="AM31" s="45">
        <f>AF31*About!$A$30</f>
        <v>10166837.7081649</v>
      </c>
      <c r="AN31" s="45">
        <f>AF68*About!$A$30</f>
        <v>10283506.3376029</v>
      </c>
      <c r="AO31" s="45">
        <f>AF105*About!$A$30</f>
        <v>10294617.6356446</v>
      </c>
      <c r="AP31" s="45"/>
      <c r="AQ31" s="45">
        <f>AG31*About!$A$30</f>
        <v>10694624.3651462</v>
      </c>
      <c r="AR31" s="45">
        <f>AG68*About!$A$30</f>
        <v>10808515.1700737</v>
      </c>
      <c r="AS31" s="45">
        <f>AG105*About!$A$30</f>
        <v>11675196.4173271</v>
      </c>
      <c r="AT31" s="45"/>
    </row>
    <row r="32" spans="1:46">
      <c r="A32" s="32" t="s">
        <v>452</v>
      </c>
      <c r="B32" s="33">
        <v>6002</v>
      </c>
      <c r="C32" s="33">
        <v>294</v>
      </c>
      <c r="D32" s="33">
        <v>4370</v>
      </c>
      <c r="E32" s="36"/>
      <c r="F32" s="33">
        <v>531</v>
      </c>
      <c r="G32" s="33">
        <v>806</v>
      </c>
      <c r="H32" s="36"/>
      <c r="J32" s="32" t="s">
        <v>452</v>
      </c>
      <c r="K32" s="33">
        <v>2188</v>
      </c>
      <c r="L32" s="33">
        <v>108</v>
      </c>
      <c r="M32" s="33">
        <v>1913</v>
      </c>
      <c r="N32" s="36"/>
      <c r="O32" s="33">
        <v>83</v>
      </c>
      <c r="P32" s="33">
        <v>83</v>
      </c>
      <c r="Q32" s="36"/>
      <c r="S32" s="32" t="s">
        <v>452</v>
      </c>
      <c r="T32" s="42">
        <v>3790</v>
      </c>
      <c r="U32" s="42">
        <v>3697</v>
      </c>
      <c r="V32" s="42">
        <v>4383</v>
      </c>
      <c r="W32" s="47"/>
      <c r="X32" s="42">
        <v>1931</v>
      </c>
      <c r="Y32" s="42">
        <v>1273</v>
      </c>
      <c r="Z32" s="43">
        <v>6.23</v>
      </c>
      <c r="AA32" s="43">
        <v>0.8</v>
      </c>
      <c r="AB32" s="43">
        <v>6.95</v>
      </c>
      <c r="AC32" s="48"/>
      <c r="AD32" s="43">
        <v>2.36</v>
      </c>
      <c r="AE32" s="43">
        <v>1.65</v>
      </c>
      <c r="AF32" s="44">
        <v>300.2</v>
      </c>
      <c r="AG32" s="44">
        <v>322.2</v>
      </c>
      <c r="AH32" s="42">
        <v>6698</v>
      </c>
      <c r="AI32" s="42">
        <v>4438</v>
      </c>
      <c r="AL32" s="32" t="s">
        <v>452</v>
      </c>
      <c r="AM32" s="45">
        <f>AF32*About!$A$30</f>
        <v>8339029.18030358</v>
      </c>
      <c r="AN32" s="45">
        <f>AF69*About!$A$30</f>
        <v>8355696.12736615</v>
      </c>
      <c r="AO32" s="45">
        <f>AF106*About!$A$30</f>
        <v>8283472.69009503</v>
      </c>
      <c r="AP32" s="45">
        <f>AF143*About!$A$30</f>
        <v>8302917.46166802</v>
      </c>
      <c r="AQ32" s="45">
        <f>AG32*About!$A$30</f>
        <v>8950150.57259765</v>
      </c>
      <c r="AR32" s="45">
        <f>AG69*About!$A$30</f>
        <v>8952928.39710808</v>
      </c>
      <c r="AS32" s="45">
        <f>AG106*About!$A$30</f>
        <v>8850148.89022226</v>
      </c>
      <c r="AT32" s="45">
        <f>AG143*About!$A$30</f>
        <v>8847371.06571183</v>
      </c>
    </row>
    <row r="33" spans="1:47">
      <c r="A33" s="32" t="s">
        <v>453</v>
      </c>
      <c r="B33" s="34">
        <v>5046</v>
      </c>
      <c r="C33" s="34">
        <v>792</v>
      </c>
      <c r="D33" s="34">
        <v>2104</v>
      </c>
      <c r="E33" s="36"/>
      <c r="F33" s="34">
        <v>1297</v>
      </c>
      <c r="G33" s="34">
        <v>852</v>
      </c>
      <c r="H33" s="36"/>
      <c r="J33" s="32" t="s">
        <v>453</v>
      </c>
      <c r="K33" s="34">
        <v>1568</v>
      </c>
      <c r="L33" s="34">
        <v>410</v>
      </c>
      <c r="M33" s="34">
        <v>817</v>
      </c>
      <c r="N33" s="36"/>
      <c r="O33" s="34">
        <v>228</v>
      </c>
      <c r="P33" s="34">
        <v>112</v>
      </c>
      <c r="Q33" s="36"/>
      <c r="S33" s="32" t="s">
        <v>453</v>
      </c>
      <c r="T33" s="42">
        <v>3274</v>
      </c>
      <c r="U33" s="42">
        <v>5180</v>
      </c>
      <c r="V33" s="42">
        <v>4236</v>
      </c>
      <c r="W33" s="47"/>
      <c r="X33" s="42">
        <v>1787</v>
      </c>
      <c r="Y33" s="42">
        <v>1422</v>
      </c>
      <c r="Z33" s="43">
        <v>3.39</v>
      </c>
      <c r="AA33" s="43">
        <v>0.79</v>
      </c>
      <c r="AB33" s="43">
        <v>5.41</v>
      </c>
      <c r="AC33" s="48"/>
      <c r="AD33" s="43">
        <v>0.97</v>
      </c>
      <c r="AE33" s="43">
        <v>0.13</v>
      </c>
      <c r="AF33" s="44">
        <v>302.1</v>
      </c>
      <c r="AG33" s="44">
        <v>319.5</v>
      </c>
      <c r="AH33" s="42">
        <v>3756</v>
      </c>
      <c r="AI33" s="42">
        <v>2444</v>
      </c>
      <c r="AL33" s="32" t="s">
        <v>453</v>
      </c>
      <c r="AM33" s="45">
        <f>AF33*About!$A$30</f>
        <v>8391807.84600171</v>
      </c>
      <c r="AN33" s="45">
        <f>AF70*About!$A$30</f>
        <v>8225138.37537605</v>
      </c>
      <c r="AO33" s="45">
        <f>AF107*About!$A$30</f>
        <v>8219582.7263552</v>
      </c>
      <c r="AP33" s="45">
        <f>AF144*About!$A$30</f>
        <v>8208471.42831349</v>
      </c>
      <c r="AQ33" s="45">
        <f>AG33*About!$A$30</f>
        <v>8875149.31081611</v>
      </c>
      <c r="AR33" s="45">
        <f>AG70*About!$A$30</f>
        <v>8700146.36665917</v>
      </c>
      <c r="AS33" s="45">
        <f>AG107*About!$A$30</f>
        <v>8686257.24410703</v>
      </c>
      <c r="AT33" s="45">
        <f>AG144*About!$A$30</f>
        <v>8691812.89312788</v>
      </c>
    </row>
    <row r="34" spans="1:47">
      <c r="A34" s="32" t="s">
        <v>454</v>
      </c>
      <c r="B34" s="36">
        <v>3147</v>
      </c>
      <c r="C34" s="36">
        <v>1192</v>
      </c>
      <c r="D34" s="36">
        <v>392</v>
      </c>
      <c r="E34" s="36"/>
      <c r="F34" s="36">
        <v>462</v>
      </c>
      <c r="G34" s="36">
        <v>1102</v>
      </c>
      <c r="H34" s="36"/>
      <c r="J34" s="32" t="s">
        <v>454</v>
      </c>
      <c r="K34" s="36">
        <v>880</v>
      </c>
      <c r="L34" s="36">
        <v>554</v>
      </c>
      <c r="M34" s="36">
        <v>104</v>
      </c>
      <c r="N34" s="36"/>
      <c r="O34" s="36">
        <v>66</v>
      </c>
      <c r="P34" s="36">
        <v>155</v>
      </c>
      <c r="Q34" s="36"/>
      <c r="S34" s="32" t="s">
        <v>454</v>
      </c>
      <c r="T34" s="42">
        <v>2925</v>
      </c>
      <c r="U34" s="42">
        <v>4649</v>
      </c>
      <c r="V34" s="42">
        <v>2667</v>
      </c>
      <c r="W34" s="47"/>
      <c r="X34" s="42">
        <v>1743</v>
      </c>
      <c r="Y34" s="42">
        <v>1487</v>
      </c>
      <c r="Z34" s="43">
        <v>0.82</v>
      </c>
      <c r="AA34" s="43">
        <v>0.19</v>
      </c>
      <c r="AB34" s="43">
        <v>6.4</v>
      </c>
      <c r="AC34" s="48"/>
      <c r="AD34" s="43">
        <v>0.32</v>
      </c>
      <c r="AE34" s="43">
        <v>0.46</v>
      </c>
      <c r="AF34" s="44">
        <v>305.6</v>
      </c>
      <c r="AG34" s="44">
        <v>325.3</v>
      </c>
      <c r="AH34" s="42">
        <v>414</v>
      </c>
      <c r="AI34" s="42">
        <v>291</v>
      </c>
      <c r="AL34" s="32" t="s">
        <v>454</v>
      </c>
      <c r="AM34" s="45">
        <f>AF34*About!$A$30</f>
        <v>8489031.70386667</v>
      </c>
      <c r="AN34" s="45">
        <f>AF71*About!$A$30</f>
        <v>8322362.23324102</v>
      </c>
      <c r="AO34" s="45">
        <f>AF108*About!$A$30</f>
        <v>8466809.10778325</v>
      </c>
      <c r="AP34" s="45">
        <f>AF145*About!$A$30</f>
        <v>8466809.10778325</v>
      </c>
      <c r="AQ34" s="45">
        <f>AG34*About!$A$30</f>
        <v>9036263.1324209</v>
      </c>
      <c r="AR34" s="45">
        <f>AG71*About!$A$30</f>
        <v>8858482.36375354</v>
      </c>
      <c r="AS34" s="45">
        <f>AG108*About!$A$30</f>
        <v>9030707.48340005</v>
      </c>
      <c r="AT34" s="45">
        <f>AG145*About!$A$30</f>
        <v>9030707.48340005</v>
      </c>
    </row>
    <row r="35" spans="1:47">
      <c r="A35" s="32" t="s">
        <v>455</v>
      </c>
      <c r="B35" s="33">
        <v>5271</v>
      </c>
      <c r="C35" s="33">
        <v>42</v>
      </c>
      <c r="D35" s="33">
        <v>3218</v>
      </c>
      <c r="E35" s="36"/>
      <c r="F35" s="33">
        <v>1116</v>
      </c>
      <c r="G35" s="33">
        <v>895</v>
      </c>
      <c r="H35" s="36"/>
      <c r="J35" s="32" t="s">
        <v>455</v>
      </c>
      <c r="K35" s="33">
        <v>1701</v>
      </c>
      <c r="L35" s="33">
        <v>22</v>
      </c>
      <c r="M35" s="33">
        <v>1381</v>
      </c>
      <c r="N35" s="36"/>
      <c r="O35" s="33">
        <v>186</v>
      </c>
      <c r="P35" s="33">
        <v>112</v>
      </c>
      <c r="Q35" s="36"/>
      <c r="S35" s="32" t="s">
        <v>455</v>
      </c>
      <c r="T35" s="42">
        <v>3476</v>
      </c>
      <c r="U35" s="42">
        <v>5161</v>
      </c>
      <c r="V35" s="42">
        <v>4603</v>
      </c>
      <c r="W35" s="47"/>
      <c r="X35" s="42">
        <v>1811</v>
      </c>
      <c r="Y35" s="42">
        <v>1371</v>
      </c>
      <c r="Z35" s="43">
        <v>7.17</v>
      </c>
      <c r="AA35" s="43">
        <v>1.49</v>
      </c>
      <c r="AB35" s="43">
        <v>8.42</v>
      </c>
      <c r="AC35" s="48"/>
      <c r="AD35" s="43">
        <v>2.15</v>
      </c>
      <c r="AE35" s="43">
        <v>1.36</v>
      </c>
      <c r="AF35" s="44">
        <v>302</v>
      </c>
      <c r="AG35" s="44">
        <v>326</v>
      </c>
      <c r="AH35" s="42">
        <v>6432</v>
      </c>
      <c r="AI35" s="42">
        <v>3822</v>
      </c>
      <c r="AL35" s="32" t="s">
        <v>455</v>
      </c>
      <c r="AM35" s="45">
        <f>AF35*About!$A$30</f>
        <v>8389030.02149128</v>
      </c>
      <c r="AN35" s="45">
        <f>AF72*About!$A$30</f>
        <v>8139025.8155528</v>
      </c>
      <c r="AO35" s="45">
        <f>AF109*About!$A$30</f>
        <v>8055691.08023997</v>
      </c>
      <c r="AP35" s="45">
        <f>AF146*About!$A$30</f>
        <v>8008468.0635627</v>
      </c>
      <c r="AQ35" s="45">
        <f>AG35*About!$A$30</f>
        <v>9055707.9039939</v>
      </c>
      <c r="AR35" s="45">
        <f>AG72*About!$A$30</f>
        <v>8750147.20784687</v>
      </c>
      <c r="AS35" s="45">
        <f>AG109*About!$A$30</f>
        <v>8639034.22742976</v>
      </c>
      <c r="AT35" s="45">
        <f>AG146*About!$A$30</f>
        <v>8689035.06861746</v>
      </c>
    </row>
    <row r="36" spans="1:47">
      <c r="A36" s="32" t="s">
        <v>456</v>
      </c>
      <c r="B36" s="33">
        <v>9614</v>
      </c>
      <c r="C36" s="33">
        <v>773</v>
      </c>
      <c r="D36" s="33">
        <v>5813</v>
      </c>
      <c r="E36" s="36"/>
      <c r="F36" s="33">
        <v>1956</v>
      </c>
      <c r="G36" s="33">
        <v>1072</v>
      </c>
      <c r="H36" s="36"/>
      <c r="J36" s="32" t="s">
        <v>456</v>
      </c>
      <c r="K36" s="33">
        <v>3606</v>
      </c>
      <c r="L36" s="33">
        <v>290</v>
      </c>
      <c r="M36" s="33">
        <v>2777</v>
      </c>
      <c r="N36" s="36"/>
      <c r="O36" s="33">
        <v>407</v>
      </c>
      <c r="P36" s="33">
        <v>132</v>
      </c>
      <c r="Q36" s="36"/>
      <c r="S36" s="32" t="s">
        <v>456</v>
      </c>
      <c r="T36" s="47">
        <v>3918</v>
      </c>
      <c r="U36" s="47">
        <v>3762</v>
      </c>
      <c r="V36" s="47">
        <v>5069</v>
      </c>
      <c r="W36" s="47"/>
      <c r="X36" s="47">
        <v>2113</v>
      </c>
      <c r="Y36" s="47">
        <v>1284</v>
      </c>
      <c r="Z36" s="48">
        <v>6.79</v>
      </c>
      <c r="AA36" s="48">
        <v>0.2</v>
      </c>
      <c r="AB36" s="43">
        <v>8.43</v>
      </c>
      <c r="AC36" s="48"/>
      <c r="AD36" s="43">
        <v>2.1</v>
      </c>
      <c r="AE36" s="43">
        <v>1.2</v>
      </c>
      <c r="AF36" s="44">
        <v>288</v>
      </c>
      <c r="AG36" s="44">
        <v>307</v>
      </c>
      <c r="AH36" s="42">
        <v>5328</v>
      </c>
      <c r="AI36" s="42">
        <v>2910</v>
      </c>
      <c r="AL36" s="32" t="s">
        <v>456</v>
      </c>
      <c r="AM36" s="45">
        <f>AF36*About!$A$30</f>
        <v>8000134.59003142</v>
      </c>
      <c r="AN36" s="45">
        <f>AF73*About!$A$30</f>
        <v>8386252.19698085</v>
      </c>
      <c r="AO36" s="45">
        <f>AF110*About!$A$30</f>
        <v>8050135.43121912</v>
      </c>
      <c r="AP36" s="45">
        <f>AF147*About!$A$30</f>
        <v>8061246.72926083</v>
      </c>
      <c r="AQ36" s="45">
        <f>AG36*About!$A$30</f>
        <v>8527921.24701266</v>
      </c>
      <c r="AR36" s="45">
        <f>AG73*About!$A$30</f>
        <v>9130709.16577544</v>
      </c>
      <c r="AS36" s="45">
        <f>AG110*About!$A$30</f>
        <v>8661256.82351318</v>
      </c>
      <c r="AT36" s="45">
        <f>AG147*About!$A$30</f>
        <v>8705702.01568002</v>
      </c>
    </row>
    <row r="37" spans="1:47">
      <c r="AO37" s="25"/>
      <c r="AP37" s="25"/>
      <c r="AS37" s="25"/>
      <c r="AT37" s="25"/>
    </row>
    <row r="38" ht="13.9" spans="1:47">
      <c r="A38" s="27" t="s">
        <v>546</v>
      </c>
      <c r="B38" s="28"/>
      <c r="C38" s="28"/>
      <c r="D38" s="28"/>
      <c r="E38" s="28"/>
      <c r="F38" s="28"/>
      <c r="G38" s="28"/>
      <c r="H38" s="28"/>
      <c r="J38" s="27" t="s">
        <v>547</v>
      </c>
      <c r="K38" s="28"/>
      <c r="L38" s="28"/>
      <c r="M38" s="28"/>
      <c r="N38" s="28"/>
      <c r="O38" s="28"/>
      <c r="P38" s="28"/>
      <c r="Q38" s="28"/>
      <c r="S38" s="29" t="s">
        <v>548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47">
      <c r="A39" s="30" t="s">
        <v>549</v>
      </c>
      <c r="B39" s="28"/>
      <c r="C39" s="28"/>
      <c r="D39" s="28"/>
      <c r="E39" s="28"/>
      <c r="F39" s="28"/>
      <c r="G39" s="28"/>
      <c r="H39" s="28"/>
      <c r="J39" s="28" t="s">
        <v>550</v>
      </c>
      <c r="K39" s="28"/>
      <c r="L39" s="28"/>
      <c r="M39" s="28"/>
      <c r="N39" s="28"/>
      <c r="O39" s="28"/>
      <c r="P39" s="28"/>
      <c r="Q39" s="28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47">
      <c r="A40" s="32" t="s">
        <v>412</v>
      </c>
      <c r="B40" s="33" t="s">
        <v>551</v>
      </c>
      <c r="C40" s="34" t="s">
        <v>552</v>
      </c>
      <c r="D40" s="34"/>
      <c r="E40" s="34"/>
      <c r="F40" s="34"/>
      <c r="G40" s="34"/>
      <c r="H40" s="34"/>
      <c r="J40" s="32" t="s">
        <v>412</v>
      </c>
      <c r="K40" s="33" t="s">
        <v>553</v>
      </c>
      <c r="L40" s="34" t="s">
        <v>554</v>
      </c>
      <c r="M40" s="34"/>
      <c r="N40" s="34"/>
      <c r="O40" s="34"/>
      <c r="P40" s="34"/>
      <c r="Q40" s="34"/>
      <c r="S40" s="35"/>
      <c r="T40" s="36" t="s">
        <v>555</v>
      </c>
      <c r="U40" s="36"/>
      <c r="V40" s="36"/>
      <c r="W40" s="36"/>
      <c r="X40" s="36"/>
      <c r="Y40" s="36"/>
      <c r="Z40" s="33" t="s">
        <v>556</v>
      </c>
      <c r="AA40" s="33"/>
      <c r="AB40" s="33"/>
      <c r="AC40" s="33"/>
      <c r="AD40" s="33"/>
      <c r="AE40" s="33"/>
      <c r="AF40" s="37" t="s">
        <v>557</v>
      </c>
      <c r="AG40" s="37" t="s">
        <v>558</v>
      </c>
      <c r="AH40" s="37" t="s">
        <v>559</v>
      </c>
      <c r="AI40" s="37" t="s">
        <v>560</v>
      </c>
      <c r="AT40" s="25"/>
      <c r="AU40" s="46"/>
    </row>
    <row r="41" spans="1:47">
      <c r="A41" s="32"/>
      <c r="B41" s="33"/>
      <c r="C41" s="34" t="s">
        <v>563</v>
      </c>
      <c r="D41" s="34" t="s">
        <v>564</v>
      </c>
      <c r="E41" s="34" t="s">
        <v>565</v>
      </c>
      <c r="F41" s="34" t="s">
        <v>566</v>
      </c>
      <c r="G41" s="34" t="s">
        <v>567</v>
      </c>
      <c r="H41" s="34" t="s">
        <v>568</v>
      </c>
      <c r="J41" s="32"/>
      <c r="K41" s="33"/>
      <c r="L41" s="34" t="s">
        <v>569</v>
      </c>
      <c r="M41" s="34" t="s">
        <v>570</v>
      </c>
      <c r="N41" s="34" t="s">
        <v>571</v>
      </c>
      <c r="O41" s="34" t="s">
        <v>572</v>
      </c>
      <c r="P41" s="34" t="s">
        <v>573</v>
      </c>
      <c r="Q41" s="34" t="s">
        <v>574</v>
      </c>
      <c r="S41" s="40"/>
      <c r="T41" s="36" t="s">
        <v>553</v>
      </c>
      <c r="U41" s="36" t="s">
        <v>569</v>
      </c>
      <c r="V41" s="36" t="s">
        <v>570</v>
      </c>
      <c r="W41" s="36" t="s">
        <v>571</v>
      </c>
      <c r="X41" s="36" t="s">
        <v>572</v>
      </c>
      <c r="Y41" s="36" t="s">
        <v>573</v>
      </c>
      <c r="Z41" s="36" t="s">
        <v>553</v>
      </c>
      <c r="AA41" s="36" t="s">
        <v>569</v>
      </c>
      <c r="AB41" s="34" t="s">
        <v>570</v>
      </c>
      <c r="AC41" s="34" t="s">
        <v>571</v>
      </c>
      <c r="AD41" s="34" t="s">
        <v>572</v>
      </c>
      <c r="AE41" s="34" t="s">
        <v>573</v>
      </c>
      <c r="AF41" s="37"/>
      <c r="AG41" s="37"/>
      <c r="AH41" s="37"/>
      <c r="AI41" s="37"/>
      <c r="AT41" s="25"/>
      <c r="AU41" s="46"/>
    </row>
    <row r="42" spans="1:47">
      <c r="A42" s="32" t="s">
        <v>422</v>
      </c>
      <c r="B42" s="33">
        <v>209137</v>
      </c>
      <c r="C42" s="33">
        <v>33572</v>
      </c>
      <c r="D42" s="33">
        <v>124247</v>
      </c>
      <c r="E42" s="33">
        <v>4989</v>
      </c>
      <c r="F42" s="33">
        <v>28154</v>
      </c>
      <c r="G42" s="33">
        <v>18134</v>
      </c>
      <c r="H42" s="33">
        <v>40</v>
      </c>
      <c r="J42" s="32" t="s">
        <v>422</v>
      </c>
      <c r="K42" s="33">
        <v>74521</v>
      </c>
      <c r="L42" s="33">
        <v>12555</v>
      </c>
      <c r="M42" s="33">
        <v>51656</v>
      </c>
      <c r="N42" s="33">
        <v>3662</v>
      </c>
      <c r="O42" s="33">
        <v>4663</v>
      </c>
      <c r="P42" s="33">
        <v>1982</v>
      </c>
      <c r="Q42" s="33">
        <v>3</v>
      </c>
      <c r="S42" s="32" t="s">
        <v>422</v>
      </c>
      <c r="T42" s="33">
        <v>3756</v>
      </c>
      <c r="U42" s="33">
        <v>3825</v>
      </c>
      <c r="V42" s="33">
        <v>4211</v>
      </c>
      <c r="W42" s="33">
        <v>7450</v>
      </c>
      <c r="X42" s="33">
        <v>2078</v>
      </c>
      <c r="Y42" s="33">
        <v>1281</v>
      </c>
      <c r="Z42" s="33">
        <v>4.65</v>
      </c>
      <c r="AA42" s="43">
        <v>0.25</v>
      </c>
      <c r="AB42" s="43">
        <v>5.98</v>
      </c>
      <c r="AC42" s="43">
        <v>6.05</v>
      </c>
      <c r="AD42" s="33">
        <v>1.53</v>
      </c>
      <c r="AE42" s="33">
        <v>1.04</v>
      </c>
      <c r="AF42" s="33">
        <v>287.2</v>
      </c>
      <c r="AG42" s="33">
        <v>304.9</v>
      </c>
      <c r="AH42" s="33">
        <v>208088</v>
      </c>
      <c r="AI42" s="33">
        <v>139561</v>
      </c>
    </row>
    <row r="43" spans="1:47">
      <c r="A43" s="32" t="s">
        <v>423</v>
      </c>
      <c r="B43" s="33">
        <v>1261</v>
      </c>
      <c r="C43" s="33">
        <v>98</v>
      </c>
      <c r="D43" s="33">
        <v>1136</v>
      </c>
      <c r="E43" s="36"/>
      <c r="F43" s="33">
        <v>18</v>
      </c>
      <c r="G43" s="33">
        <v>8</v>
      </c>
      <c r="H43" s="36"/>
      <c r="J43" s="32" t="s">
        <v>423</v>
      </c>
      <c r="K43" s="33">
        <v>450</v>
      </c>
      <c r="L43" s="33">
        <v>11</v>
      </c>
      <c r="M43" s="33">
        <v>434</v>
      </c>
      <c r="N43" s="36"/>
      <c r="O43" s="33">
        <v>4</v>
      </c>
      <c r="P43" s="33">
        <v>1</v>
      </c>
      <c r="Q43" s="36"/>
      <c r="S43" s="32" t="s">
        <v>423</v>
      </c>
      <c r="T43" s="33">
        <v>3570</v>
      </c>
      <c r="U43" s="33">
        <v>1156</v>
      </c>
      <c r="V43" s="33">
        <v>3823</v>
      </c>
      <c r="W43" s="47"/>
      <c r="X43" s="33">
        <v>2005</v>
      </c>
      <c r="Y43" s="33">
        <v>1242</v>
      </c>
      <c r="Z43" s="33">
        <v>2.65</v>
      </c>
      <c r="AA43" s="33">
        <v>0.87</v>
      </c>
      <c r="AB43" s="33">
        <v>2.71</v>
      </c>
      <c r="AC43" s="48"/>
      <c r="AD43" s="43">
        <v>0.28</v>
      </c>
      <c r="AE43" s="33">
        <v>1.31</v>
      </c>
      <c r="AF43" s="33">
        <v>196.4</v>
      </c>
      <c r="AG43" s="33">
        <v>200.6</v>
      </c>
      <c r="AH43" s="33">
        <v>22</v>
      </c>
      <c r="AI43" s="33">
        <v>783</v>
      </c>
    </row>
    <row r="44" spans="1:47">
      <c r="A44" s="32" t="s">
        <v>424</v>
      </c>
      <c r="B44" s="33">
        <v>1884</v>
      </c>
      <c r="C44" s="36"/>
      <c r="D44" s="33">
        <v>1666</v>
      </c>
      <c r="E44" s="36"/>
      <c r="F44" s="33">
        <v>84</v>
      </c>
      <c r="G44" s="33">
        <v>134</v>
      </c>
      <c r="H44" s="36"/>
      <c r="J44" s="32" t="s">
        <v>424</v>
      </c>
      <c r="K44" s="33">
        <v>696</v>
      </c>
      <c r="L44" s="36"/>
      <c r="M44" s="33">
        <v>668</v>
      </c>
      <c r="N44" s="36"/>
      <c r="O44" s="33">
        <v>12</v>
      </c>
      <c r="P44" s="33">
        <v>16</v>
      </c>
      <c r="Q44" s="36"/>
      <c r="S44" s="32" t="s">
        <v>424</v>
      </c>
      <c r="T44" s="33">
        <v>3743</v>
      </c>
      <c r="U44" s="47"/>
      <c r="V44" s="33">
        <v>4015</v>
      </c>
      <c r="W44" s="47"/>
      <c r="X44" s="33">
        <v>1769</v>
      </c>
      <c r="Y44" s="33">
        <v>1265</v>
      </c>
      <c r="Z44" s="33">
        <v>5.21</v>
      </c>
      <c r="AA44" s="48"/>
      <c r="AB44" s="33">
        <v>5.37</v>
      </c>
      <c r="AC44" s="48"/>
      <c r="AD44" s="33">
        <v>1.41</v>
      </c>
      <c r="AE44" s="43">
        <v>0.77</v>
      </c>
      <c r="AF44" s="33">
        <v>260.9</v>
      </c>
      <c r="AG44" s="44">
        <v>275.7</v>
      </c>
      <c r="AH44" s="33">
        <v>1996</v>
      </c>
      <c r="AI44" s="33">
        <v>1726</v>
      </c>
    </row>
    <row r="45" spans="1:47">
      <c r="A45" s="32" t="s">
        <v>425</v>
      </c>
      <c r="B45" s="33">
        <v>9272</v>
      </c>
      <c r="C45" s="33">
        <v>165</v>
      </c>
      <c r="D45" s="33">
        <v>5382</v>
      </c>
      <c r="E45" s="36"/>
      <c r="F45" s="33">
        <v>2274</v>
      </c>
      <c r="G45" s="33">
        <v>1447</v>
      </c>
      <c r="H45" s="33">
        <v>4</v>
      </c>
      <c r="J45" s="32" t="s">
        <v>425</v>
      </c>
      <c r="K45" s="33">
        <v>2871</v>
      </c>
      <c r="L45" s="33">
        <v>13</v>
      </c>
      <c r="M45" s="33">
        <v>2350</v>
      </c>
      <c r="N45" s="36"/>
      <c r="O45" s="33">
        <v>368</v>
      </c>
      <c r="P45" s="33">
        <v>141</v>
      </c>
      <c r="Q45" s="33"/>
      <c r="S45" s="32" t="s">
        <v>425</v>
      </c>
      <c r="T45" s="33">
        <v>3489</v>
      </c>
      <c r="U45" s="33">
        <v>780</v>
      </c>
      <c r="V45" s="33">
        <v>4447</v>
      </c>
      <c r="W45" s="47"/>
      <c r="X45" s="33">
        <v>2145</v>
      </c>
      <c r="Y45" s="33">
        <v>1336</v>
      </c>
      <c r="Z45" s="33">
        <v>4.8</v>
      </c>
      <c r="AA45" s="33">
        <v>1.63</v>
      </c>
      <c r="AB45" s="43">
        <v>5.64</v>
      </c>
      <c r="AC45" s="48"/>
      <c r="AD45" s="33">
        <v>0.62</v>
      </c>
      <c r="AE45" s="33">
        <v>0.91</v>
      </c>
      <c r="AF45" s="33">
        <v>287.5</v>
      </c>
      <c r="AG45" s="44">
        <v>304.5</v>
      </c>
      <c r="AH45" s="33">
        <v>9523</v>
      </c>
      <c r="AI45" s="33">
        <v>6506</v>
      </c>
    </row>
    <row r="46" spans="1:47">
      <c r="A46" s="32" t="s">
        <v>426</v>
      </c>
      <c r="B46" s="33">
        <v>10081</v>
      </c>
      <c r="C46" s="33">
        <v>214</v>
      </c>
      <c r="D46" s="33">
        <v>6860</v>
      </c>
      <c r="E46" s="36"/>
      <c r="F46" s="33">
        <v>1974</v>
      </c>
      <c r="G46" s="33">
        <v>1033</v>
      </c>
      <c r="H46" s="36"/>
      <c r="J46" s="32" t="s">
        <v>426</v>
      </c>
      <c r="K46" s="33">
        <v>3359</v>
      </c>
      <c r="L46" s="33">
        <v>46</v>
      </c>
      <c r="M46" s="33">
        <v>2920</v>
      </c>
      <c r="N46" s="36"/>
      <c r="O46" s="33">
        <v>266</v>
      </c>
      <c r="P46" s="33">
        <v>129</v>
      </c>
      <c r="Q46" s="36"/>
      <c r="S46" s="32" t="s">
        <v>426</v>
      </c>
      <c r="T46" s="33">
        <v>3557</v>
      </c>
      <c r="U46" s="33">
        <v>2142</v>
      </c>
      <c r="V46" s="33">
        <v>4403</v>
      </c>
      <c r="W46" s="47"/>
      <c r="X46" s="33">
        <v>1680</v>
      </c>
      <c r="Y46" s="33">
        <v>1277</v>
      </c>
      <c r="Z46" s="33">
        <v>6.32</v>
      </c>
      <c r="AA46" s="43">
        <v>0.28</v>
      </c>
      <c r="AB46" s="43">
        <v>7.09</v>
      </c>
      <c r="AC46" s="48"/>
      <c r="AD46" s="43">
        <v>0.87</v>
      </c>
      <c r="AE46" s="43">
        <v>0.79</v>
      </c>
      <c r="AF46" s="44">
        <v>293.7</v>
      </c>
      <c r="AG46" s="44">
        <v>315.7</v>
      </c>
      <c r="AH46" s="33">
        <v>14578</v>
      </c>
      <c r="AI46" s="33">
        <v>8163</v>
      </c>
    </row>
    <row r="47" spans="1:47">
      <c r="A47" s="32" t="s">
        <v>427</v>
      </c>
      <c r="B47" s="33">
        <v>14569</v>
      </c>
      <c r="C47" s="33">
        <v>238</v>
      </c>
      <c r="D47" s="33">
        <v>9370</v>
      </c>
      <c r="E47" s="36"/>
      <c r="F47" s="33">
        <v>3785</v>
      </c>
      <c r="G47" s="33">
        <v>1176</v>
      </c>
      <c r="H47" s="36"/>
      <c r="J47" s="32" t="s">
        <v>427</v>
      </c>
      <c r="K47" s="33">
        <v>5693</v>
      </c>
      <c r="L47" s="33">
        <v>57</v>
      </c>
      <c r="M47" s="33">
        <v>4730</v>
      </c>
      <c r="N47" s="36"/>
      <c r="O47" s="33">
        <v>726</v>
      </c>
      <c r="P47" s="33">
        <v>180</v>
      </c>
      <c r="Q47" s="36"/>
      <c r="S47" s="32" t="s">
        <v>427</v>
      </c>
      <c r="T47" s="33">
        <v>4148</v>
      </c>
      <c r="U47" s="33">
        <v>2403</v>
      </c>
      <c r="V47" s="33">
        <v>5066</v>
      </c>
      <c r="W47" s="47"/>
      <c r="X47" s="33">
        <v>2375</v>
      </c>
      <c r="Y47" s="33">
        <v>1654</v>
      </c>
      <c r="Z47" s="43">
        <v>6.05</v>
      </c>
      <c r="AA47" s="33">
        <v>0.67</v>
      </c>
      <c r="AB47" s="33">
        <v>7.01</v>
      </c>
      <c r="AC47" s="48"/>
      <c r="AD47" s="33">
        <v>1.2</v>
      </c>
      <c r="AE47" s="43">
        <v>0.77</v>
      </c>
      <c r="AF47" s="33">
        <v>298</v>
      </c>
      <c r="AG47" s="33">
        <v>321</v>
      </c>
      <c r="AH47" s="33">
        <v>27652</v>
      </c>
      <c r="AI47" s="33">
        <v>13599</v>
      </c>
    </row>
    <row r="48" spans="1:47">
      <c r="A48" s="32" t="s">
        <v>428</v>
      </c>
      <c r="B48" s="33">
        <v>5666</v>
      </c>
      <c r="C48" s="33">
        <v>288</v>
      </c>
      <c r="D48" s="33">
        <v>3638</v>
      </c>
      <c r="E48" s="33">
        <v>448</v>
      </c>
      <c r="F48" s="33">
        <v>979</v>
      </c>
      <c r="G48" s="33">
        <v>313</v>
      </c>
      <c r="H48" s="36"/>
      <c r="J48" s="32" t="s">
        <v>428</v>
      </c>
      <c r="K48" s="33">
        <v>2025</v>
      </c>
      <c r="L48" s="33">
        <v>53</v>
      </c>
      <c r="M48" s="33">
        <v>1409</v>
      </c>
      <c r="N48" s="33">
        <v>327</v>
      </c>
      <c r="O48" s="33">
        <v>194</v>
      </c>
      <c r="P48" s="33">
        <v>43</v>
      </c>
      <c r="Q48" s="36"/>
      <c r="S48" s="32" t="s">
        <v>428</v>
      </c>
      <c r="T48" s="33">
        <v>3710</v>
      </c>
      <c r="U48" s="33">
        <v>1844</v>
      </c>
      <c r="V48" s="33">
        <v>3951</v>
      </c>
      <c r="W48" s="33">
        <v>7307</v>
      </c>
      <c r="X48" s="33">
        <v>2244</v>
      </c>
      <c r="Y48" s="33">
        <v>1453</v>
      </c>
      <c r="Z48" s="33">
        <v>5.46</v>
      </c>
      <c r="AA48" s="33">
        <v>1.47</v>
      </c>
      <c r="AB48" s="43">
        <v>5.96</v>
      </c>
      <c r="AC48" s="33">
        <v>6.28</v>
      </c>
      <c r="AD48" s="33">
        <v>1.91</v>
      </c>
      <c r="AE48" s="33">
        <v>1.47</v>
      </c>
      <c r="AF48" s="33">
        <v>284.4</v>
      </c>
      <c r="AG48" s="44">
        <v>302.1</v>
      </c>
      <c r="AH48" s="33">
        <v>6742</v>
      </c>
      <c r="AI48" s="33">
        <v>3950</v>
      </c>
    </row>
    <row r="49" spans="1:35">
      <c r="A49" s="32" t="s">
        <v>429</v>
      </c>
      <c r="B49" s="33">
        <v>3189</v>
      </c>
      <c r="C49" s="33">
        <v>478</v>
      </c>
      <c r="D49" s="33">
        <v>1850</v>
      </c>
      <c r="E49" s="36"/>
      <c r="F49" s="33">
        <v>577</v>
      </c>
      <c r="G49" s="33">
        <v>285</v>
      </c>
      <c r="H49" s="36"/>
      <c r="J49" s="32" t="s">
        <v>429</v>
      </c>
      <c r="K49" s="33">
        <v>974</v>
      </c>
      <c r="L49" s="33">
        <v>84</v>
      </c>
      <c r="M49" s="33">
        <v>721</v>
      </c>
      <c r="N49" s="36"/>
      <c r="O49" s="33">
        <v>130</v>
      </c>
      <c r="P49" s="33">
        <v>39</v>
      </c>
      <c r="Q49" s="36"/>
      <c r="S49" s="32" t="s">
        <v>429</v>
      </c>
      <c r="T49" s="33">
        <v>3137</v>
      </c>
      <c r="U49" s="33">
        <v>1900</v>
      </c>
      <c r="V49" s="33">
        <v>3909</v>
      </c>
      <c r="W49" s="47"/>
      <c r="X49" s="33">
        <v>2309</v>
      </c>
      <c r="Y49" s="33">
        <v>1531</v>
      </c>
      <c r="Z49" s="33">
        <v>5.83</v>
      </c>
      <c r="AA49" s="43">
        <v>0.76</v>
      </c>
      <c r="AB49" s="43">
        <v>7.13</v>
      </c>
      <c r="AC49" s="48"/>
      <c r="AD49" s="33">
        <v>2.98</v>
      </c>
      <c r="AE49" s="33">
        <v>1.32</v>
      </c>
      <c r="AF49" s="44">
        <v>276.7</v>
      </c>
      <c r="AG49" s="33">
        <v>297.2</v>
      </c>
      <c r="AH49" s="33">
        <v>3814</v>
      </c>
      <c r="AI49" s="33">
        <v>1949</v>
      </c>
    </row>
    <row r="50" spans="1:35">
      <c r="A50" s="32" t="s">
        <v>432</v>
      </c>
      <c r="B50" s="33">
        <v>3441</v>
      </c>
      <c r="C50" s="33">
        <v>101</v>
      </c>
      <c r="D50" s="33">
        <v>2416</v>
      </c>
      <c r="E50" s="36"/>
      <c r="F50" s="33">
        <v>686</v>
      </c>
      <c r="G50" s="33">
        <v>238</v>
      </c>
      <c r="H50" s="36"/>
      <c r="J50" s="32" t="s">
        <v>432</v>
      </c>
      <c r="K50" s="33">
        <v>1098</v>
      </c>
      <c r="L50" s="33">
        <v>29</v>
      </c>
      <c r="M50" s="33">
        <v>894</v>
      </c>
      <c r="N50" s="36"/>
      <c r="O50" s="33">
        <v>141</v>
      </c>
      <c r="P50" s="33">
        <v>33</v>
      </c>
      <c r="Q50" s="36"/>
      <c r="S50" s="32" t="s">
        <v>432</v>
      </c>
      <c r="T50" s="33">
        <v>3356</v>
      </c>
      <c r="U50" s="33">
        <v>2901</v>
      </c>
      <c r="V50" s="33">
        <v>3822</v>
      </c>
      <c r="W50" s="47"/>
      <c r="X50" s="33">
        <v>2266</v>
      </c>
      <c r="Y50" s="33">
        <v>1604</v>
      </c>
      <c r="Z50" s="43">
        <v>5.66</v>
      </c>
      <c r="AA50" s="33">
        <v>1.02</v>
      </c>
      <c r="AB50" s="33">
        <v>6.52</v>
      </c>
      <c r="AC50" s="48"/>
      <c r="AD50" s="33">
        <v>1.36</v>
      </c>
      <c r="AE50" s="43">
        <v>0.94</v>
      </c>
      <c r="AF50" s="44">
        <v>290.7</v>
      </c>
      <c r="AG50" s="33">
        <v>310.8</v>
      </c>
      <c r="AH50" s="33">
        <v>4448</v>
      </c>
      <c r="AI50" s="33">
        <v>2557</v>
      </c>
    </row>
    <row r="51" spans="1:35">
      <c r="A51" s="32" t="s">
        <v>433</v>
      </c>
      <c r="B51" s="33">
        <v>2558</v>
      </c>
      <c r="C51" s="36"/>
      <c r="D51" s="33">
        <v>2447</v>
      </c>
      <c r="E51" s="36"/>
      <c r="F51" s="33">
        <v>82</v>
      </c>
      <c r="G51" s="33">
        <v>28</v>
      </c>
      <c r="H51" s="36"/>
      <c r="J51" s="32" t="s">
        <v>433</v>
      </c>
      <c r="K51" s="33">
        <v>855</v>
      </c>
      <c r="L51" s="36"/>
      <c r="M51" s="33">
        <v>835</v>
      </c>
      <c r="N51" s="36"/>
      <c r="O51" s="33">
        <v>19</v>
      </c>
      <c r="P51" s="33">
        <v>2</v>
      </c>
      <c r="Q51" s="36"/>
      <c r="S51" s="32" t="s">
        <v>433</v>
      </c>
      <c r="T51" s="33">
        <v>3357</v>
      </c>
      <c r="U51" s="47"/>
      <c r="V51" s="33">
        <v>3411</v>
      </c>
      <c r="W51" s="47"/>
      <c r="X51" s="33">
        <v>2289</v>
      </c>
      <c r="Y51" s="33">
        <v>861</v>
      </c>
      <c r="Z51" s="43">
        <v>4.69</v>
      </c>
      <c r="AA51" s="48"/>
      <c r="AB51" s="43">
        <v>4.74</v>
      </c>
      <c r="AC51" s="48"/>
      <c r="AD51" s="33">
        <v>2.89</v>
      </c>
      <c r="AE51" s="43">
        <v>0.88</v>
      </c>
      <c r="AF51" s="33">
        <v>279.3</v>
      </c>
      <c r="AG51" s="44">
        <v>293.1</v>
      </c>
      <c r="AH51" s="33">
        <v>2661</v>
      </c>
      <c r="AI51" s="33">
        <v>2300</v>
      </c>
    </row>
    <row r="52" spans="1:35">
      <c r="A52" s="32" t="s">
        <v>434</v>
      </c>
      <c r="B52" s="33">
        <v>13336</v>
      </c>
      <c r="C52" s="33">
        <v>260</v>
      </c>
      <c r="D52" s="33">
        <v>10062</v>
      </c>
      <c r="E52" s="33">
        <v>549</v>
      </c>
      <c r="F52" s="33">
        <v>1545</v>
      </c>
      <c r="G52" s="33">
        <v>898</v>
      </c>
      <c r="H52" s="33">
        <v>23</v>
      </c>
      <c r="J52" s="32" t="s">
        <v>434</v>
      </c>
      <c r="K52" s="33">
        <v>5001</v>
      </c>
      <c r="L52" s="33">
        <v>32</v>
      </c>
      <c r="M52" s="33">
        <v>4285</v>
      </c>
      <c r="N52" s="33">
        <v>355</v>
      </c>
      <c r="O52" s="33">
        <v>229</v>
      </c>
      <c r="P52" s="33">
        <v>100</v>
      </c>
      <c r="Q52" s="33">
        <v>1</v>
      </c>
      <c r="S52" s="32" t="s">
        <v>434</v>
      </c>
      <c r="T52" s="33">
        <v>3902</v>
      </c>
      <c r="U52" s="33">
        <v>1217</v>
      </c>
      <c r="V52" s="33">
        <v>4262</v>
      </c>
      <c r="W52" s="33">
        <v>7499</v>
      </c>
      <c r="X52" s="33">
        <v>2001</v>
      </c>
      <c r="Y52" s="33">
        <v>1165</v>
      </c>
      <c r="Z52" s="43">
        <v>4.38</v>
      </c>
      <c r="AA52" s="43">
        <v>0.06</v>
      </c>
      <c r="AB52" s="33">
        <v>4.45</v>
      </c>
      <c r="AC52" s="33">
        <v>6.69</v>
      </c>
      <c r="AD52" s="33">
        <v>1.42</v>
      </c>
      <c r="AE52" s="33">
        <v>1.07</v>
      </c>
      <c r="AF52" s="33">
        <v>277.3</v>
      </c>
      <c r="AG52" s="44">
        <v>290.2</v>
      </c>
      <c r="AH52" s="33">
        <v>14605</v>
      </c>
      <c r="AI52" s="33">
        <v>11755</v>
      </c>
    </row>
    <row r="53" spans="1:35">
      <c r="A53" s="32" t="s">
        <v>435</v>
      </c>
      <c r="B53" s="33">
        <v>8846</v>
      </c>
      <c r="C53" s="33">
        <v>950</v>
      </c>
      <c r="D53" s="33">
        <v>6339</v>
      </c>
      <c r="E53" s="33">
        <v>911</v>
      </c>
      <c r="F53" s="33">
        <v>185</v>
      </c>
      <c r="G53" s="33">
        <v>462</v>
      </c>
      <c r="H53" s="36"/>
      <c r="J53" s="32" t="s">
        <v>435</v>
      </c>
      <c r="K53" s="33">
        <v>3384</v>
      </c>
      <c r="L53" s="33">
        <v>165</v>
      </c>
      <c r="M53" s="33">
        <v>2426</v>
      </c>
      <c r="N53" s="33">
        <v>712</v>
      </c>
      <c r="O53" s="33">
        <v>36</v>
      </c>
      <c r="P53" s="33">
        <v>44</v>
      </c>
      <c r="Q53" s="36"/>
      <c r="S53" s="32" t="s">
        <v>435</v>
      </c>
      <c r="T53" s="33">
        <v>3887</v>
      </c>
      <c r="U53" s="33">
        <v>1745</v>
      </c>
      <c r="V53" s="33">
        <v>3888</v>
      </c>
      <c r="W53" s="33">
        <v>7821</v>
      </c>
      <c r="X53" s="33">
        <v>2131</v>
      </c>
      <c r="Y53" s="33">
        <v>998</v>
      </c>
      <c r="Z53" s="43">
        <v>5.07</v>
      </c>
      <c r="AA53" s="43">
        <v>0.49</v>
      </c>
      <c r="AB53" s="43">
        <v>5.12</v>
      </c>
      <c r="AC53" s="43">
        <v>6.2</v>
      </c>
      <c r="AD53" s="33">
        <v>0.81</v>
      </c>
      <c r="AE53" s="33">
        <v>1.04</v>
      </c>
      <c r="AF53" s="33">
        <v>281.3</v>
      </c>
      <c r="AG53" s="44">
        <v>296.1</v>
      </c>
      <c r="AH53" s="33">
        <v>7938</v>
      </c>
      <c r="AI53" s="33">
        <v>6645</v>
      </c>
    </row>
    <row r="54" spans="1:35">
      <c r="A54" s="32" t="s">
        <v>437</v>
      </c>
      <c r="B54" s="33">
        <v>7221</v>
      </c>
      <c r="C54" s="33">
        <v>393</v>
      </c>
      <c r="D54" s="33">
        <v>5529</v>
      </c>
      <c r="E54" s="36"/>
      <c r="F54" s="33">
        <v>412</v>
      </c>
      <c r="G54" s="33">
        <v>887</v>
      </c>
      <c r="H54" s="36"/>
      <c r="J54" s="32" t="s">
        <v>437</v>
      </c>
      <c r="K54" s="33">
        <v>2715</v>
      </c>
      <c r="L54" s="33">
        <v>51</v>
      </c>
      <c r="M54" s="33">
        <v>2519</v>
      </c>
      <c r="N54" s="36"/>
      <c r="O54" s="33">
        <v>57</v>
      </c>
      <c r="P54" s="33">
        <v>89</v>
      </c>
      <c r="Q54" s="36"/>
      <c r="S54" s="32" t="s">
        <v>437</v>
      </c>
      <c r="T54" s="33">
        <v>3912</v>
      </c>
      <c r="U54" s="33">
        <v>1673</v>
      </c>
      <c r="V54" s="33">
        <v>4577</v>
      </c>
      <c r="W54" s="47"/>
      <c r="X54" s="33">
        <v>1819</v>
      </c>
      <c r="Y54" s="33">
        <v>1071</v>
      </c>
      <c r="Z54" s="43">
        <v>4.45</v>
      </c>
      <c r="AA54" s="43">
        <v>0.78</v>
      </c>
      <c r="AB54" s="43">
        <v>4.49</v>
      </c>
      <c r="AC54" s="48"/>
      <c r="AD54" s="33">
        <v>4.41</v>
      </c>
      <c r="AE54" s="33">
        <v>1.87</v>
      </c>
      <c r="AF54" s="33">
        <v>284.8</v>
      </c>
      <c r="AG54" s="33">
        <v>297.8</v>
      </c>
      <c r="AH54" s="33">
        <v>9611</v>
      </c>
      <c r="AI54" s="33">
        <v>6550</v>
      </c>
    </row>
    <row r="55" spans="1:35">
      <c r="A55" s="32" t="s">
        <v>438</v>
      </c>
      <c r="B55" s="33">
        <v>5840</v>
      </c>
      <c r="C55" s="33">
        <v>937</v>
      </c>
      <c r="D55" s="33">
        <v>3470</v>
      </c>
      <c r="E55" s="33">
        <v>871</v>
      </c>
      <c r="F55" s="33">
        <v>486</v>
      </c>
      <c r="G55" s="33">
        <v>72</v>
      </c>
      <c r="H55" s="36">
        <v>3</v>
      </c>
      <c r="J55" s="32" t="s">
        <v>438</v>
      </c>
      <c r="K55" s="33">
        <v>2535</v>
      </c>
      <c r="L55" s="33">
        <v>205</v>
      </c>
      <c r="M55" s="33">
        <v>1548</v>
      </c>
      <c r="N55" s="33">
        <v>652</v>
      </c>
      <c r="O55" s="33">
        <v>122</v>
      </c>
      <c r="P55" s="33">
        <v>8</v>
      </c>
      <c r="Q55" s="36">
        <v>0.2</v>
      </c>
      <c r="S55" s="32" t="s">
        <v>438</v>
      </c>
      <c r="T55" s="33">
        <v>4477</v>
      </c>
      <c r="U55" s="33">
        <v>2196</v>
      </c>
      <c r="V55" s="33">
        <v>4610</v>
      </c>
      <c r="W55" s="33">
        <v>7474</v>
      </c>
      <c r="X55" s="33">
        <v>2880</v>
      </c>
      <c r="Y55" s="33">
        <v>1063</v>
      </c>
      <c r="Z55" s="43">
        <v>4.15</v>
      </c>
      <c r="AA55" s="43">
        <v>0.17</v>
      </c>
      <c r="AB55" s="43">
        <v>4.23</v>
      </c>
      <c r="AC55" s="43">
        <v>5.77</v>
      </c>
      <c r="AD55" s="33">
        <v>1.28</v>
      </c>
      <c r="AE55" s="33">
        <v>1.04</v>
      </c>
      <c r="AF55" s="33">
        <v>291.6</v>
      </c>
      <c r="AG55" s="33">
        <v>305.6</v>
      </c>
      <c r="AH55" s="33">
        <v>5650</v>
      </c>
      <c r="AI55" s="33">
        <v>4097</v>
      </c>
    </row>
    <row r="56" spans="1:35">
      <c r="A56" s="32" t="s">
        <v>439</v>
      </c>
      <c r="B56" s="33">
        <v>3912</v>
      </c>
      <c r="C56" s="33">
        <v>454</v>
      </c>
      <c r="D56" s="33">
        <v>2448</v>
      </c>
      <c r="E56" s="36"/>
      <c r="F56" s="33">
        <v>510</v>
      </c>
      <c r="G56" s="33">
        <v>500</v>
      </c>
      <c r="H56" s="36"/>
      <c r="J56" s="32" t="s">
        <v>439</v>
      </c>
      <c r="K56" s="33">
        <v>1399</v>
      </c>
      <c r="L56" s="33">
        <v>95</v>
      </c>
      <c r="M56" s="33">
        <v>1196</v>
      </c>
      <c r="N56" s="36"/>
      <c r="O56" s="33">
        <v>71</v>
      </c>
      <c r="P56" s="33">
        <v>38</v>
      </c>
      <c r="Q56" s="36"/>
      <c r="S56" s="32" t="s">
        <v>439</v>
      </c>
      <c r="T56" s="33">
        <v>3969</v>
      </c>
      <c r="U56" s="33">
        <v>2094</v>
      </c>
      <c r="V56" s="33">
        <v>5144</v>
      </c>
      <c r="W56" s="47"/>
      <c r="X56" s="33">
        <v>2104</v>
      </c>
      <c r="Y56" s="33">
        <v>917</v>
      </c>
      <c r="Z56" s="43">
        <v>4.45</v>
      </c>
      <c r="AA56" s="43">
        <v>0.78</v>
      </c>
      <c r="AB56" s="33">
        <v>4.94</v>
      </c>
      <c r="AC56" s="48"/>
      <c r="AD56" s="43">
        <v>0.79</v>
      </c>
      <c r="AE56" s="33">
        <v>0.83</v>
      </c>
      <c r="AF56" s="33">
        <v>287.8</v>
      </c>
      <c r="AG56" s="33">
        <v>300.7</v>
      </c>
      <c r="AH56" s="33">
        <v>4041</v>
      </c>
      <c r="AI56" s="33">
        <v>2931</v>
      </c>
    </row>
    <row r="57" spans="1:35">
      <c r="A57" s="32" t="s">
        <v>440</v>
      </c>
      <c r="B57" s="36">
        <v>14158</v>
      </c>
      <c r="C57" s="36">
        <v>102</v>
      </c>
      <c r="D57" s="36">
        <v>11107</v>
      </c>
      <c r="E57" s="36">
        <v>250</v>
      </c>
      <c r="F57" s="36">
        <v>1795</v>
      </c>
      <c r="G57" s="36">
        <v>905</v>
      </c>
      <c r="H57" s="36"/>
      <c r="J57" s="32" t="s">
        <v>440</v>
      </c>
      <c r="K57" s="36">
        <v>5665</v>
      </c>
      <c r="L57" s="36">
        <v>8</v>
      </c>
      <c r="M57" s="36">
        <v>5108</v>
      </c>
      <c r="N57" s="36">
        <v>191</v>
      </c>
      <c r="O57" s="36">
        <v>259</v>
      </c>
      <c r="P57" s="36">
        <v>99</v>
      </c>
      <c r="Q57" s="36"/>
      <c r="S57" s="32" t="s">
        <v>440</v>
      </c>
      <c r="T57" s="33">
        <v>3969</v>
      </c>
      <c r="U57" s="33">
        <v>794</v>
      </c>
      <c r="V57" s="33">
        <v>4377</v>
      </c>
      <c r="W57" s="33">
        <v>7620</v>
      </c>
      <c r="X57" s="33">
        <v>1798</v>
      </c>
      <c r="Y57" s="33">
        <v>1225</v>
      </c>
      <c r="Z57" s="43">
        <v>6.64</v>
      </c>
      <c r="AA57" s="43">
        <v>1.18</v>
      </c>
      <c r="AB57" s="33">
        <v>6.87</v>
      </c>
      <c r="AC57" s="43">
        <v>6.37</v>
      </c>
      <c r="AD57" s="33">
        <v>2.87</v>
      </c>
      <c r="AE57" s="33">
        <v>2.61</v>
      </c>
      <c r="AF57" s="44">
        <v>277.2</v>
      </c>
      <c r="AG57" s="33">
        <v>293.9</v>
      </c>
      <c r="AH57" s="33">
        <v>18808</v>
      </c>
      <c r="AI57" s="33">
        <v>13318</v>
      </c>
    </row>
    <row r="58" spans="1:35">
      <c r="A58" s="32" t="s">
        <v>441</v>
      </c>
      <c r="B58" s="33">
        <v>9577</v>
      </c>
      <c r="C58" s="33">
        <v>398</v>
      </c>
      <c r="D58" s="33">
        <v>7057</v>
      </c>
      <c r="E58" s="36"/>
      <c r="F58" s="33">
        <v>1518</v>
      </c>
      <c r="G58" s="33">
        <v>604</v>
      </c>
      <c r="H58" s="36"/>
      <c r="J58" s="32" t="s">
        <v>441</v>
      </c>
      <c r="K58" s="33">
        <v>2735</v>
      </c>
      <c r="L58" s="33">
        <v>137</v>
      </c>
      <c r="M58" s="33">
        <v>2396</v>
      </c>
      <c r="N58" s="36"/>
      <c r="O58" s="33">
        <v>139</v>
      </c>
      <c r="P58" s="33">
        <v>63</v>
      </c>
      <c r="Q58" s="36"/>
      <c r="S58" s="32" t="s">
        <v>441</v>
      </c>
      <c r="T58" s="33">
        <v>3006</v>
      </c>
      <c r="U58" s="33">
        <v>3430</v>
      </c>
      <c r="V58" s="33">
        <v>3330</v>
      </c>
      <c r="W58" s="47"/>
      <c r="X58" s="33">
        <v>1536</v>
      </c>
      <c r="Y58" s="33">
        <v>1055</v>
      </c>
      <c r="Z58" s="43">
        <v>4.36</v>
      </c>
      <c r="AA58" s="43">
        <v>0.26</v>
      </c>
      <c r="AB58" s="33">
        <v>4.92</v>
      </c>
      <c r="AC58" s="48"/>
      <c r="AD58" s="43">
        <v>0.56</v>
      </c>
      <c r="AE58" s="33">
        <v>0.6</v>
      </c>
      <c r="AF58" s="44">
        <v>288.7</v>
      </c>
      <c r="AG58" s="33">
        <v>303.5</v>
      </c>
      <c r="AH58" s="33">
        <v>9355</v>
      </c>
      <c r="AI58" s="33">
        <v>6514</v>
      </c>
    </row>
    <row r="59" spans="1:35">
      <c r="A59" s="32" t="s">
        <v>442</v>
      </c>
      <c r="B59" s="33">
        <v>7941</v>
      </c>
      <c r="C59" s="33">
        <v>3644</v>
      </c>
      <c r="D59" s="33">
        <v>3304</v>
      </c>
      <c r="E59" s="36"/>
      <c r="F59" s="33">
        <v>502</v>
      </c>
      <c r="G59" s="33">
        <v>491</v>
      </c>
      <c r="H59" s="36"/>
      <c r="J59" s="32" t="s">
        <v>442</v>
      </c>
      <c r="K59" s="33">
        <v>2985</v>
      </c>
      <c r="L59" s="33">
        <v>1618</v>
      </c>
      <c r="M59" s="33">
        <v>1238</v>
      </c>
      <c r="N59" s="36"/>
      <c r="O59" s="33">
        <v>82</v>
      </c>
      <c r="P59" s="33">
        <v>46</v>
      </c>
      <c r="Q59" s="36"/>
      <c r="S59" s="32" t="s">
        <v>442</v>
      </c>
      <c r="T59" s="33">
        <v>3872</v>
      </c>
      <c r="U59" s="33">
        <v>4495</v>
      </c>
      <c r="V59" s="33">
        <v>3851</v>
      </c>
      <c r="W59" s="47"/>
      <c r="X59" s="33">
        <v>1881</v>
      </c>
      <c r="Y59" s="33">
        <v>1013</v>
      </c>
      <c r="Z59" s="43">
        <v>2.18</v>
      </c>
      <c r="AA59" s="43">
        <v>0.11</v>
      </c>
      <c r="AB59" s="33">
        <v>5.07</v>
      </c>
      <c r="AC59" s="48"/>
      <c r="AD59" s="43">
        <v>2.23</v>
      </c>
      <c r="AE59" s="33">
        <v>0.72</v>
      </c>
      <c r="AF59" s="33">
        <v>283.8</v>
      </c>
      <c r="AG59" s="33">
        <v>298.6</v>
      </c>
      <c r="AH59" s="33">
        <v>4133</v>
      </c>
      <c r="AI59" s="33">
        <v>3192</v>
      </c>
    </row>
    <row r="60" spans="1:35">
      <c r="A60" s="32" t="s">
        <v>443</v>
      </c>
      <c r="B60" s="33">
        <v>4413</v>
      </c>
      <c r="C60" s="33">
        <v>1244</v>
      </c>
      <c r="D60" s="33">
        <v>2253</v>
      </c>
      <c r="E60" s="36"/>
      <c r="F60" s="33">
        <v>669</v>
      </c>
      <c r="G60" s="33">
        <v>242</v>
      </c>
      <c r="H60" s="33">
        <v>6</v>
      </c>
      <c r="J60" s="32" t="s">
        <v>443</v>
      </c>
      <c r="K60" s="33">
        <v>1430</v>
      </c>
      <c r="L60" s="33">
        <v>466</v>
      </c>
      <c r="M60" s="33">
        <v>844</v>
      </c>
      <c r="N60" s="36"/>
      <c r="O60" s="33">
        <v>99</v>
      </c>
      <c r="P60" s="33">
        <v>20</v>
      </c>
      <c r="Q60" s="33">
        <v>0.5</v>
      </c>
      <c r="S60" s="32" t="s">
        <v>443</v>
      </c>
      <c r="T60" s="33">
        <v>3404</v>
      </c>
      <c r="U60" s="33">
        <v>3754</v>
      </c>
      <c r="V60" s="33">
        <v>3761</v>
      </c>
      <c r="W60" s="47"/>
      <c r="X60" s="33">
        <v>2028</v>
      </c>
      <c r="Y60" s="33">
        <v>902</v>
      </c>
      <c r="Z60" s="33">
        <v>3.42</v>
      </c>
      <c r="AA60" s="43">
        <v>0.63</v>
      </c>
      <c r="AB60" s="43">
        <v>5.33</v>
      </c>
      <c r="AC60" s="48"/>
      <c r="AD60" s="33">
        <v>0.84</v>
      </c>
      <c r="AE60" s="43">
        <v>0.59</v>
      </c>
      <c r="AF60" s="33">
        <v>292.8</v>
      </c>
      <c r="AG60" s="33">
        <v>308.4</v>
      </c>
      <c r="AH60" s="33">
        <v>2796</v>
      </c>
      <c r="AI60" s="33">
        <v>2182</v>
      </c>
    </row>
    <row r="61" spans="1:35">
      <c r="A61" s="32" t="s">
        <v>444</v>
      </c>
      <c r="B61" s="33">
        <v>13415</v>
      </c>
      <c r="C61" s="33">
        <v>1167</v>
      </c>
      <c r="D61" s="33">
        <v>9576</v>
      </c>
      <c r="E61" s="33">
        <v>1614</v>
      </c>
      <c r="F61" s="33">
        <v>563</v>
      </c>
      <c r="G61" s="33">
        <v>495</v>
      </c>
      <c r="H61" s="33"/>
      <c r="J61" s="32" t="s">
        <v>444</v>
      </c>
      <c r="K61" s="33">
        <v>4904</v>
      </c>
      <c r="L61" s="33">
        <v>173</v>
      </c>
      <c r="M61" s="33">
        <v>3422</v>
      </c>
      <c r="N61" s="33">
        <v>1161</v>
      </c>
      <c r="O61" s="33">
        <v>102</v>
      </c>
      <c r="P61" s="33">
        <v>47</v>
      </c>
      <c r="Q61" s="33"/>
      <c r="S61" s="32" t="s">
        <v>444</v>
      </c>
      <c r="T61" s="36">
        <v>3810</v>
      </c>
      <c r="U61" s="33">
        <v>1479</v>
      </c>
      <c r="V61" s="33">
        <v>3740</v>
      </c>
      <c r="W61" s="33">
        <v>7194</v>
      </c>
      <c r="X61" s="33">
        <v>2096</v>
      </c>
      <c r="Y61" s="33">
        <v>1020</v>
      </c>
      <c r="Z61" s="43">
        <v>4.93</v>
      </c>
      <c r="AA61" s="33">
        <v>0.63</v>
      </c>
      <c r="AB61" s="43">
        <v>4.94</v>
      </c>
      <c r="AC61" s="43">
        <v>5.75</v>
      </c>
      <c r="AD61" s="43">
        <v>3.47</v>
      </c>
      <c r="AE61" s="43">
        <v>2.83</v>
      </c>
      <c r="AF61" s="33">
        <v>280.9</v>
      </c>
      <c r="AG61" s="33">
        <v>294.8</v>
      </c>
      <c r="AH61" s="33">
        <v>10991</v>
      </c>
      <c r="AI61" s="33">
        <v>9173</v>
      </c>
    </row>
    <row r="62" spans="1:35">
      <c r="A62" s="32" t="s">
        <v>445</v>
      </c>
      <c r="B62" s="36">
        <v>4957</v>
      </c>
      <c r="C62" s="36">
        <v>1607</v>
      </c>
      <c r="D62" s="36">
        <v>2309</v>
      </c>
      <c r="E62" s="36">
        <v>217</v>
      </c>
      <c r="F62" s="36">
        <v>653</v>
      </c>
      <c r="G62" s="36">
        <v>170</v>
      </c>
      <c r="H62" s="36"/>
      <c r="J62" s="32" t="s">
        <v>445</v>
      </c>
      <c r="K62" s="36">
        <v>1903</v>
      </c>
      <c r="L62" s="36">
        <v>585</v>
      </c>
      <c r="M62" s="36">
        <v>1028</v>
      </c>
      <c r="N62" s="36">
        <v>168</v>
      </c>
      <c r="O62" s="36">
        <v>106</v>
      </c>
      <c r="P62" s="36">
        <v>15</v>
      </c>
      <c r="Q62" s="36"/>
      <c r="S62" s="32" t="s">
        <v>445</v>
      </c>
      <c r="T62" s="33">
        <v>4129</v>
      </c>
      <c r="U62" s="33">
        <v>3714</v>
      </c>
      <c r="V62" s="33">
        <v>4492</v>
      </c>
      <c r="W62" s="33">
        <v>7752</v>
      </c>
      <c r="X62" s="33">
        <v>2744</v>
      </c>
      <c r="Y62" s="33">
        <v>1085</v>
      </c>
      <c r="Z62" s="43">
        <v>3.54</v>
      </c>
      <c r="AA62" s="33">
        <v>0.38</v>
      </c>
      <c r="AB62" s="33">
        <v>5.85</v>
      </c>
      <c r="AC62" s="33">
        <v>5.85</v>
      </c>
      <c r="AD62" s="43">
        <v>1.14</v>
      </c>
      <c r="AE62" s="33">
        <v>1</v>
      </c>
      <c r="AF62" s="33">
        <v>294</v>
      </c>
      <c r="AG62" s="44">
        <v>311.3</v>
      </c>
      <c r="AH62" s="33">
        <v>3097</v>
      </c>
      <c r="AI62" s="33">
        <v>2116</v>
      </c>
    </row>
    <row r="63" spans="1:35">
      <c r="A63" s="32" t="s">
        <v>446</v>
      </c>
      <c r="B63" s="33">
        <v>958</v>
      </c>
      <c r="C63" s="33">
        <v>125</v>
      </c>
      <c r="D63" s="33">
        <v>545</v>
      </c>
      <c r="E63" s="33">
        <v>130</v>
      </c>
      <c r="F63" s="33">
        <v>29</v>
      </c>
      <c r="G63" s="33">
        <v>129</v>
      </c>
      <c r="H63" s="36"/>
      <c r="J63" s="32" t="s">
        <v>446</v>
      </c>
      <c r="K63" s="33">
        <v>342</v>
      </c>
      <c r="L63" s="33">
        <v>12</v>
      </c>
      <c r="M63" s="33">
        <v>215</v>
      </c>
      <c r="N63" s="33">
        <v>96</v>
      </c>
      <c r="O63" s="33">
        <v>6</v>
      </c>
      <c r="P63" s="33">
        <v>14</v>
      </c>
      <c r="Q63" s="36"/>
      <c r="S63" s="32" t="s">
        <v>446</v>
      </c>
      <c r="T63" s="33">
        <v>3631</v>
      </c>
      <c r="U63" s="33">
        <v>972</v>
      </c>
      <c r="V63" s="33">
        <v>4063</v>
      </c>
      <c r="W63" s="33">
        <v>7356</v>
      </c>
      <c r="X63" s="33">
        <v>1984</v>
      </c>
      <c r="Y63" s="33">
        <v>1061</v>
      </c>
      <c r="Z63" s="33">
        <v>6.68</v>
      </c>
      <c r="AA63" s="43">
        <v>0.5</v>
      </c>
      <c r="AB63" s="43">
        <v>7.34</v>
      </c>
      <c r="AC63" s="43">
        <v>7.11</v>
      </c>
      <c r="AD63" s="43">
        <v>1.36</v>
      </c>
      <c r="AE63" s="33">
        <v>1.25</v>
      </c>
      <c r="AF63" s="33">
        <v>281</v>
      </c>
      <c r="AG63" s="33">
        <v>302</v>
      </c>
      <c r="AH63" s="33">
        <v>707</v>
      </c>
      <c r="AI63" s="33">
        <v>560</v>
      </c>
    </row>
    <row r="64" spans="1:35">
      <c r="A64" s="32" t="s">
        <v>447</v>
      </c>
      <c r="B64" s="33">
        <v>2349</v>
      </c>
      <c r="C64" s="33">
        <v>654</v>
      </c>
      <c r="D64" s="33">
        <v>1539</v>
      </c>
      <c r="E64" s="36"/>
      <c r="F64" s="33">
        <v>96</v>
      </c>
      <c r="G64" s="33">
        <v>60</v>
      </c>
      <c r="H64" s="36"/>
      <c r="J64" s="32" t="s">
        <v>447</v>
      </c>
      <c r="K64" s="33">
        <v>798</v>
      </c>
      <c r="L64" s="33">
        <v>244</v>
      </c>
      <c r="M64" s="33">
        <v>536</v>
      </c>
      <c r="N64" s="36"/>
      <c r="O64" s="33">
        <v>14</v>
      </c>
      <c r="P64" s="33">
        <v>4</v>
      </c>
      <c r="Q64" s="36"/>
      <c r="S64" s="32" t="s">
        <v>447</v>
      </c>
      <c r="T64" s="36">
        <v>3392</v>
      </c>
      <c r="U64" s="36">
        <v>3730</v>
      </c>
      <c r="V64" s="36">
        <v>3403</v>
      </c>
      <c r="W64" s="47"/>
      <c r="X64" s="36">
        <v>2149</v>
      </c>
      <c r="Y64" s="36">
        <v>655</v>
      </c>
      <c r="Z64" s="48">
        <v>5.1</v>
      </c>
      <c r="AA64" s="36">
        <v>0.41</v>
      </c>
      <c r="AB64" s="43">
        <v>7.24</v>
      </c>
      <c r="AC64" s="48"/>
      <c r="AD64" s="33">
        <v>1.53</v>
      </c>
      <c r="AE64" s="43">
        <v>0.75</v>
      </c>
      <c r="AF64" s="33">
        <v>289</v>
      </c>
      <c r="AG64" s="33">
        <v>311.6</v>
      </c>
      <c r="AH64" s="33">
        <v>2010</v>
      </c>
      <c r="AI64" s="33">
        <v>1630</v>
      </c>
    </row>
    <row r="65" spans="1:35">
      <c r="A65" s="32" t="s">
        <v>448</v>
      </c>
      <c r="B65" s="33">
        <v>9630</v>
      </c>
      <c r="C65" s="33">
        <v>7453</v>
      </c>
      <c r="D65" s="33">
        <v>1572</v>
      </c>
      <c r="E65" s="36"/>
      <c r="F65" s="33">
        <v>426</v>
      </c>
      <c r="G65" s="33">
        <v>179</v>
      </c>
      <c r="H65" s="36"/>
      <c r="J65" s="32" t="s">
        <v>448</v>
      </c>
      <c r="K65" s="33">
        <v>4012</v>
      </c>
      <c r="L65" s="33">
        <v>3394</v>
      </c>
      <c r="M65" s="33">
        <v>506</v>
      </c>
      <c r="N65" s="36"/>
      <c r="O65" s="33">
        <v>86</v>
      </c>
      <c r="P65" s="33">
        <v>26</v>
      </c>
      <c r="Q65" s="36"/>
      <c r="S65" s="32" t="s">
        <v>448</v>
      </c>
      <c r="T65" s="33">
        <v>4223</v>
      </c>
      <c r="U65" s="33">
        <v>4571</v>
      </c>
      <c r="V65" s="33">
        <v>3247</v>
      </c>
      <c r="W65" s="47"/>
      <c r="X65" s="33">
        <v>2537</v>
      </c>
      <c r="Y65" s="33">
        <v>1466</v>
      </c>
      <c r="Z65" s="33">
        <v>0.63</v>
      </c>
      <c r="AA65" s="33">
        <v>0.09</v>
      </c>
      <c r="AB65" s="43">
        <v>4.29</v>
      </c>
      <c r="AC65" s="48"/>
      <c r="AD65" s="43">
        <v>0.24</v>
      </c>
      <c r="AE65" s="43">
        <v>0.06</v>
      </c>
      <c r="AF65" s="33">
        <v>306.2</v>
      </c>
      <c r="AG65" s="33">
        <v>325</v>
      </c>
      <c r="AH65" s="33">
        <v>1554</v>
      </c>
      <c r="AI65" s="33">
        <v>1127</v>
      </c>
    </row>
    <row r="66" spans="1:35">
      <c r="A66" s="32" t="s">
        <v>449</v>
      </c>
      <c r="B66" s="33">
        <v>7137</v>
      </c>
      <c r="C66" s="33">
        <v>1996</v>
      </c>
      <c r="D66" s="33">
        <v>3504</v>
      </c>
      <c r="E66" s="36"/>
      <c r="F66" s="33">
        <v>580</v>
      </c>
      <c r="G66" s="33">
        <v>1057</v>
      </c>
      <c r="H66" s="36"/>
      <c r="J66" s="32" t="s">
        <v>449</v>
      </c>
      <c r="K66" s="33">
        <v>2202</v>
      </c>
      <c r="L66" s="33">
        <v>725</v>
      </c>
      <c r="M66" s="33">
        <v>1335</v>
      </c>
      <c r="N66" s="36"/>
      <c r="O66" s="33">
        <v>97</v>
      </c>
      <c r="P66" s="33">
        <v>45</v>
      </c>
      <c r="Q66" s="36"/>
      <c r="S66" s="32" t="s">
        <v>449</v>
      </c>
      <c r="T66" s="33">
        <v>3470</v>
      </c>
      <c r="U66" s="33">
        <v>3631</v>
      </c>
      <c r="V66" s="33">
        <v>3883</v>
      </c>
      <c r="W66" s="47"/>
      <c r="X66" s="33">
        <v>2049</v>
      </c>
      <c r="Y66" s="33">
        <v>1032</v>
      </c>
      <c r="Z66" s="43">
        <v>4.97</v>
      </c>
      <c r="AA66" s="43">
        <v>0.16</v>
      </c>
      <c r="AB66" s="33">
        <v>8</v>
      </c>
      <c r="AC66" s="48"/>
      <c r="AD66" s="43">
        <v>1.1</v>
      </c>
      <c r="AE66" s="43">
        <v>1.12</v>
      </c>
      <c r="AF66" s="33">
        <v>299.8</v>
      </c>
      <c r="AG66" s="33">
        <v>323.4</v>
      </c>
      <c r="AH66" s="33">
        <v>6808</v>
      </c>
      <c r="AI66" s="33">
        <v>3755</v>
      </c>
    </row>
    <row r="67" spans="1:35">
      <c r="A67" s="32" t="s">
        <v>450</v>
      </c>
      <c r="B67" s="36">
        <v>9987</v>
      </c>
      <c r="C67" s="36">
        <v>7271</v>
      </c>
      <c r="D67" s="36">
        <v>1485</v>
      </c>
      <c r="E67" s="36"/>
      <c r="F67" s="36">
        <v>881</v>
      </c>
      <c r="G67" s="36">
        <v>350</v>
      </c>
      <c r="H67" s="36"/>
      <c r="J67" s="32" t="s">
        <v>450</v>
      </c>
      <c r="K67" s="36">
        <v>3570</v>
      </c>
      <c r="L67" s="36">
        <v>2870</v>
      </c>
      <c r="M67" s="36">
        <v>404</v>
      </c>
      <c r="N67" s="36"/>
      <c r="O67" s="36">
        <v>250</v>
      </c>
      <c r="P67" s="36">
        <v>47</v>
      </c>
      <c r="Q67" s="36"/>
      <c r="S67" s="32" t="s">
        <v>450</v>
      </c>
      <c r="T67" s="33">
        <v>3754</v>
      </c>
      <c r="U67" s="33">
        <v>4221</v>
      </c>
      <c r="V67" s="33">
        <v>2721</v>
      </c>
      <c r="W67" s="47"/>
      <c r="X67" s="33">
        <v>2857</v>
      </c>
      <c r="Y67" s="33">
        <v>1332</v>
      </c>
      <c r="Z67" s="43">
        <v>1.12</v>
      </c>
      <c r="AA67" s="43">
        <v>0.15</v>
      </c>
      <c r="AB67" s="43">
        <v>7.52</v>
      </c>
      <c r="AC67" s="48"/>
      <c r="AD67" s="33">
        <v>1.01</v>
      </c>
      <c r="AE67" s="33">
        <v>0.87</v>
      </c>
      <c r="AF67" s="33">
        <v>313.8</v>
      </c>
      <c r="AG67" s="44">
        <v>338.5</v>
      </c>
      <c r="AH67" s="33">
        <v>2045</v>
      </c>
      <c r="AI67" s="33">
        <v>991</v>
      </c>
    </row>
    <row r="68" spans="1:35">
      <c r="A68" s="32" t="s">
        <v>451</v>
      </c>
      <c r="B68" s="33">
        <v>389</v>
      </c>
      <c r="C68" s="33">
        <v>206</v>
      </c>
      <c r="D68" s="33">
        <v>42</v>
      </c>
      <c r="E68" s="36"/>
      <c r="F68" s="33">
        <v>1</v>
      </c>
      <c r="G68" s="33">
        <v>137</v>
      </c>
      <c r="H68" s="33">
        <v>4</v>
      </c>
      <c r="J68" s="32" t="s">
        <v>451</v>
      </c>
      <c r="K68" s="33">
        <v>86</v>
      </c>
      <c r="L68" s="33">
        <v>69</v>
      </c>
      <c r="M68" s="33">
        <v>1</v>
      </c>
      <c r="N68" s="36"/>
      <c r="O68" s="33">
        <v>0.1</v>
      </c>
      <c r="P68" s="33">
        <v>14</v>
      </c>
      <c r="Q68" s="33">
        <v>1</v>
      </c>
      <c r="S68" s="32" t="s">
        <v>451</v>
      </c>
      <c r="T68" s="33">
        <v>2454</v>
      </c>
      <c r="U68" s="33">
        <v>3821</v>
      </c>
      <c r="V68" s="33">
        <v>313</v>
      </c>
      <c r="W68" s="47"/>
      <c r="X68" s="33">
        <v>1890</v>
      </c>
      <c r="Y68" s="33">
        <v>1116</v>
      </c>
      <c r="Z68" s="43">
        <v>2.86</v>
      </c>
      <c r="AA68" s="33">
        <v>2.47</v>
      </c>
      <c r="AB68" s="43"/>
      <c r="AC68" s="48"/>
      <c r="AD68" s="48"/>
      <c r="AE68" s="48"/>
      <c r="AF68" s="33">
        <v>370.2</v>
      </c>
      <c r="AG68" s="44">
        <v>389.1</v>
      </c>
      <c r="AH68" s="47"/>
      <c r="AI68" s="33">
        <v>0.5</v>
      </c>
    </row>
    <row r="69" spans="1:35">
      <c r="A69" s="32" t="s">
        <v>452</v>
      </c>
      <c r="B69" s="33">
        <v>7094</v>
      </c>
      <c r="C69" s="33">
        <v>296</v>
      </c>
      <c r="D69" s="33">
        <v>4980</v>
      </c>
      <c r="E69" s="36"/>
      <c r="F69" s="33">
        <v>892</v>
      </c>
      <c r="G69" s="33">
        <v>926</v>
      </c>
      <c r="H69" s="36"/>
      <c r="J69" s="32" t="s">
        <v>452</v>
      </c>
      <c r="K69" s="33">
        <v>2384</v>
      </c>
      <c r="L69" s="33">
        <v>105</v>
      </c>
      <c r="M69" s="33">
        <v>2080</v>
      </c>
      <c r="N69" s="36"/>
      <c r="O69" s="33">
        <v>95</v>
      </c>
      <c r="P69" s="33">
        <v>104</v>
      </c>
      <c r="Q69" s="36"/>
      <c r="S69" s="32" t="s">
        <v>452</v>
      </c>
      <c r="T69" s="33">
        <v>3646</v>
      </c>
      <c r="U69" s="33">
        <v>3515</v>
      </c>
      <c r="V69" s="33">
        <v>4234</v>
      </c>
      <c r="W69" s="47"/>
      <c r="X69" s="33">
        <v>1748</v>
      </c>
      <c r="Y69" s="33">
        <v>1392</v>
      </c>
      <c r="Z69" s="43">
        <v>6.09</v>
      </c>
      <c r="AA69" s="33">
        <v>0.83</v>
      </c>
      <c r="AB69" s="43">
        <v>6.79</v>
      </c>
      <c r="AC69" s="48"/>
      <c r="AD69" s="33">
        <v>2.41</v>
      </c>
      <c r="AE69" s="43">
        <v>1.56</v>
      </c>
      <c r="AF69" s="44">
        <v>300.8</v>
      </c>
      <c r="AG69" s="33">
        <v>322.3</v>
      </c>
      <c r="AH69" s="33">
        <v>7599</v>
      </c>
      <c r="AI69" s="33">
        <v>4998</v>
      </c>
    </row>
    <row r="70" spans="1:35">
      <c r="A70" s="32" t="s">
        <v>453</v>
      </c>
      <c r="B70" s="34">
        <v>5385</v>
      </c>
      <c r="C70" s="34">
        <v>796</v>
      </c>
      <c r="D70" s="34">
        <v>2308</v>
      </c>
      <c r="E70" s="36"/>
      <c r="F70" s="34">
        <v>1373</v>
      </c>
      <c r="G70" s="34">
        <v>908</v>
      </c>
      <c r="H70" s="36"/>
      <c r="J70" s="32" t="s">
        <v>453</v>
      </c>
      <c r="K70" s="34">
        <v>1690</v>
      </c>
      <c r="L70" s="34">
        <v>418</v>
      </c>
      <c r="M70" s="34">
        <v>901</v>
      </c>
      <c r="N70" s="36"/>
      <c r="O70" s="34">
        <v>246</v>
      </c>
      <c r="P70" s="34">
        <v>125</v>
      </c>
      <c r="Q70" s="36"/>
      <c r="S70" s="32" t="s">
        <v>453</v>
      </c>
      <c r="T70" s="33">
        <v>3452</v>
      </c>
      <c r="U70" s="33">
        <v>5247</v>
      </c>
      <c r="V70" s="33">
        <v>4550</v>
      </c>
      <c r="W70" s="47"/>
      <c r="X70" s="33">
        <v>1904</v>
      </c>
      <c r="Y70" s="33">
        <v>1511</v>
      </c>
      <c r="Z70" s="33">
        <v>3.36</v>
      </c>
      <c r="AA70" s="33">
        <v>1.06</v>
      </c>
      <c r="AB70" s="43">
        <v>5.45</v>
      </c>
      <c r="AC70" s="48"/>
      <c r="AD70" s="33">
        <v>1.25</v>
      </c>
      <c r="AE70" s="33">
        <v>0.08</v>
      </c>
      <c r="AF70" s="33">
        <v>296.1</v>
      </c>
      <c r="AG70" s="33">
        <v>313.2</v>
      </c>
      <c r="AH70" s="33">
        <v>4139</v>
      </c>
      <c r="AI70" s="33">
        <v>2631</v>
      </c>
    </row>
    <row r="71" spans="1:35">
      <c r="A71" s="32" t="s">
        <v>454</v>
      </c>
      <c r="B71" s="36">
        <v>3992</v>
      </c>
      <c r="C71" s="36">
        <v>1193</v>
      </c>
      <c r="D71" s="36">
        <v>392</v>
      </c>
      <c r="E71" s="36"/>
      <c r="F71" s="36">
        <v>843</v>
      </c>
      <c r="G71" s="36">
        <v>1565</v>
      </c>
      <c r="H71" s="36"/>
      <c r="J71" s="32" t="s">
        <v>454</v>
      </c>
      <c r="K71" s="36">
        <v>943</v>
      </c>
      <c r="L71" s="36">
        <v>599</v>
      </c>
      <c r="M71" s="36">
        <v>101</v>
      </c>
      <c r="N71" s="36"/>
      <c r="O71" s="36">
        <v>81</v>
      </c>
      <c r="P71" s="36">
        <v>162</v>
      </c>
      <c r="Q71" s="36"/>
      <c r="S71" s="32" t="s">
        <v>454</v>
      </c>
      <c r="T71" s="33">
        <v>2847</v>
      </c>
      <c r="U71" s="33">
        <v>5024</v>
      </c>
      <c r="V71" s="33">
        <v>2572</v>
      </c>
      <c r="W71" s="47"/>
      <c r="X71" s="33">
        <v>1474</v>
      </c>
      <c r="Y71" s="33">
        <v>1376</v>
      </c>
      <c r="Z71" s="33">
        <v>0.88</v>
      </c>
      <c r="AA71" s="43">
        <v>0.18</v>
      </c>
      <c r="AB71" s="43">
        <v>6.09</v>
      </c>
      <c r="AC71" s="48"/>
      <c r="AD71" s="43">
        <v>0.36</v>
      </c>
      <c r="AE71" s="33">
        <v>0.5</v>
      </c>
      <c r="AF71" s="33">
        <v>299.6</v>
      </c>
      <c r="AG71" s="33">
        <v>318.9</v>
      </c>
      <c r="AH71" s="33">
        <v>406</v>
      </c>
      <c r="AI71" s="33">
        <v>282</v>
      </c>
    </row>
    <row r="72" spans="1:35">
      <c r="A72" s="32" t="s">
        <v>455</v>
      </c>
      <c r="B72" s="33">
        <v>5917</v>
      </c>
      <c r="C72" s="33">
        <v>42</v>
      </c>
      <c r="D72" s="33">
        <v>3325</v>
      </c>
      <c r="E72" s="36"/>
      <c r="F72" s="33">
        <v>1377</v>
      </c>
      <c r="G72" s="33">
        <v>1173</v>
      </c>
      <c r="H72" s="36"/>
      <c r="J72" s="32" t="s">
        <v>455</v>
      </c>
      <c r="K72" s="33">
        <v>1764</v>
      </c>
      <c r="L72" s="33">
        <v>22</v>
      </c>
      <c r="M72" s="33">
        <v>1415</v>
      </c>
      <c r="N72" s="36"/>
      <c r="O72" s="33">
        <v>194</v>
      </c>
      <c r="P72" s="33">
        <v>133</v>
      </c>
      <c r="Q72" s="36"/>
      <c r="S72" s="32" t="s">
        <v>455</v>
      </c>
      <c r="T72" s="33">
        <v>3281</v>
      </c>
      <c r="U72" s="33">
        <v>5312</v>
      </c>
      <c r="V72" s="33">
        <v>4411</v>
      </c>
      <c r="W72" s="47"/>
      <c r="X72" s="33">
        <v>1653</v>
      </c>
      <c r="Y72" s="33">
        <v>1393</v>
      </c>
      <c r="Z72" s="43">
        <v>6.87</v>
      </c>
      <c r="AA72" s="33">
        <v>1.4</v>
      </c>
      <c r="AB72" s="43">
        <v>8.15</v>
      </c>
      <c r="AC72" s="48"/>
      <c r="AD72" s="43">
        <v>2.1</v>
      </c>
      <c r="AE72" s="33">
        <v>1.23</v>
      </c>
      <c r="AF72" s="33">
        <v>293</v>
      </c>
      <c r="AG72" s="33">
        <v>315</v>
      </c>
      <c r="AH72" s="33">
        <v>6794</v>
      </c>
      <c r="AI72" s="33">
        <v>3941</v>
      </c>
    </row>
    <row r="73" spans="1:35">
      <c r="A73" s="32" t="s">
        <v>456</v>
      </c>
      <c r="B73" s="33">
        <v>10763</v>
      </c>
      <c r="C73" s="33">
        <v>800</v>
      </c>
      <c r="D73" s="33">
        <v>6337</v>
      </c>
      <c r="E73" s="36"/>
      <c r="F73" s="33">
        <v>2361</v>
      </c>
      <c r="G73" s="33">
        <v>1266</v>
      </c>
      <c r="H73" s="36"/>
      <c r="J73" s="32" t="s">
        <v>456</v>
      </c>
      <c r="K73" s="33">
        <v>4052</v>
      </c>
      <c r="L73" s="33">
        <v>268</v>
      </c>
      <c r="M73" s="33">
        <v>3193</v>
      </c>
      <c r="N73" s="36"/>
      <c r="O73" s="33">
        <v>434</v>
      </c>
      <c r="P73" s="33">
        <v>157</v>
      </c>
      <c r="Q73" s="36"/>
      <c r="S73" s="32" t="s">
        <v>456</v>
      </c>
      <c r="T73" s="36">
        <v>4065</v>
      </c>
      <c r="U73" s="36">
        <v>3430</v>
      </c>
      <c r="V73" s="36">
        <v>5260</v>
      </c>
      <c r="W73" s="47"/>
      <c r="X73" s="36">
        <v>2153</v>
      </c>
      <c r="Y73" s="36">
        <v>1396</v>
      </c>
      <c r="Z73" s="36">
        <v>6.81</v>
      </c>
      <c r="AA73" s="36">
        <v>0.32</v>
      </c>
      <c r="AB73" s="43">
        <v>8.15</v>
      </c>
      <c r="AC73" s="48"/>
      <c r="AD73" s="33">
        <v>2.69</v>
      </c>
      <c r="AE73" s="33">
        <v>1.73</v>
      </c>
      <c r="AF73" s="44">
        <v>301.9</v>
      </c>
      <c r="AG73" s="44">
        <v>328.7</v>
      </c>
      <c r="AH73" s="33">
        <v>13565</v>
      </c>
      <c r="AI73" s="33">
        <v>9640</v>
      </c>
    </row>
    <row r="75" ht="13.9" spans="1:35">
      <c r="A75" s="27" t="s">
        <v>546</v>
      </c>
      <c r="B75" s="28"/>
      <c r="C75" s="28"/>
      <c r="D75" s="28"/>
      <c r="E75" s="28"/>
      <c r="F75" s="28"/>
      <c r="G75" s="28"/>
      <c r="H75" s="28"/>
      <c r="J75" s="27" t="s">
        <v>547</v>
      </c>
      <c r="K75" s="28"/>
      <c r="L75" s="28"/>
      <c r="M75" s="28"/>
      <c r="N75" s="28"/>
      <c r="O75" s="28"/>
      <c r="P75" s="28"/>
      <c r="Q75" s="28"/>
      <c r="S75" s="29" t="s">
        <v>548</v>
      </c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</row>
    <row r="76" spans="1:35">
      <c r="A76" s="30" t="s">
        <v>549</v>
      </c>
      <c r="B76" s="28"/>
      <c r="C76" s="28"/>
      <c r="D76" s="28"/>
      <c r="E76" s="28"/>
      <c r="F76" s="28"/>
      <c r="G76" s="28"/>
      <c r="H76" s="28"/>
      <c r="J76" s="28" t="s">
        <v>550</v>
      </c>
      <c r="K76" s="28"/>
      <c r="L76" s="28"/>
      <c r="M76" s="28"/>
      <c r="N76" s="28"/>
      <c r="O76" s="28"/>
      <c r="P76" s="28"/>
      <c r="Q76" s="28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</row>
    <row r="77" spans="1:35">
      <c r="A77" s="32" t="s">
        <v>412</v>
      </c>
      <c r="B77" s="33" t="s">
        <v>551</v>
      </c>
      <c r="C77" s="34" t="s">
        <v>552</v>
      </c>
      <c r="D77" s="34"/>
      <c r="E77" s="34"/>
      <c r="F77" s="34"/>
      <c r="G77" s="34"/>
      <c r="H77" s="34"/>
      <c r="J77" s="32" t="s">
        <v>412</v>
      </c>
      <c r="K77" s="33" t="s">
        <v>553</v>
      </c>
      <c r="L77" s="34" t="s">
        <v>554</v>
      </c>
      <c r="M77" s="34"/>
      <c r="N77" s="34"/>
      <c r="O77" s="34"/>
      <c r="P77" s="34"/>
      <c r="Q77" s="34"/>
      <c r="S77" s="35"/>
      <c r="T77" s="36" t="s">
        <v>555</v>
      </c>
      <c r="U77" s="36"/>
      <c r="V77" s="36"/>
      <c r="W77" s="36"/>
      <c r="X77" s="36"/>
      <c r="Y77" s="36"/>
      <c r="Z77" s="33" t="s">
        <v>556</v>
      </c>
      <c r="AA77" s="33"/>
      <c r="AB77" s="33"/>
      <c r="AC77" s="33"/>
      <c r="AD77" s="33"/>
      <c r="AE77" s="33"/>
      <c r="AF77" s="37" t="s">
        <v>557</v>
      </c>
      <c r="AG77" s="37" t="s">
        <v>558</v>
      </c>
      <c r="AH77" s="37" t="s">
        <v>559</v>
      </c>
      <c r="AI77" s="37" t="s">
        <v>560</v>
      </c>
    </row>
    <row r="78" spans="1:35">
      <c r="A78" s="32"/>
      <c r="B78" s="33"/>
      <c r="C78" s="34" t="s">
        <v>563</v>
      </c>
      <c r="D78" s="34" t="s">
        <v>564</v>
      </c>
      <c r="E78" s="34" t="s">
        <v>565</v>
      </c>
      <c r="F78" s="34" t="s">
        <v>566</v>
      </c>
      <c r="G78" s="34" t="s">
        <v>567</v>
      </c>
      <c r="H78" s="34" t="s">
        <v>568</v>
      </c>
      <c r="J78" s="32"/>
      <c r="K78" s="33"/>
      <c r="L78" s="34" t="s">
        <v>569</v>
      </c>
      <c r="M78" s="34" t="s">
        <v>570</v>
      </c>
      <c r="N78" s="34" t="s">
        <v>571</v>
      </c>
      <c r="O78" s="34" t="s">
        <v>572</v>
      </c>
      <c r="P78" s="34" t="s">
        <v>573</v>
      </c>
      <c r="Q78" s="34" t="s">
        <v>574</v>
      </c>
      <c r="S78" s="40"/>
      <c r="T78" s="36" t="s">
        <v>553</v>
      </c>
      <c r="U78" s="36" t="s">
        <v>569</v>
      </c>
      <c r="V78" s="36" t="s">
        <v>570</v>
      </c>
      <c r="W78" s="36" t="s">
        <v>571</v>
      </c>
      <c r="X78" s="36" t="s">
        <v>572</v>
      </c>
      <c r="Y78" s="36" t="s">
        <v>573</v>
      </c>
      <c r="Z78" s="36" t="s">
        <v>553</v>
      </c>
      <c r="AA78" s="36" t="s">
        <v>569</v>
      </c>
      <c r="AB78" s="34" t="s">
        <v>570</v>
      </c>
      <c r="AC78" s="34" t="s">
        <v>571</v>
      </c>
      <c r="AD78" s="34" t="s">
        <v>572</v>
      </c>
      <c r="AE78" s="34" t="s">
        <v>573</v>
      </c>
      <c r="AF78" s="37"/>
      <c r="AG78" s="37"/>
      <c r="AH78" s="37"/>
      <c r="AI78" s="37"/>
    </row>
    <row r="79" spans="1:35">
      <c r="A79" s="32" t="s">
        <v>422</v>
      </c>
      <c r="B79" s="33">
        <v>223634</v>
      </c>
      <c r="C79" s="33">
        <v>35618</v>
      </c>
      <c r="D79" s="33">
        <v>129345</v>
      </c>
      <c r="E79" s="33">
        <v>5326</v>
      </c>
      <c r="F79" s="33">
        <v>32837</v>
      </c>
      <c r="G79" s="33">
        <v>20416</v>
      </c>
      <c r="H79" s="33">
        <v>91</v>
      </c>
      <c r="J79" s="32" t="s">
        <v>422</v>
      </c>
      <c r="K79" s="33">
        <v>82023</v>
      </c>
      <c r="L79" s="33">
        <v>12459</v>
      </c>
      <c r="M79" s="33">
        <v>56537</v>
      </c>
      <c r="N79" s="33">
        <v>4075</v>
      </c>
      <c r="O79" s="33">
        <v>6554</v>
      </c>
      <c r="P79" s="33">
        <v>2396</v>
      </c>
      <c r="Q79" s="33">
        <v>2</v>
      </c>
      <c r="S79" s="32" t="s">
        <v>422</v>
      </c>
      <c r="T79" s="33">
        <v>3813</v>
      </c>
      <c r="U79" s="33">
        <v>3606</v>
      </c>
      <c r="V79" s="33">
        <v>4444</v>
      </c>
      <c r="W79" s="33">
        <v>7802</v>
      </c>
      <c r="X79" s="33">
        <v>2231</v>
      </c>
      <c r="Y79" s="33">
        <v>1282</v>
      </c>
      <c r="Z79" s="43">
        <v>4.36</v>
      </c>
      <c r="AA79" s="43">
        <v>0.26</v>
      </c>
      <c r="AB79" s="43">
        <v>5.59</v>
      </c>
      <c r="AC79" s="43">
        <v>5.77</v>
      </c>
      <c r="AD79" s="43">
        <v>1.11</v>
      </c>
      <c r="AE79" s="43">
        <v>0.73</v>
      </c>
      <c r="AF79" s="33">
        <v>284.8</v>
      </c>
      <c r="AG79" s="33">
        <v>301.5</v>
      </c>
      <c r="AH79" s="33">
        <v>225019</v>
      </c>
      <c r="AI79" s="33">
        <v>148207</v>
      </c>
    </row>
    <row r="80" spans="1:35">
      <c r="A80" s="32" t="s">
        <v>423</v>
      </c>
      <c r="B80" s="33">
        <v>1266</v>
      </c>
      <c r="C80" s="33">
        <v>98</v>
      </c>
      <c r="D80" s="33">
        <v>1136</v>
      </c>
      <c r="E80" s="36"/>
      <c r="F80" s="33">
        <v>23</v>
      </c>
      <c r="G80" s="33">
        <v>8</v>
      </c>
      <c r="H80" s="36"/>
      <c r="J80" s="32" t="s">
        <v>423</v>
      </c>
      <c r="K80" s="33">
        <v>465</v>
      </c>
      <c r="L80" s="33">
        <v>14</v>
      </c>
      <c r="M80" s="33">
        <v>446</v>
      </c>
      <c r="N80" s="36"/>
      <c r="O80" s="33">
        <v>4</v>
      </c>
      <c r="P80" s="33">
        <v>1</v>
      </c>
      <c r="Q80" s="36"/>
      <c r="S80" s="32" t="s">
        <v>423</v>
      </c>
      <c r="T80" s="33">
        <v>3685</v>
      </c>
      <c r="U80" s="33">
        <v>1380</v>
      </c>
      <c r="V80" s="33">
        <v>3929</v>
      </c>
      <c r="W80" s="47"/>
      <c r="X80" s="33">
        <v>2057</v>
      </c>
      <c r="Y80" s="33">
        <v>1186</v>
      </c>
      <c r="Z80" s="33">
        <v>2.71</v>
      </c>
      <c r="AA80" s="43">
        <v>0.78</v>
      </c>
      <c r="AB80" s="43">
        <v>2.79</v>
      </c>
      <c r="AC80" s="48"/>
      <c r="AD80" s="43">
        <v>0.33</v>
      </c>
      <c r="AE80" s="43">
        <v>1.11</v>
      </c>
      <c r="AF80" s="33">
        <v>209.8</v>
      </c>
      <c r="AG80" s="33">
        <v>215.3</v>
      </c>
      <c r="AH80" s="33">
        <v>30</v>
      </c>
      <c r="AI80" s="33">
        <v>905</v>
      </c>
    </row>
    <row r="81" spans="1:35">
      <c r="A81" s="32" t="s">
        <v>424</v>
      </c>
      <c r="B81" s="33">
        <v>2151</v>
      </c>
      <c r="C81" s="36"/>
      <c r="D81" s="33">
        <v>1882</v>
      </c>
      <c r="E81" s="36"/>
      <c r="F81" s="33">
        <v>130</v>
      </c>
      <c r="G81" s="33">
        <v>140</v>
      </c>
      <c r="H81" s="36"/>
      <c r="J81" s="32" t="s">
        <v>424</v>
      </c>
      <c r="K81" s="33">
        <v>773</v>
      </c>
      <c r="L81" s="36"/>
      <c r="M81" s="33">
        <v>738</v>
      </c>
      <c r="N81" s="36"/>
      <c r="O81" s="33">
        <v>18</v>
      </c>
      <c r="P81" s="33">
        <v>17</v>
      </c>
      <c r="Q81" s="36"/>
      <c r="S81" s="32" t="s">
        <v>424</v>
      </c>
      <c r="T81" s="33">
        <v>3655</v>
      </c>
      <c r="U81" s="47"/>
      <c r="V81" s="33">
        <v>3921</v>
      </c>
      <c r="W81" s="47"/>
      <c r="X81" s="33">
        <v>1883</v>
      </c>
      <c r="Y81" s="33">
        <v>1235</v>
      </c>
      <c r="Z81" s="33">
        <v>5.31</v>
      </c>
      <c r="AA81" s="48"/>
      <c r="AB81" s="43">
        <v>5.49</v>
      </c>
      <c r="AC81" s="48"/>
      <c r="AD81" s="33">
        <v>1.81</v>
      </c>
      <c r="AE81" s="43">
        <v>1.14</v>
      </c>
      <c r="AF81" s="33">
        <v>274.8</v>
      </c>
      <c r="AG81" s="33">
        <v>290.6</v>
      </c>
      <c r="AH81" s="33">
        <v>2161</v>
      </c>
      <c r="AI81" s="33">
        <v>1989</v>
      </c>
    </row>
    <row r="82" spans="1:35">
      <c r="A82" s="32" t="s">
        <v>425</v>
      </c>
      <c r="B82" s="33">
        <v>9792</v>
      </c>
      <c r="C82" s="33">
        <v>163</v>
      </c>
      <c r="D82" s="33">
        <v>5415</v>
      </c>
      <c r="E82" s="36"/>
      <c r="F82" s="33">
        <v>2546</v>
      </c>
      <c r="G82" s="33">
        <v>1664</v>
      </c>
      <c r="H82" s="33">
        <v>4</v>
      </c>
      <c r="J82" s="32" t="s">
        <v>425</v>
      </c>
      <c r="K82" s="33">
        <v>2954</v>
      </c>
      <c r="L82" s="33">
        <v>19</v>
      </c>
      <c r="M82" s="33">
        <v>2257</v>
      </c>
      <c r="N82" s="36"/>
      <c r="O82" s="33">
        <v>511</v>
      </c>
      <c r="P82" s="33">
        <v>166</v>
      </c>
      <c r="Q82" s="33"/>
      <c r="S82" s="32" t="s">
        <v>425</v>
      </c>
      <c r="T82" s="33">
        <v>3139</v>
      </c>
      <c r="U82" s="33">
        <v>1143</v>
      </c>
      <c r="V82" s="33">
        <v>4160</v>
      </c>
      <c r="W82" s="47"/>
      <c r="X82" s="33">
        <v>2208</v>
      </c>
      <c r="Y82" s="33">
        <v>1108</v>
      </c>
      <c r="Z82" s="43">
        <v>4.53</v>
      </c>
      <c r="AA82" s="43">
        <v>1.14</v>
      </c>
      <c r="AB82" s="43">
        <v>5.62</v>
      </c>
      <c r="AC82" s="48"/>
      <c r="AD82" s="43">
        <v>0.7</v>
      </c>
      <c r="AE82" s="33">
        <v>1.06</v>
      </c>
      <c r="AF82" s="33">
        <v>284.4</v>
      </c>
      <c r="AG82" s="33">
        <v>301.2</v>
      </c>
      <c r="AH82" s="33">
        <v>9285</v>
      </c>
      <c r="AI82" s="33">
        <v>6148</v>
      </c>
    </row>
    <row r="83" spans="1:35">
      <c r="A83" s="32" t="s">
        <v>426</v>
      </c>
      <c r="B83" s="33">
        <v>10959</v>
      </c>
      <c r="C83" s="33">
        <v>215</v>
      </c>
      <c r="D83" s="33">
        <v>7515</v>
      </c>
      <c r="E83" s="36"/>
      <c r="F83" s="33">
        <v>2123</v>
      </c>
      <c r="G83" s="33">
        <v>1106</v>
      </c>
      <c r="H83" s="36"/>
      <c r="J83" s="32" t="s">
        <v>426</v>
      </c>
      <c r="K83" s="33">
        <v>3797</v>
      </c>
      <c r="L83" s="33">
        <v>37</v>
      </c>
      <c r="M83" s="33">
        <v>3141</v>
      </c>
      <c r="N83" s="36"/>
      <c r="O83" s="33">
        <v>469</v>
      </c>
      <c r="P83" s="33">
        <v>150</v>
      </c>
      <c r="Q83" s="36"/>
      <c r="S83" s="32" t="s">
        <v>426</v>
      </c>
      <c r="T83" s="33">
        <v>3601</v>
      </c>
      <c r="U83" s="33">
        <v>1706</v>
      </c>
      <c r="V83" s="33">
        <v>4364</v>
      </c>
      <c r="W83" s="47"/>
      <c r="X83" s="33">
        <v>2348</v>
      </c>
      <c r="Y83" s="33">
        <v>1345</v>
      </c>
      <c r="Z83" s="43">
        <v>5.92</v>
      </c>
      <c r="AA83" s="43">
        <v>0.44</v>
      </c>
      <c r="AB83" s="43">
        <v>6.94</v>
      </c>
      <c r="AC83" s="48"/>
      <c r="AD83" s="43">
        <v>0.68</v>
      </c>
      <c r="AE83" s="43">
        <v>0.79</v>
      </c>
      <c r="AF83" s="33">
        <v>294.7</v>
      </c>
      <c r="AG83" s="33">
        <v>316.5</v>
      </c>
      <c r="AH83" s="33">
        <v>15931</v>
      </c>
      <c r="AI83" s="33">
        <v>8672</v>
      </c>
    </row>
    <row r="84" spans="1:35">
      <c r="A84" s="32" t="s">
        <v>427</v>
      </c>
      <c r="B84" s="33">
        <v>15403</v>
      </c>
      <c r="C84" s="33">
        <v>238</v>
      </c>
      <c r="D84" s="33">
        <v>9828</v>
      </c>
      <c r="E84" s="36"/>
      <c r="F84" s="33">
        <v>3993</v>
      </c>
      <c r="G84" s="33">
        <v>1341</v>
      </c>
      <c r="H84" s="36">
        <v>3</v>
      </c>
      <c r="J84" s="32" t="s">
        <v>427</v>
      </c>
      <c r="K84" s="33">
        <v>5999</v>
      </c>
      <c r="L84" s="33">
        <v>61</v>
      </c>
      <c r="M84" s="33">
        <v>4768</v>
      </c>
      <c r="N84" s="36"/>
      <c r="O84" s="33">
        <v>966</v>
      </c>
      <c r="P84" s="33">
        <v>204</v>
      </c>
      <c r="Q84" s="36"/>
      <c r="S84" s="32" t="s">
        <v>427</v>
      </c>
      <c r="T84" s="33">
        <v>3980</v>
      </c>
      <c r="U84" s="33">
        <v>2581</v>
      </c>
      <c r="V84" s="33">
        <v>4994</v>
      </c>
      <c r="W84" s="47"/>
      <c r="X84" s="33">
        <v>2429</v>
      </c>
      <c r="Y84" s="33">
        <v>1563</v>
      </c>
      <c r="Z84" s="43">
        <v>5.69</v>
      </c>
      <c r="AA84" s="43">
        <v>0.63</v>
      </c>
      <c r="AB84" s="43">
        <v>6.67</v>
      </c>
      <c r="AC84" s="48"/>
      <c r="AD84" s="43">
        <v>0.92</v>
      </c>
      <c r="AE84" s="43">
        <v>0.68</v>
      </c>
      <c r="AF84" s="33">
        <v>290.2</v>
      </c>
      <c r="AG84" s="33">
        <v>311.8</v>
      </c>
      <c r="AH84" s="33">
        <v>27225</v>
      </c>
      <c r="AI84" s="33">
        <v>13794</v>
      </c>
    </row>
    <row r="85" spans="1:35">
      <c r="A85" s="32" t="s">
        <v>428</v>
      </c>
      <c r="B85" s="33">
        <v>6011</v>
      </c>
      <c r="C85" s="33">
        <v>288</v>
      </c>
      <c r="D85" s="33">
        <v>3732</v>
      </c>
      <c r="E85" s="33">
        <v>558</v>
      </c>
      <c r="F85" s="33">
        <v>1081</v>
      </c>
      <c r="G85" s="33">
        <v>354</v>
      </c>
      <c r="H85" s="36"/>
      <c r="J85" s="32" t="s">
        <v>428</v>
      </c>
      <c r="K85" s="33">
        <v>2142</v>
      </c>
      <c r="L85" s="33">
        <v>74</v>
      </c>
      <c r="M85" s="33">
        <v>1397</v>
      </c>
      <c r="N85" s="33">
        <v>400</v>
      </c>
      <c r="O85" s="33">
        <v>227</v>
      </c>
      <c r="P85" s="33">
        <v>44</v>
      </c>
      <c r="Q85" s="36"/>
      <c r="S85" s="32" t="s">
        <v>428</v>
      </c>
      <c r="T85" s="33">
        <v>3701</v>
      </c>
      <c r="U85" s="33">
        <v>2554</v>
      </c>
      <c r="V85" s="33">
        <v>3787</v>
      </c>
      <c r="W85" s="33">
        <v>8027</v>
      </c>
      <c r="X85" s="33">
        <v>2292</v>
      </c>
      <c r="Y85" s="33">
        <v>1394</v>
      </c>
      <c r="Z85" s="43">
        <v>5.42</v>
      </c>
      <c r="AA85" s="33">
        <v>1.33</v>
      </c>
      <c r="AB85" s="43">
        <v>6.03</v>
      </c>
      <c r="AC85" s="43">
        <v>6.14</v>
      </c>
      <c r="AD85" s="33">
        <v>1.84</v>
      </c>
      <c r="AE85" s="33">
        <v>1.39</v>
      </c>
      <c r="AF85" s="33">
        <v>283.8</v>
      </c>
      <c r="AG85" s="33">
        <v>301.4</v>
      </c>
      <c r="AH85" s="33">
        <v>6659</v>
      </c>
      <c r="AI85" s="33">
        <v>3721</v>
      </c>
    </row>
    <row r="86" spans="1:35">
      <c r="A86" s="32" t="s">
        <v>429</v>
      </c>
      <c r="B86" s="33">
        <v>3394</v>
      </c>
      <c r="C86" s="33">
        <v>587</v>
      </c>
      <c r="D86" s="33">
        <v>1853</v>
      </c>
      <c r="E86" s="36"/>
      <c r="F86" s="33">
        <v>665</v>
      </c>
      <c r="G86" s="33">
        <v>290</v>
      </c>
      <c r="H86" s="36"/>
      <c r="J86" s="32" t="s">
        <v>429</v>
      </c>
      <c r="K86" s="33">
        <v>965</v>
      </c>
      <c r="L86" s="33">
        <v>94</v>
      </c>
      <c r="M86" s="33">
        <v>688</v>
      </c>
      <c r="N86" s="36"/>
      <c r="O86" s="33">
        <v>138</v>
      </c>
      <c r="P86" s="33">
        <v>46</v>
      </c>
      <c r="Q86" s="36"/>
      <c r="S86" s="32" t="s">
        <v>429</v>
      </c>
      <c r="T86" s="33">
        <v>2963</v>
      </c>
      <c r="U86" s="33">
        <v>1748</v>
      </c>
      <c r="V86" s="33">
        <v>3745</v>
      </c>
      <c r="W86" s="47"/>
      <c r="X86" s="33">
        <v>2298</v>
      </c>
      <c r="Y86" s="33">
        <v>1602</v>
      </c>
      <c r="Z86" s="43">
        <v>5.7</v>
      </c>
      <c r="AA86" s="43">
        <v>0.77</v>
      </c>
      <c r="AB86" s="43">
        <v>7.16</v>
      </c>
      <c r="AC86" s="48"/>
      <c r="AD86" s="33">
        <v>2.71</v>
      </c>
      <c r="AE86" s="33">
        <v>1.23</v>
      </c>
      <c r="AF86" s="33">
        <v>276.6</v>
      </c>
      <c r="AG86" s="33">
        <v>297.5</v>
      </c>
      <c r="AH86" s="33">
        <v>3742</v>
      </c>
      <c r="AI86" s="33">
        <v>1872</v>
      </c>
    </row>
    <row r="87" spans="1:35">
      <c r="A87" s="32" t="s">
        <v>432</v>
      </c>
      <c r="B87" s="33">
        <v>3839</v>
      </c>
      <c r="C87" s="33">
        <v>161</v>
      </c>
      <c r="D87" s="33">
        <v>2524</v>
      </c>
      <c r="E87" s="36"/>
      <c r="F87" s="33">
        <v>820</v>
      </c>
      <c r="G87" s="33">
        <v>333</v>
      </c>
      <c r="H87" s="36"/>
      <c r="J87" s="32" t="s">
        <v>432</v>
      </c>
      <c r="K87" s="33">
        <v>1131</v>
      </c>
      <c r="L87" s="33">
        <v>24</v>
      </c>
      <c r="M87" s="33">
        <v>905</v>
      </c>
      <c r="N87" s="36"/>
      <c r="O87" s="33">
        <v>161</v>
      </c>
      <c r="P87" s="33">
        <v>41</v>
      </c>
      <c r="Q87" s="36"/>
      <c r="S87" s="32" t="s">
        <v>432</v>
      </c>
      <c r="T87" s="33">
        <v>3176</v>
      </c>
      <c r="U87" s="33">
        <v>2317</v>
      </c>
      <c r="V87" s="33">
        <v>3664</v>
      </c>
      <c r="W87" s="47"/>
      <c r="X87" s="33">
        <v>2209</v>
      </c>
      <c r="Y87" s="33">
        <v>1589</v>
      </c>
      <c r="Z87" s="43">
        <v>5.74</v>
      </c>
      <c r="AA87" s="33">
        <v>1.31</v>
      </c>
      <c r="AB87" s="43">
        <v>6.84</v>
      </c>
      <c r="AC87" s="48"/>
      <c r="AD87" s="33">
        <v>1.34</v>
      </c>
      <c r="AE87" s="43">
        <v>0.85</v>
      </c>
      <c r="AF87" s="33">
        <v>294.4</v>
      </c>
      <c r="AG87" s="33">
        <v>315.8</v>
      </c>
      <c r="AH87" s="33">
        <v>4698</v>
      </c>
      <c r="AI87" s="33">
        <v>2608</v>
      </c>
    </row>
    <row r="88" spans="1:35">
      <c r="A88" s="32" t="s">
        <v>433</v>
      </c>
      <c r="B88" s="33">
        <v>2649</v>
      </c>
      <c r="C88" s="36"/>
      <c r="D88" s="33">
        <v>2507</v>
      </c>
      <c r="E88" s="36"/>
      <c r="F88" s="33">
        <v>107</v>
      </c>
      <c r="G88" s="33">
        <v>35</v>
      </c>
      <c r="H88" s="36"/>
      <c r="J88" s="32" t="s">
        <v>433</v>
      </c>
      <c r="K88" s="33">
        <v>995</v>
      </c>
      <c r="L88" s="36"/>
      <c r="M88" s="33">
        <v>973</v>
      </c>
      <c r="N88" s="36"/>
      <c r="O88" s="33">
        <v>18</v>
      </c>
      <c r="P88" s="33">
        <v>4</v>
      </c>
      <c r="Q88" s="36"/>
      <c r="S88" s="32" t="s">
        <v>433</v>
      </c>
      <c r="T88" s="33">
        <v>3860</v>
      </c>
      <c r="U88" s="47"/>
      <c r="V88" s="33">
        <v>3951</v>
      </c>
      <c r="W88" s="47"/>
      <c r="X88" s="33">
        <v>2189</v>
      </c>
      <c r="Y88" s="33">
        <v>1171</v>
      </c>
      <c r="Z88" s="43">
        <v>4.65</v>
      </c>
      <c r="AA88" s="48"/>
      <c r="AB88" s="43">
        <v>4.69</v>
      </c>
      <c r="AC88" s="48"/>
      <c r="AD88" s="43">
        <v>2.93</v>
      </c>
      <c r="AE88" s="43">
        <v>0.8</v>
      </c>
      <c r="AF88" s="33">
        <v>281.5</v>
      </c>
      <c r="AG88" s="33">
        <v>295.3</v>
      </c>
      <c r="AH88" s="33">
        <v>3326</v>
      </c>
      <c r="AI88" s="33">
        <v>2697</v>
      </c>
    </row>
    <row r="89" spans="1:35">
      <c r="A89" s="32" t="s">
        <v>434</v>
      </c>
      <c r="B89" s="33">
        <v>14438</v>
      </c>
      <c r="C89" s="33">
        <v>260</v>
      </c>
      <c r="D89" s="33">
        <v>10304</v>
      </c>
      <c r="E89" s="33">
        <v>661</v>
      </c>
      <c r="F89" s="33">
        <v>2232</v>
      </c>
      <c r="G89" s="33">
        <v>959</v>
      </c>
      <c r="H89" s="33">
        <v>23</v>
      </c>
      <c r="J89" s="32" t="s">
        <v>434</v>
      </c>
      <c r="K89" s="33">
        <v>5780</v>
      </c>
      <c r="L89" s="33">
        <v>30</v>
      </c>
      <c r="M89" s="33">
        <v>4734</v>
      </c>
      <c r="N89" s="33">
        <v>485</v>
      </c>
      <c r="O89" s="33">
        <v>415</v>
      </c>
      <c r="P89" s="33">
        <v>114</v>
      </c>
      <c r="Q89" s="33">
        <v>0.6</v>
      </c>
      <c r="S89" s="32" t="s">
        <v>434</v>
      </c>
      <c r="T89" s="33">
        <v>4183</v>
      </c>
      <c r="U89" s="33">
        <v>1171</v>
      </c>
      <c r="V89" s="33">
        <v>4619</v>
      </c>
      <c r="W89" s="33">
        <v>7846</v>
      </c>
      <c r="X89" s="33">
        <v>2390</v>
      </c>
      <c r="Y89" s="33">
        <v>1238</v>
      </c>
      <c r="Z89" s="43">
        <v>4.3</v>
      </c>
      <c r="AA89" s="43">
        <v>0.06</v>
      </c>
      <c r="AB89" s="43">
        <v>4.5</v>
      </c>
      <c r="AC89" s="43">
        <v>5.8</v>
      </c>
      <c r="AD89" s="33">
        <v>1.43</v>
      </c>
      <c r="AE89" s="43">
        <v>1.19</v>
      </c>
      <c r="AF89" s="33">
        <v>277.2</v>
      </c>
      <c r="AG89" s="33">
        <v>290.2</v>
      </c>
      <c r="AH89" s="33">
        <v>16883</v>
      </c>
      <c r="AI89" s="33">
        <v>13010</v>
      </c>
    </row>
    <row r="90" spans="1:35">
      <c r="A90" s="32" t="s">
        <v>435</v>
      </c>
      <c r="B90" s="33">
        <v>9359</v>
      </c>
      <c r="C90" s="33">
        <v>1056</v>
      </c>
      <c r="D90" s="33">
        <v>6442</v>
      </c>
      <c r="E90" s="33">
        <v>911</v>
      </c>
      <c r="F90" s="33">
        <v>364</v>
      </c>
      <c r="G90" s="33">
        <v>587</v>
      </c>
      <c r="H90" s="36"/>
      <c r="J90" s="32" t="s">
        <v>435</v>
      </c>
      <c r="K90" s="33">
        <v>4064</v>
      </c>
      <c r="L90" s="33">
        <v>183</v>
      </c>
      <c r="M90" s="33">
        <v>3046</v>
      </c>
      <c r="N90" s="33">
        <v>733</v>
      </c>
      <c r="O90" s="33">
        <v>49</v>
      </c>
      <c r="P90" s="33">
        <v>53</v>
      </c>
      <c r="Q90" s="36"/>
      <c r="S90" s="32" t="s">
        <v>435</v>
      </c>
      <c r="T90" s="33">
        <v>4483</v>
      </c>
      <c r="U90" s="33">
        <v>1770</v>
      </c>
      <c r="V90" s="33">
        <v>4761</v>
      </c>
      <c r="W90" s="33">
        <v>8047</v>
      </c>
      <c r="X90" s="33">
        <v>2111</v>
      </c>
      <c r="Y90" s="33">
        <v>1069</v>
      </c>
      <c r="Z90" s="43">
        <v>4.84</v>
      </c>
      <c r="AA90" s="43">
        <v>0.5</v>
      </c>
      <c r="AB90" s="43">
        <v>4.86</v>
      </c>
      <c r="AC90" s="43">
        <v>6.1</v>
      </c>
      <c r="AD90" s="43">
        <v>0.96</v>
      </c>
      <c r="AE90" s="43">
        <v>0.79</v>
      </c>
      <c r="AF90" s="33">
        <v>280</v>
      </c>
      <c r="AG90" s="33">
        <v>293.5</v>
      </c>
      <c r="AH90" s="33">
        <v>10184</v>
      </c>
      <c r="AI90" s="33">
        <v>8271</v>
      </c>
    </row>
    <row r="91" spans="1:35">
      <c r="A91" s="32" t="s">
        <v>437</v>
      </c>
      <c r="B91" s="33">
        <v>7647</v>
      </c>
      <c r="C91" s="33">
        <v>425</v>
      </c>
      <c r="D91" s="33">
        <v>5707</v>
      </c>
      <c r="E91" s="36"/>
      <c r="F91" s="33">
        <v>511</v>
      </c>
      <c r="G91" s="33">
        <v>1003</v>
      </c>
      <c r="H91" s="36"/>
      <c r="J91" s="32" t="s">
        <v>437</v>
      </c>
      <c r="K91" s="33">
        <v>2969</v>
      </c>
      <c r="L91" s="33">
        <v>66</v>
      </c>
      <c r="M91" s="33">
        <v>2689</v>
      </c>
      <c r="N91" s="36"/>
      <c r="O91" s="33">
        <v>107</v>
      </c>
      <c r="P91" s="33">
        <v>106</v>
      </c>
      <c r="Q91" s="36"/>
      <c r="S91" s="32" t="s">
        <v>437</v>
      </c>
      <c r="T91" s="33">
        <v>3955</v>
      </c>
      <c r="U91" s="33">
        <v>1565</v>
      </c>
      <c r="V91" s="33">
        <v>4739</v>
      </c>
      <c r="W91" s="47"/>
      <c r="X91" s="33">
        <v>2259</v>
      </c>
      <c r="Y91" s="33">
        <v>1128</v>
      </c>
      <c r="Z91" s="43">
        <v>4.32</v>
      </c>
      <c r="AA91" s="43">
        <v>0.58</v>
      </c>
      <c r="AB91" s="33">
        <v>4.51</v>
      </c>
      <c r="AC91" s="48"/>
      <c r="AD91" s="33">
        <v>1.49</v>
      </c>
      <c r="AE91" s="43">
        <v>0.92</v>
      </c>
      <c r="AF91" s="33">
        <v>283.6</v>
      </c>
      <c r="AG91" s="33">
        <v>296.7</v>
      </c>
      <c r="AH91" s="33">
        <v>10377</v>
      </c>
      <c r="AI91" s="33">
        <v>6974</v>
      </c>
    </row>
    <row r="92" spans="1:35">
      <c r="A92" s="32" t="s">
        <v>438</v>
      </c>
      <c r="B92" s="33">
        <v>6396</v>
      </c>
      <c r="C92" s="33">
        <v>1009</v>
      </c>
      <c r="D92" s="33">
        <v>3588</v>
      </c>
      <c r="E92" s="33">
        <v>986</v>
      </c>
      <c r="F92" s="33">
        <v>735</v>
      </c>
      <c r="G92" s="33">
        <v>75</v>
      </c>
      <c r="H92" s="36">
        <v>3</v>
      </c>
      <c r="J92" s="32" t="s">
        <v>438</v>
      </c>
      <c r="K92" s="33">
        <v>2834</v>
      </c>
      <c r="L92" s="33">
        <v>197</v>
      </c>
      <c r="M92" s="33">
        <v>1700</v>
      </c>
      <c r="N92" s="33">
        <v>777</v>
      </c>
      <c r="O92" s="33">
        <v>152</v>
      </c>
      <c r="P92" s="33">
        <v>8</v>
      </c>
      <c r="Q92" s="36"/>
      <c r="S92" s="32" t="s">
        <v>438</v>
      </c>
      <c r="T92" s="33">
        <v>4672</v>
      </c>
      <c r="U92" s="33">
        <v>2070</v>
      </c>
      <c r="V92" s="33">
        <v>4877</v>
      </c>
      <c r="W92" s="33">
        <v>7896</v>
      </c>
      <c r="X92" s="33">
        <v>2703</v>
      </c>
      <c r="Y92" s="33">
        <v>1090</v>
      </c>
      <c r="Z92" s="43">
        <v>4.85</v>
      </c>
      <c r="AA92" s="43">
        <v>0.43</v>
      </c>
      <c r="AB92" s="43">
        <v>4.68</v>
      </c>
      <c r="AC92" s="43">
        <v>5.68</v>
      </c>
      <c r="AD92" s="33">
        <v>1.37</v>
      </c>
      <c r="AE92" s="43">
        <v>0.93</v>
      </c>
      <c r="AF92" s="33">
        <v>290</v>
      </c>
      <c r="AG92" s="33">
        <v>304</v>
      </c>
      <c r="AH92" s="33">
        <v>6457</v>
      </c>
      <c r="AI92" s="33">
        <v>4575</v>
      </c>
    </row>
    <row r="93" spans="1:35">
      <c r="A93" s="32" t="s">
        <v>439</v>
      </c>
      <c r="B93" s="33">
        <v>4295</v>
      </c>
      <c r="C93" s="33">
        <v>469</v>
      </c>
      <c r="D93" s="33">
        <v>2704</v>
      </c>
      <c r="E93" s="36"/>
      <c r="F93" s="33">
        <v>547</v>
      </c>
      <c r="G93" s="33">
        <v>575</v>
      </c>
      <c r="H93" s="36"/>
      <c r="J93" s="32" t="s">
        <v>439</v>
      </c>
      <c r="K93" s="33">
        <v>1547</v>
      </c>
      <c r="L93" s="33">
        <v>88</v>
      </c>
      <c r="M93" s="33">
        <v>1303</v>
      </c>
      <c r="N93" s="36"/>
      <c r="O93" s="33">
        <v>104</v>
      </c>
      <c r="P93" s="33">
        <v>52</v>
      </c>
      <c r="Q93" s="36"/>
      <c r="S93" s="32" t="s">
        <v>439</v>
      </c>
      <c r="T93" s="33">
        <v>3849</v>
      </c>
      <c r="U93" s="33">
        <v>1907</v>
      </c>
      <c r="V93" s="33">
        <v>5170</v>
      </c>
      <c r="W93" s="47"/>
      <c r="X93" s="33">
        <v>2012</v>
      </c>
      <c r="Y93" s="33">
        <v>1007</v>
      </c>
      <c r="Z93" s="33">
        <v>4.61</v>
      </c>
      <c r="AA93" s="43">
        <v>0.8</v>
      </c>
      <c r="AB93" s="43">
        <v>5.19</v>
      </c>
      <c r="AC93" s="48"/>
      <c r="AD93" s="43">
        <v>0.9</v>
      </c>
      <c r="AE93" s="43">
        <v>0.87</v>
      </c>
      <c r="AF93" s="33">
        <v>284.2</v>
      </c>
      <c r="AG93" s="33">
        <v>297.2</v>
      </c>
      <c r="AH93" s="33">
        <v>4267</v>
      </c>
      <c r="AI93" s="33">
        <v>3054</v>
      </c>
    </row>
    <row r="94" spans="1:35">
      <c r="A94" s="32" t="s">
        <v>440</v>
      </c>
      <c r="B94" s="36">
        <v>15000</v>
      </c>
      <c r="C94" s="36">
        <v>162</v>
      </c>
      <c r="D94" s="36">
        <v>11571</v>
      </c>
      <c r="E94" s="36">
        <v>250</v>
      </c>
      <c r="F94" s="36">
        <v>1942</v>
      </c>
      <c r="G94" s="36">
        <v>1044</v>
      </c>
      <c r="H94" s="36">
        <v>31</v>
      </c>
      <c r="J94" s="32" t="s">
        <v>440</v>
      </c>
      <c r="K94" s="36">
        <v>5988</v>
      </c>
      <c r="L94" s="36">
        <v>12</v>
      </c>
      <c r="M94" s="36">
        <v>5260</v>
      </c>
      <c r="N94" s="36">
        <v>197</v>
      </c>
      <c r="O94" s="36">
        <v>409</v>
      </c>
      <c r="P94" s="36">
        <v>111</v>
      </c>
      <c r="Q94" s="36"/>
      <c r="S94" s="32" t="s">
        <v>440</v>
      </c>
      <c r="T94" s="33">
        <v>4086</v>
      </c>
      <c r="U94" s="33">
        <v>974</v>
      </c>
      <c r="V94" s="33">
        <v>4553</v>
      </c>
      <c r="W94" s="33">
        <v>7867</v>
      </c>
      <c r="X94" s="33">
        <v>2250</v>
      </c>
      <c r="Y94" s="33">
        <v>1211</v>
      </c>
      <c r="Z94" s="43">
        <v>5.97</v>
      </c>
      <c r="AA94" s="33">
        <v>1.02</v>
      </c>
      <c r="AB94" s="33">
        <v>6.21</v>
      </c>
      <c r="AC94" s="43">
        <v>6.39</v>
      </c>
      <c r="AD94" s="43">
        <v>2.31</v>
      </c>
      <c r="AE94" s="33">
        <v>1.8</v>
      </c>
      <c r="AF94" s="33">
        <v>273.8</v>
      </c>
      <c r="AG94" s="33">
        <v>289.4</v>
      </c>
      <c r="AH94" s="33">
        <v>19043</v>
      </c>
      <c r="AI94" s="33">
        <v>13533</v>
      </c>
    </row>
    <row r="95" spans="1:35">
      <c r="A95" s="32" t="s">
        <v>441</v>
      </c>
      <c r="B95" s="33">
        <v>10163</v>
      </c>
      <c r="C95" s="33">
        <v>398</v>
      </c>
      <c r="D95" s="33">
        <v>7289</v>
      </c>
      <c r="E95" s="36"/>
      <c r="F95" s="33">
        <v>1850</v>
      </c>
      <c r="G95" s="33">
        <v>626</v>
      </c>
      <c r="H95" s="36"/>
      <c r="J95" s="32" t="s">
        <v>441</v>
      </c>
      <c r="K95" s="33">
        <v>2851</v>
      </c>
      <c r="L95" s="33">
        <v>111</v>
      </c>
      <c r="M95" s="33">
        <v>2347</v>
      </c>
      <c r="N95" s="36"/>
      <c r="O95" s="33">
        <v>328</v>
      </c>
      <c r="P95" s="33">
        <v>64</v>
      </c>
      <c r="Q95" s="36"/>
      <c r="S95" s="32" t="s">
        <v>441</v>
      </c>
      <c r="T95" s="33">
        <v>2929</v>
      </c>
      <c r="U95" s="33">
        <v>2799</v>
      </c>
      <c r="V95" s="33">
        <v>3273</v>
      </c>
      <c r="W95" s="47"/>
      <c r="X95" s="33">
        <v>2120</v>
      </c>
      <c r="Y95" s="33">
        <v>1046</v>
      </c>
      <c r="Z95" s="43">
        <v>4.36</v>
      </c>
      <c r="AA95" s="43">
        <v>0.26</v>
      </c>
      <c r="AB95" s="43">
        <v>4.92</v>
      </c>
      <c r="AC95" s="48"/>
      <c r="AD95" s="43">
        <v>0.56</v>
      </c>
      <c r="AE95" s="43">
        <v>0.6</v>
      </c>
      <c r="AF95" s="44">
        <v>287.7</v>
      </c>
      <c r="AG95" s="33">
        <v>303.2</v>
      </c>
      <c r="AH95" s="33">
        <v>9534</v>
      </c>
      <c r="AI95" s="33">
        <v>6383</v>
      </c>
    </row>
    <row r="96" spans="1:35">
      <c r="A96" s="32" t="s">
        <v>442</v>
      </c>
      <c r="B96" s="33">
        <v>8458</v>
      </c>
      <c r="C96" s="33">
        <v>3658</v>
      </c>
      <c r="D96" s="33">
        <v>3357</v>
      </c>
      <c r="E96" s="36"/>
      <c r="F96" s="33">
        <v>720</v>
      </c>
      <c r="G96" s="33">
        <v>722</v>
      </c>
      <c r="H96" s="36"/>
      <c r="J96" s="32" t="s">
        <v>442</v>
      </c>
      <c r="K96" s="33">
        <v>3238</v>
      </c>
      <c r="L96" s="33">
        <v>1573</v>
      </c>
      <c r="M96" s="33">
        <v>1467</v>
      </c>
      <c r="N96" s="36"/>
      <c r="O96" s="33">
        <v>134</v>
      </c>
      <c r="P96" s="33">
        <v>64</v>
      </c>
      <c r="Q96" s="36"/>
      <c r="S96" s="32" t="s">
        <v>442</v>
      </c>
      <c r="T96" s="33">
        <v>3946</v>
      </c>
      <c r="U96" s="33">
        <v>4309</v>
      </c>
      <c r="V96" s="33">
        <v>4399</v>
      </c>
      <c r="W96" s="47"/>
      <c r="X96" s="33">
        <v>2132</v>
      </c>
      <c r="Y96" s="33">
        <v>1075</v>
      </c>
      <c r="Z96" s="43">
        <v>2.43</v>
      </c>
      <c r="AA96" s="43">
        <v>0.12</v>
      </c>
      <c r="AB96" s="43">
        <v>5.07</v>
      </c>
      <c r="AC96" s="48"/>
      <c r="AD96" s="33">
        <v>1.92</v>
      </c>
      <c r="AE96" s="43">
        <v>0.66</v>
      </c>
      <c r="AF96" s="33">
        <v>283.3</v>
      </c>
      <c r="AG96" s="44">
        <v>298.1</v>
      </c>
      <c r="AH96" s="33">
        <v>4994</v>
      </c>
      <c r="AI96" s="33">
        <v>3798</v>
      </c>
    </row>
    <row r="97" spans="1:35">
      <c r="A97" s="32" t="s">
        <v>443</v>
      </c>
      <c r="B97" s="33">
        <v>4814</v>
      </c>
      <c r="C97" s="33">
        <v>1247</v>
      </c>
      <c r="D97" s="33">
        <v>2488</v>
      </c>
      <c r="E97" s="36"/>
      <c r="F97" s="33">
        <v>803</v>
      </c>
      <c r="G97" s="33">
        <v>265</v>
      </c>
      <c r="H97" s="33">
        <v>12</v>
      </c>
      <c r="J97" s="32" t="s">
        <v>443</v>
      </c>
      <c r="K97" s="33">
        <v>1618</v>
      </c>
      <c r="L97" s="33">
        <v>424</v>
      </c>
      <c r="M97" s="33">
        <v>1019</v>
      </c>
      <c r="N97" s="36"/>
      <c r="O97" s="33">
        <v>150</v>
      </c>
      <c r="P97" s="33">
        <v>25</v>
      </c>
      <c r="Q97" s="33">
        <v>0.5</v>
      </c>
      <c r="S97" s="32" t="s">
        <v>443</v>
      </c>
      <c r="T97" s="33">
        <v>3564</v>
      </c>
      <c r="U97" s="33">
        <v>3398</v>
      </c>
      <c r="V97" s="33">
        <v>4391</v>
      </c>
      <c r="W97" s="47"/>
      <c r="X97" s="33">
        <v>2080</v>
      </c>
      <c r="Y97" s="33">
        <v>1040</v>
      </c>
      <c r="Z97" s="43">
        <v>3.64</v>
      </c>
      <c r="AA97" s="43">
        <v>0.67</v>
      </c>
      <c r="AB97" s="43">
        <v>5.38</v>
      </c>
      <c r="AC97" s="48"/>
      <c r="AD97" s="43">
        <v>0.78</v>
      </c>
      <c r="AE97" s="43">
        <v>0.46</v>
      </c>
      <c r="AF97" s="33">
        <v>289</v>
      </c>
      <c r="AG97" s="33">
        <v>303.8</v>
      </c>
      <c r="AH97" s="33">
        <v>3627</v>
      </c>
      <c r="AI97" s="33">
        <v>2745</v>
      </c>
    </row>
    <row r="98" spans="1:35">
      <c r="A98" s="32" t="s">
        <v>444</v>
      </c>
      <c r="B98" s="33">
        <v>14829</v>
      </c>
      <c r="C98" s="33">
        <v>1237</v>
      </c>
      <c r="D98" s="33">
        <v>10248</v>
      </c>
      <c r="E98" s="33">
        <v>1614</v>
      </c>
      <c r="F98" s="33">
        <v>1194</v>
      </c>
      <c r="G98" s="33">
        <v>536</v>
      </c>
      <c r="H98" s="33"/>
      <c r="J98" s="32" t="s">
        <v>444</v>
      </c>
      <c r="K98" s="33">
        <v>6028</v>
      </c>
      <c r="L98" s="33">
        <v>143</v>
      </c>
      <c r="M98" s="33">
        <v>4484</v>
      </c>
      <c r="N98" s="33">
        <v>1204</v>
      </c>
      <c r="O98" s="33">
        <v>136</v>
      </c>
      <c r="P98" s="33">
        <v>61</v>
      </c>
      <c r="Q98" s="33"/>
      <c r="S98" s="32" t="s">
        <v>444</v>
      </c>
      <c r="T98" s="36">
        <v>4297</v>
      </c>
      <c r="U98" s="33">
        <v>1222</v>
      </c>
      <c r="V98" s="33">
        <v>4484</v>
      </c>
      <c r="W98" s="33">
        <v>7462</v>
      </c>
      <c r="X98" s="33">
        <v>1880</v>
      </c>
      <c r="Y98" s="33">
        <v>1171</v>
      </c>
      <c r="Z98" s="43">
        <v>4.45</v>
      </c>
      <c r="AA98" s="43">
        <v>0.89</v>
      </c>
      <c r="AB98" s="43">
        <v>4.53</v>
      </c>
      <c r="AC98" s="43">
        <v>5.28</v>
      </c>
      <c r="AD98" s="43">
        <v>0.26</v>
      </c>
      <c r="AE98" s="43">
        <v>0.11</v>
      </c>
      <c r="AF98" s="33">
        <v>279.6</v>
      </c>
      <c r="AG98" s="33">
        <v>293</v>
      </c>
      <c r="AH98" s="33">
        <v>14967</v>
      </c>
      <c r="AI98" s="33">
        <v>11982</v>
      </c>
    </row>
    <row r="99" spans="1:35">
      <c r="A99" s="32" t="s">
        <v>445</v>
      </c>
      <c r="B99" s="36">
        <v>5302</v>
      </c>
      <c r="C99" s="36">
        <v>1615</v>
      </c>
      <c r="D99" s="36">
        <v>2446</v>
      </c>
      <c r="E99" s="36">
        <v>217</v>
      </c>
      <c r="F99" s="36">
        <v>755</v>
      </c>
      <c r="G99" s="36">
        <v>267</v>
      </c>
      <c r="H99" s="36"/>
      <c r="J99" s="32" t="s">
        <v>445</v>
      </c>
      <c r="K99" s="36">
        <v>1979</v>
      </c>
      <c r="L99" s="36">
        <v>493</v>
      </c>
      <c r="M99" s="36">
        <v>1118</v>
      </c>
      <c r="N99" s="36">
        <v>181</v>
      </c>
      <c r="O99" s="36">
        <v>161</v>
      </c>
      <c r="P99" s="36">
        <v>25</v>
      </c>
      <c r="Q99" s="36"/>
      <c r="S99" s="32" t="s">
        <v>445</v>
      </c>
      <c r="T99" s="33">
        <v>3864</v>
      </c>
      <c r="U99" s="33">
        <v>3061</v>
      </c>
      <c r="V99" s="33">
        <v>4689</v>
      </c>
      <c r="W99" s="33">
        <v>8345</v>
      </c>
      <c r="X99" s="33">
        <v>2324</v>
      </c>
      <c r="Y99" s="33">
        <v>1169</v>
      </c>
      <c r="Z99" s="43">
        <v>3.62</v>
      </c>
      <c r="AA99" s="43">
        <v>0.43</v>
      </c>
      <c r="AB99" s="33">
        <v>5.68</v>
      </c>
      <c r="AC99" s="43">
        <v>5.67</v>
      </c>
      <c r="AD99" s="43">
        <v>1.12</v>
      </c>
      <c r="AE99" s="43">
        <v>1.18</v>
      </c>
      <c r="AF99" s="33">
        <v>291.8</v>
      </c>
      <c r="AG99" s="44">
        <v>308.1</v>
      </c>
      <c r="AH99" s="33">
        <v>3323</v>
      </c>
      <c r="AI99" s="33">
        <v>2222</v>
      </c>
    </row>
    <row r="100" spans="1:35">
      <c r="A100" s="32" t="s">
        <v>446</v>
      </c>
      <c r="B100" s="33">
        <v>1012</v>
      </c>
      <c r="C100" s="33">
        <v>127</v>
      </c>
      <c r="D100" s="33">
        <v>598</v>
      </c>
      <c r="E100" s="33">
        <v>130</v>
      </c>
      <c r="F100" s="33">
        <v>29</v>
      </c>
      <c r="G100" s="33">
        <v>129</v>
      </c>
      <c r="H100" s="36"/>
      <c r="J100" s="32" t="s">
        <v>446</v>
      </c>
      <c r="K100" s="33">
        <v>385</v>
      </c>
      <c r="L100" s="33">
        <v>14</v>
      </c>
      <c r="M100" s="33">
        <v>254</v>
      </c>
      <c r="N100" s="33">
        <v>98</v>
      </c>
      <c r="O100" s="33">
        <v>5</v>
      </c>
      <c r="P100" s="33">
        <v>15</v>
      </c>
      <c r="Q100" s="36"/>
      <c r="S100" s="32" t="s">
        <v>446</v>
      </c>
      <c r="T100" s="33">
        <v>3937</v>
      </c>
      <c r="U100" s="33">
        <v>1080</v>
      </c>
      <c r="V100" s="33">
        <v>4510</v>
      </c>
      <c r="W100" s="33">
        <v>7510</v>
      </c>
      <c r="X100" s="33">
        <v>1743</v>
      </c>
      <c r="Y100" s="33">
        <v>1148</v>
      </c>
      <c r="Z100" s="43">
        <v>6.4</v>
      </c>
      <c r="AA100" s="43">
        <v>0.45</v>
      </c>
      <c r="AB100" s="43">
        <v>6.79</v>
      </c>
      <c r="AC100" s="43">
        <v>7.27</v>
      </c>
      <c r="AD100" s="33">
        <v>1.39</v>
      </c>
      <c r="AE100" s="43">
        <v>1.17</v>
      </c>
      <c r="AF100" s="33">
        <v>272</v>
      </c>
      <c r="AG100" s="33">
        <v>289</v>
      </c>
      <c r="AH100" s="33">
        <v>794</v>
      </c>
      <c r="AI100" s="33">
        <v>621</v>
      </c>
    </row>
    <row r="101" spans="1:35">
      <c r="A101" s="32" t="s">
        <v>447</v>
      </c>
      <c r="B101" s="33">
        <v>2427</v>
      </c>
      <c r="C101" s="33">
        <v>657</v>
      </c>
      <c r="D101" s="33">
        <v>1548</v>
      </c>
      <c r="E101" s="36"/>
      <c r="F101" s="33">
        <v>168</v>
      </c>
      <c r="G101" s="33">
        <v>54</v>
      </c>
      <c r="H101" s="36"/>
      <c r="J101" s="32" t="s">
        <v>447</v>
      </c>
      <c r="K101" s="33">
        <v>940</v>
      </c>
      <c r="L101" s="33">
        <v>247</v>
      </c>
      <c r="M101" s="33">
        <v>666</v>
      </c>
      <c r="N101" s="36"/>
      <c r="O101" s="33">
        <v>23</v>
      </c>
      <c r="P101" s="33">
        <v>4</v>
      </c>
      <c r="Q101" s="36"/>
      <c r="S101" s="32" t="s">
        <v>447</v>
      </c>
      <c r="T101" s="36">
        <v>3975</v>
      </c>
      <c r="U101" s="36">
        <v>3763</v>
      </c>
      <c r="V101" s="36">
        <v>4314</v>
      </c>
      <c r="W101" s="47"/>
      <c r="X101" s="36">
        <v>2145</v>
      </c>
      <c r="Y101" s="36">
        <v>722</v>
      </c>
      <c r="Z101" s="48">
        <v>4.93</v>
      </c>
      <c r="AA101" s="48">
        <v>0.42</v>
      </c>
      <c r="AB101" s="43">
        <v>6.66</v>
      </c>
      <c r="AC101" s="48"/>
      <c r="AD101" s="33">
        <v>1.45</v>
      </c>
      <c r="AE101" s="43">
        <v>0.76</v>
      </c>
      <c r="AF101" s="44">
        <v>287.1</v>
      </c>
      <c r="AG101" s="33">
        <v>307.6</v>
      </c>
      <c r="AH101" s="33">
        <v>2476</v>
      </c>
      <c r="AI101" s="33">
        <v>2005</v>
      </c>
    </row>
    <row r="102" spans="1:35">
      <c r="A102" s="32" t="s">
        <v>448</v>
      </c>
      <c r="B102" s="33">
        <v>10961</v>
      </c>
      <c r="C102" s="33">
        <v>8455</v>
      </c>
      <c r="D102" s="33">
        <v>1800</v>
      </c>
      <c r="E102" s="36"/>
      <c r="F102" s="33">
        <v>527</v>
      </c>
      <c r="G102" s="33">
        <v>179</v>
      </c>
      <c r="H102" s="36"/>
      <c r="J102" s="32" t="s">
        <v>448</v>
      </c>
      <c r="K102" s="33">
        <v>4375</v>
      </c>
      <c r="L102" s="33">
        <v>3588</v>
      </c>
      <c r="M102" s="33">
        <v>649</v>
      </c>
      <c r="N102" s="36"/>
      <c r="O102" s="33">
        <v>109</v>
      </c>
      <c r="P102" s="33">
        <v>29</v>
      </c>
      <c r="Q102" s="36"/>
      <c r="S102" s="32" t="s">
        <v>448</v>
      </c>
      <c r="T102" s="33">
        <v>4321</v>
      </c>
      <c r="U102" s="33">
        <v>4574</v>
      </c>
      <c r="V102" s="33">
        <v>3954</v>
      </c>
      <c r="W102" s="47"/>
      <c r="X102" s="33">
        <v>2377</v>
      </c>
      <c r="Y102" s="33">
        <v>1591</v>
      </c>
      <c r="Z102" s="43">
        <v>0.68</v>
      </c>
      <c r="AA102" s="43">
        <v>0.06</v>
      </c>
      <c r="AB102" s="33">
        <v>4.21</v>
      </c>
      <c r="AC102" s="48"/>
      <c r="AD102" s="43">
        <v>0.2</v>
      </c>
      <c r="AE102" s="43">
        <v>0.08</v>
      </c>
      <c r="AF102" s="33">
        <v>302.9</v>
      </c>
      <c r="AG102" s="33">
        <v>320.6</v>
      </c>
      <c r="AH102" s="33">
        <v>2097</v>
      </c>
      <c r="AI102" s="33">
        <v>1472</v>
      </c>
    </row>
    <row r="103" spans="1:35">
      <c r="A103" s="32" t="s">
        <v>449</v>
      </c>
      <c r="B103" s="33">
        <v>7226</v>
      </c>
      <c r="C103" s="33">
        <v>1998</v>
      </c>
      <c r="D103" s="33">
        <v>3511</v>
      </c>
      <c r="E103" s="36"/>
      <c r="F103" s="33">
        <v>580</v>
      </c>
      <c r="G103" s="33">
        <v>1137</v>
      </c>
      <c r="H103" s="36"/>
      <c r="J103" s="32" t="s">
        <v>449</v>
      </c>
      <c r="K103" s="33">
        <v>2292</v>
      </c>
      <c r="L103" s="33">
        <v>642</v>
      </c>
      <c r="M103" s="33">
        <v>1463</v>
      </c>
      <c r="N103" s="36"/>
      <c r="O103" s="33">
        <v>105</v>
      </c>
      <c r="P103" s="33">
        <v>83</v>
      </c>
      <c r="Q103" s="36"/>
      <c r="S103" s="32" t="s">
        <v>449</v>
      </c>
      <c r="T103" s="33">
        <v>3315</v>
      </c>
      <c r="U103" s="33">
        <v>3216</v>
      </c>
      <c r="V103" s="33">
        <v>4240</v>
      </c>
      <c r="W103" s="47"/>
      <c r="X103" s="33">
        <v>1851</v>
      </c>
      <c r="Y103" s="33">
        <v>892</v>
      </c>
      <c r="Z103" s="43">
        <v>4.99</v>
      </c>
      <c r="AA103" s="43">
        <v>0.19</v>
      </c>
      <c r="AB103" s="43">
        <v>7.59</v>
      </c>
      <c r="AC103" s="48"/>
      <c r="AD103" s="43">
        <v>1.19</v>
      </c>
      <c r="AE103" s="43">
        <v>0.83</v>
      </c>
      <c r="AF103" s="33">
        <v>298.3</v>
      </c>
      <c r="AG103" s="33">
        <v>322</v>
      </c>
      <c r="AH103" s="33">
        <v>8357</v>
      </c>
      <c r="AI103" s="33">
        <v>4073</v>
      </c>
    </row>
    <row r="104" spans="1:35">
      <c r="A104" s="32" t="s">
        <v>450</v>
      </c>
      <c r="B104" s="36">
        <v>10350</v>
      </c>
      <c r="C104" s="36">
        <v>7615</v>
      </c>
      <c r="D104" s="36">
        <v>1500</v>
      </c>
      <c r="E104" s="36"/>
      <c r="F104" s="36">
        <v>886</v>
      </c>
      <c r="G104" s="36">
        <v>350</v>
      </c>
      <c r="H104" s="36"/>
      <c r="J104" s="32" t="s">
        <v>450</v>
      </c>
      <c r="K104" s="36">
        <v>3681</v>
      </c>
      <c r="L104" s="36">
        <v>2954</v>
      </c>
      <c r="M104" s="36">
        <v>448</v>
      </c>
      <c r="N104" s="36"/>
      <c r="O104" s="36">
        <v>232</v>
      </c>
      <c r="P104" s="36">
        <v>47</v>
      </c>
      <c r="Q104" s="36"/>
      <c r="S104" s="32" t="s">
        <v>450</v>
      </c>
      <c r="T104" s="33">
        <v>3556</v>
      </c>
      <c r="U104" s="33">
        <v>3876</v>
      </c>
      <c r="V104" s="33">
        <v>2998</v>
      </c>
      <c r="W104" s="47"/>
      <c r="X104" s="33">
        <v>2617</v>
      </c>
      <c r="Y104" s="33">
        <v>1353</v>
      </c>
      <c r="Z104" s="33">
        <v>1.31</v>
      </c>
      <c r="AA104" s="43">
        <v>0.15</v>
      </c>
      <c r="AB104" s="43">
        <v>7.85</v>
      </c>
      <c r="AC104" s="48"/>
      <c r="AD104" s="33">
        <v>1.05</v>
      </c>
      <c r="AE104" s="43">
        <v>0.94</v>
      </c>
      <c r="AF104" s="33">
        <v>310.9</v>
      </c>
      <c r="AG104" s="44">
        <v>336.1</v>
      </c>
      <c r="AH104" s="33">
        <v>2411</v>
      </c>
      <c r="AI104" s="33">
        <v>1090</v>
      </c>
    </row>
    <row r="105" spans="1:35">
      <c r="A105" s="32" t="s">
        <v>451</v>
      </c>
      <c r="B105" s="33">
        <v>460</v>
      </c>
      <c r="C105" s="33">
        <v>277</v>
      </c>
      <c r="D105" s="33">
        <v>42</v>
      </c>
      <c r="E105" s="36"/>
      <c r="F105" s="33">
        <v>1</v>
      </c>
      <c r="G105" s="33">
        <v>137</v>
      </c>
      <c r="H105" s="33">
        <v>4</v>
      </c>
      <c r="J105" s="32" t="s">
        <v>451</v>
      </c>
      <c r="K105" s="33">
        <v>111</v>
      </c>
      <c r="L105" s="33">
        <v>91</v>
      </c>
      <c r="M105" s="33">
        <v>1</v>
      </c>
      <c r="N105" s="36"/>
      <c r="O105" s="33">
        <v>0.1</v>
      </c>
      <c r="P105" s="33">
        <v>17</v>
      </c>
      <c r="Q105" s="33">
        <v>1.1</v>
      </c>
      <c r="S105" s="32" t="s">
        <v>451</v>
      </c>
      <c r="T105" s="33">
        <v>2923</v>
      </c>
      <c r="U105" s="33">
        <v>4470</v>
      </c>
      <c r="V105" s="33">
        <v>273</v>
      </c>
      <c r="W105" s="47"/>
      <c r="X105" s="33">
        <v>1929</v>
      </c>
      <c r="Y105" s="33">
        <v>1299</v>
      </c>
      <c r="Z105" s="43">
        <v>0.32</v>
      </c>
      <c r="AA105" s="43">
        <v>0.37</v>
      </c>
      <c r="AB105" s="43">
        <v>12.12</v>
      </c>
      <c r="AC105" s="48"/>
      <c r="AD105" s="48"/>
      <c r="AE105" s="48"/>
      <c r="AF105" s="33">
        <v>370.6</v>
      </c>
      <c r="AG105" s="33">
        <v>420.3</v>
      </c>
      <c r="AH105" s="47"/>
      <c r="AI105" s="44">
        <v>0.1</v>
      </c>
    </row>
    <row r="106" spans="1:35">
      <c r="A106" s="32" t="s">
        <v>452</v>
      </c>
      <c r="B106" s="33">
        <v>7379</v>
      </c>
      <c r="C106" s="33">
        <v>278</v>
      </c>
      <c r="D106" s="33">
        <v>4939</v>
      </c>
      <c r="E106" s="36"/>
      <c r="F106" s="33">
        <v>1021</v>
      </c>
      <c r="G106" s="33">
        <v>1141</v>
      </c>
      <c r="H106" s="36"/>
      <c r="J106" s="32" t="s">
        <v>452</v>
      </c>
      <c r="K106" s="33">
        <v>2725</v>
      </c>
      <c r="L106" s="33">
        <v>120</v>
      </c>
      <c r="M106" s="33">
        <v>2303</v>
      </c>
      <c r="N106" s="36"/>
      <c r="O106" s="33">
        <v>176</v>
      </c>
      <c r="P106" s="33">
        <v>126</v>
      </c>
      <c r="Q106" s="36"/>
      <c r="S106" s="32" t="s">
        <v>452</v>
      </c>
      <c r="T106" s="33">
        <v>3908</v>
      </c>
      <c r="U106" s="33">
        <v>4261</v>
      </c>
      <c r="V106" s="33">
        <v>4662</v>
      </c>
      <c r="W106" s="47"/>
      <c r="X106" s="33">
        <v>2119</v>
      </c>
      <c r="Y106" s="33">
        <v>1365</v>
      </c>
      <c r="Z106" s="43">
        <v>5.69</v>
      </c>
      <c r="AA106" s="33">
        <v>0.71</v>
      </c>
      <c r="AB106" s="43">
        <v>6.48</v>
      </c>
      <c r="AC106" s="48"/>
      <c r="AD106" s="33">
        <v>2.01</v>
      </c>
      <c r="AE106" s="33">
        <v>1.4</v>
      </c>
      <c r="AF106" s="33">
        <v>298.2</v>
      </c>
      <c r="AG106" s="33">
        <v>318.6</v>
      </c>
      <c r="AH106" s="33">
        <v>8755</v>
      </c>
      <c r="AI106" s="33">
        <v>5791</v>
      </c>
    </row>
    <row r="107" spans="1:35">
      <c r="A107" s="32" t="s">
        <v>453</v>
      </c>
      <c r="B107" s="34">
        <v>5914</v>
      </c>
      <c r="C107" s="34">
        <v>806</v>
      </c>
      <c r="D107" s="34">
        <v>2309</v>
      </c>
      <c r="E107" s="36"/>
      <c r="F107" s="34">
        <v>1725</v>
      </c>
      <c r="G107" s="34">
        <v>1069</v>
      </c>
      <c r="H107" s="36">
        <v>6</v>
      </c>
      <c r="J107" s="32" t="s">
        <v>453</v>
      </c>
      <c r="K107" s="34">
        <v>1834</v>
      </c>
      <c r="L107" s="34">
        <v>363</v>
      </c>
      <c r="M107" s="34">
        <v>1042</v>
      </c>
      <c r="N107" s="36"/>
      <c r="O107" s="34">
        <v>288</v>
      </c>
      <c r="P107" s="34">
        <v>140</v>
      </c>
      <c r="Q107" s="36"/>
      <c r="S107" s="32" t="s">
        <v>453</v>
      </c>
      <c r="T107" s="33">
        <v>3506</v>
      </c>
      <c r="U107" s="33">
        <v>4534</v>
      </c>
      <c r="V107" s="33">
        <v>4971</v>
      </c>
      <c r="W107" s="47"/>
      <c r="X107" s="33">
        <v>2022</v>
      </c>
      <c r="Y107" s="33">
        <v>1546</v>
      </c>
      <c r="Z107" s="43">
        <v>3.45</v>
      </c>
      <c r="AA107" s="43">
        <v>1.12</v>
      </c>
      <c r="AB107" s="43">
        <v>5.32</v>
      </c>
      <c r="AC107" s="48"/>
      <c r="AD107" s="33">
        <v>1.29</v>
      </c>
      <c r="AE107" s="43">
        <v>0.07</v>
      </c>
      <c r="AF107" s="33">
        <v>295.9</v>
      </c>
      <c r="AG107" s="44">
        <v>312.7</v>
      </c>
      <c r="AH107" s="33">
        <v>4812</v>
      </c>
      <c r="AI107" s="33">
        <v>3037</v>
      </c>
    </row>
    <row r="108" spans="1:35">
      <c r="A108" s="32" t="s">
        <v>454</v>
      </c>
      <c r="B108" s="36">
        <v>4076</v>
      </c>
      <c r="C108" s="36">
        <v>1193</v>
      </c>
      <c r="D108" s="36">
        <v>392</v>
      </c>
      <c r="E108" s="36"/>
      <c r="F108" s="36">
        <v>896</v>
      </c>
      <c r="G108" s="36">
        <v>1595</v>
      </c>
      <c r="H108" s="36"/>
      <c r="J108" s="32" t="s">
        <v>454</v>
      </c>
      <c r="K108" s="36">
        <v>984</v>
      </c>
      <c r="L108" s="36">
        <v>505</v>
      </c>
      <c r="M108" s="36">
        <v>143</v>
      </c>
      <c r="N108" s="36"/>
      <c r="O108" s="36">
        <v>130</v>
      </c>
      <c r="P108" s="36">
        <v>205</v>
      </c>
      <c r="Q108" s="36"/>
      <c r="S108" s="32" t="s">
        <v>454</v>
      </c>
      <c r="T108" s="33">
        <v>2449</v>
      </c>
      <c r="U108" s="33">
        <v>4234</v>
      </c>
      <c r="V108" s="33">
        <v>3656</v>
      </c>
      <c r="W108" s="47"/>
      <c r="X108" s="33">
        <v>1519</v>
      </c>
      <c r="Y108" s="33">
        <v>1303</v>
      </c>
      <c r="Z108" s="33">
        <v>1.01</v>
      </c>
      <c r="AA108" s="43">
        <v>0.2</v>
      </c>
      <c r="AB108" s="43">
        <v>6.26</v>
      </c>
      <c r="AC108" s="48"/>
      <c r="AD108" s="43">
        <v>0.35</v>
      </c>
      <c r="AE108" s="33">
        <v>0.51</v>
      </c>
      <c r="AF108" s="33">
        <v>304.8</v>
      </c>
      <c r="AG108" s="44">
        <v>325.1</v>
      </c>
      <c r="AH108" s="33">
        <v>638</v>
      </c>
      <c r="AI108" s="33">
        <v>418</v>
      </c>
    </row>
    <row r="109" spans="1:35">
      <c r="A109" s="32" t="s">
        <v>455</v>
      </c>
      <c r="B109" s="33">
        <v>6186</v>
      </c>
      <c r="C109" s="33">
        <v>42</v>
      </c>
      <c r="D109" s="33">
        <v>3331</v>
      </c>
      <c r="E109" s="36"/>
      <c r="F109" s="33">
        <v>1455</v>
      </c>
      <c r="G109" s="33">
        <v>1358</v>
      </c>
      <c r="H109" s="36"/>
      <c r="J109" s="32" t="s">
        <v>455</v>
      </c>
      <c r="K109" s="33">
        <v>1988</v>
      </c>
      <c r="L109" s="33">
        <v>21</v>
      </c>
      <c r="M109" s="33">
        <v>1506</v>
      </c>
      <c r="N109" s="36"/>
      <c r="O109" s="33">
        <v>281</v>
      </c>
      <c r="P109" s="33">
        <v>180</v>
      </c>
      <c r="Q109" s="36"/>
      <c r="S109" s="32" t="s">
        <v>455</v>
      </c>
      <c r="T109" s="33">
        <v>3323</v>
      </c>
      <c r="U109" s="33">
        <v>4894</v>
      </c>
      <c r="V109" s="33">
        <v>4529</v>
      </c>
      <c r="W109" s="47"/>
      <c r="X109" s="33">
        <v>2018</v>
      </c>
      <c r="Y109" s="33">
        <v>1475</v>
      </c>
      <c r="Z109" s="43">
        <v>6.38</v>
      </c>
      <c r="AA109" s="33">
        <v>1.49</v>
      </c>
      <c r="AB109" s="43">
        <v>7.89</v>
      </c>
      <c r="AC109" s="48"/>
      <c r="AD109" s="33">
        <v>1.94</v>
      </c>
      <c r="AE109" s="33">
        <v>1.36</v>
      </c>
      <c r="AF109" s="33">
        <v>290</v>
      </c>
      <c r="AG109" s="33">
        <v>311</v>
      </c>
      <c r="AH109" s="33">
        <v>7265</v>
      </c>
      <c r="AI109" s="33">
        <v>4169</v>
      </c>
    </row>
    <row r="110" spans="1:35">
      <c r="A110" s="32" t="s">
        <v>456</v>
      </c>
      <c r="B110" s="33">
        <v>11474</v>
      </c>
      <c r="C110" s="33">
        <v>884</v>
      </c>
      <c r="D110" s="33">
        <v>6840</v>
      </c>
      <c r="E110" s="36"/>
      <c r="F110" s="33">
        <v>2407</v>
      </c>
      <c r="G110" s="33">
        <v>1338</v>
      </c>
      <c r="H110" s="36">
        <v>5</v>
      </c>
      <c r="J110" s="32" t="s">
        <v>456</v>
      </c>
      <c r="K110" s="33">
        <v>4594</v>
      </c>
      <c r="L110" s="33">
        <v>271</v>
      </c>
      <c r="M110" s="33">
        <v>3582</v>
      </c>
      <c r="N110" s="36"/>
      <c r="O110" s="33">
        <v>548</v>
      </c>
      <c r="P110" s="33">
        <v>194</v>
      </c>
      <c r="Q110" s="36"/>
      <c r="S110" s="32" t="s">
        <v>456</v>
      </c>
      <c r="T110" s="36">
        <v>4006</v>
      </c>
      <c r="U110" s="36">
        <v>3339</v>
      </c>
      <c r="V110" s="36">
        <v>5129</v>
      </c>
      <c r="W110" s="47"/>
      <c r="X110" s="36">
        <v>2309</v>
      </c>
      <c r="Y110" s="36">
        <v>1494</v>
      </c>
      <c r="Z110" s="48">
        <v>4.03</v>
      </c>
      <c r="AA110" s="36">
        <v>1.02</v>
      </c>
      <c r="AB110" s="43">
        <v>5.03</v>
      </c>
      <c r="AC110" s="48"/>
      <c r="AD110" s="33">
        <v>0.31</v>
      </c>
      <c r="AE110" s="33">
        <v>0.31</v>
      </c>
      <c r="AF110" s="33">
        <v>289.8</v>
      </c>
      <c r="AG110" s="33">
        <v>311.8</v>
      </c>
      <c r="AH110" s="33">
        <v>10699</v>
      </c>
      <c r="AI110" s="33">
        <v>6577</v>
      </c>
    </row>
    <row r="112" ht="13.9" spans="1:35">
      <c r="A112" s="27" t="s">
        <v>546</v>
      </c>
      <c r="B112" s="28"/>
      <c r="C112" s="28"/>
      <c r="D112" s="28"/>
      <c r="E112" s="28"/>
      <c r="F112" s="28"/>
      <c r="G112" s="28"/>
      <c r="H112" s="28"/>
      <c r="J112" s="27" t="s">
        <v>547</v>
      </c>
      <c r="K112" s="28"/>
      <c r="L112" s="28"/>
      <c r="M112" s="28"/>
      <c r="N112" s="28"/>
      <c r="O112" s="28"/>
      <c r="P112" s="28"/>
      <c r="Q112" s="28"/>
      <c r="S112" s="29" t="s">
        <v>548</v>
      </c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</row>
    <row r="113" spans="1:35">
      <c r="A113" s="30" t="s">
        <v>549</v>
      </c>
      <c r="B113" s="28"/>
      <c r="C113" s="28"/>
      <c r="D113" s="28"/>
      <c r="E113" s="28"/>
      <c r="F113" s="28"/>
      <c r="G113" s="28"/>
      <c r="H113" s="28"/>
      <c r="J113" s="28" t="s">
        <v>550</v>
      </c>
      <c r="K113" s="28"/>
      <c r="L113" s="28"/>
      <c r="M113" s="28"/>
      <c r="N113" s="28"/>
      <c r="O113" s="28"/>
      <c r="P113" s="28"/>
      <c r="Q113" s="28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</row>
    <row r="114" spans="1:35">
      <c r="A114" s="32" t="s">
        <v>412</v>
      </c>
      <c r="B114" s="33" t="s">
        <v>551</v>
      </c>
      <c r="C114" s="34" t="s">
        <v>552</v>
      </c>
      <c r="D114" s="34"/>
      <c r="E114" s="34"/>
      <c r="F114" s="34"/>
      <c r="G114" s="34"/>
      <c r="H114" s="34"/>
      <c r="J114" s="32" t="s">
        <v>412</v>
      </c>
      <c r="K114" s="33" t="s">
        <v>553</v>
      </c>
      <c r="L114" s="34" t="s">
        <v>554</v>
      </c>
      <c r="M114" s="34"/>
      <c r="N114" s="34"/>
      <c r="O114" s="34"/>
      <c r="P114" s="34"/>
      <c r="Q114" s="34"/>
      <c r="S114" s="35"/>
      <c r="T114" s="36" t="s">
        <v>555</v>
      </c>
      <c r="U114" s="36"/>
      <c r="V114" s="36"/>
      <c r="W114" s="36"/>
      <c r="X114" s="36"/>
      <c r="Y114" s="36"/>
      <c r="Z114" s="33" t="s">
        <v>556</v>
      </c>
      <c r="AA114" s="33"/>
      <c r="AB114" s="33"/>
      <c r="AC114" s="33"/>
      <c r="AD114" s="33"/>
      <c r="AE114" s="33"/>
      <c r="AF114" s="37" t="s">
        <v>557</v>
      </c>
      <c r="AG114" s="37" t="s">
        <v>558</v>
      </c>
      <c r="AH114" s="37" t="s">
        <v>559</v>
      </c>
      <c r="AI114" s="37" t="s">
        <v>560</v>
      </c>
    </row>
    <row r="115" spans="1:35">
      <c r="A115" s="32"/>
      <c r="B115" s="33"/>
      <c r="C115" s="34" t="s">
        <v>563</v>
      </c>
      <c r="D115" s="34" t="s">
        <v>564</v>
      </c>
      <c r="E115" s="34" t="s">
        <v>565</v>
      </c>
      <c r="F115" s="34" t="s">
        <v>566</v>
      </c>
      <c r="G115" s="34" t="s">
        <v>567</v>
      </c>
      <c r="H115" s="34" t="s">
        <v>568</v>
      </c>
      <c r="J115" s="32"/>
      <c r="K115" s="33"/>
      <c r="L115" s="34" t="s">
        <v>569</v>
      </c>
      <c r="M115" s="34" t="s">
        <v>570</v>
      </c>
      <c r="N115" s="34" t="s">
        <v>571</v>
      </c>
      <c r="O115" s="34" t="s">
        <v>572</v>
      </c>
      <c r="P115" s="34" t="s">
        <v>573</v>
      </c>
      <c r="Q115" s="34" t="s">
        <v>574</v>
      </c>
      <c r="S115" s="40"/>
      <c r="T115" s="36" t="s">
        <v>553</v>
      </c>
      <c r="U115" s="36" t="s">
        <v>569</v>
      </c>
      <c r="V115" s="36" t="s">
        <v>570</v>
      </c>
      <c r="W115" s="36" t="s">
        <v>571</v>
      </c>
      <c r="X115" s="36" t="s">
        <v>572</v>
      </c>
      <c r="Y115" s="36" t="s">
        <v>573</v>
      </c>
      <c r="Z115" s="36" t="s">
        <v>553</v>
      </c>
      <c r="AA115" s="36" t="s">
        <v>569</v>
      </c>
      <c r="AB115" s="34" t="s">
        <v>570</v>
      </c>
      <c r="AC115" s="34" t="s">
        <v>571</v>
      </c>
      <c r="AD115" s="34" t="s">
        <v>572</v>
      </c>
      <c r="AE115" s="34" t="s">
        <v>573</v>
      </c>
      <c r="AF115" s="37"/>
      <c r="AG115" s="37"/>
      <c r="AH115" s="37"/>
      <c r="AI115" s="37"/>
    </row>
    <row r="116" spans="1:35">
      <c r="A116" s="32" t="s">
        <v>422</v>
      </c>
      <c r="B116" s="33">
        <v>237946</v>
      </c>
      <c r="C116" s="33">
        <v>38043</v>
      </c>
      <c r="D116" s="33">
        <v>132911</v>
      </c>
      <c r="E116" s="33">
        <v>5557</v>
      </c>
      <c r="F116" s="33">
        <v>36518</v>
      </c>
      <c r="G116" s="33">
        <v>24299</v>
      </c>
      <c r="H116" s="33">
        <v>653</v>
      </c>
      <c r="J116" s="32" t="s">
        <v>422</v>
      </c>
      <c r="K116" s="33">
        <v>84484</v>
      </c>
      <c r="L116" s="33">
        <v>12542</v>
      </c>
      <c r="M116" s="33">
        <v>57240</v>
      </c>
      <c r="N116" s="33">
        <v>4178</v>
      </c>
      <c r="O116" s="33">
        <v>7612</v>
      </c>
      <c r="P116" s="33">
        <v>2907</v>
      </c>
      <c r="Q116" s="33">
        <v>6</v>
      </c>
      <c r="S116" s="32" t="s">
        <v>422</v>
      </c>
      <c r="T116" s="33">
        <v>3692</v>
      </c>
      <c r="U116" s="33">
        <v>3417</v>
      </c>
      <c r="V116" s="33">
        <v>4388</v>
      </c>
      <c r="W116" s="33">
        <v>7616</v>
      </c>
      <c r="X116" s="33">
        <v>2218</v>
      </c>
      <c r="Y116" s="33">
        <v>1340</v>
      </c>
      <c r="Z116" s="43">
        <v>4.49</v>
      </c>
      <c r="AA116" s="43">
        <v>0.25</v>
      </c>
      <c r="AB116" s="43">
        <v>5.78</v>
      </c>
      <c r="AC116" s="43">
        <v>5.83</v>
      </c>
      <c r="AD116" s="43">
        <v>1.4</v>
      </c>
      <c r="AE116" s="43">
        <v>1.02</v>
      </c>
      <c r="AF116" s="33">
        <v>283.7</v>
      </c>
      <c r="AG116" s="33">
        <v>300.7</v>
      </c>
      <c r="AH116" s="33">
        <v>231543</v>
      </c>
      <c r="AI116" s="33">
        <v>148984</v>
      </c>
    </row>
    <row r="117" spans="1:35">
      <c r="A117" s="32" t="s">
        <v>423</v>
      </c>
      <c r="B117" s="33">
        <v>1272</v>
      </c>
      <c r="C117" s="33">
        <v>101</v>
      </c>
      <c r="D117" s="33">
        <v>1136</v>
      </c>
      <c r="E117" s="36"/>
      <c r="F117" s="33">
        <v>23</v>
      </c>
      <c r="G117" s="33">
        <v>8</v>
      </c>
      <c r="H117" s="36">
        <v>3</v>
      </c>
      <c r="J117" s="32" t="s">
        <v>423</v>
      </c>
      <c r="K117" s="33">
        <v>457</v>
      </c>
      <c r="L117" s="33">
        <v>9</v>
      </c>
      <c r="M117" s="33">
        <v>442</v>
      </c>
      <c r="N117" s="36"/>
      <c r="O117" s="33">
        <v>5</v>
      </c>
      <c r="P117" s="33">
        <v>1</v>
      </c>
      <c r="Q117" s="36"/>
      <c r="S117" s="32" t="s">
        <v>423</v>
      </c>
      <c r="T117" s="33">
        <v>3607</v>
      </c>
      <c r="U117" s="33">
        <v>944</v>
      </c>
      <c r="V117" s="33">
        <v>3886</v>
      </c>
      <c r="W117" s="47"/>
      <c r="X117" s="33">
        <v>1864</v>
      </c>
      <c r="Y117" s="33">
        <v>1334</v>
      </c>
      <c r="Z117" s="33">
        <v>2.71</v>
      </c>
      <c r="AA117" s="43">
        <v>0.88</v>
      </c>
      <c r="AB117" s="43">
        <v>2.77</v>
      </c>
      <c r="AC117" s="48"/>
      <c r="AD117" s="43">
        <v>0.27</v>
      </c>
      <c r="AE117" s="43">
        <v>0.73</v>
      </c>
      <c r="AF117" s="33">
        <v>210.5</v>
      </c>
      <c r="AG117" s="33">
        <v>216</v>
      </c>
      <c r="AH117" s="33">
        <v>21</v>
      </c>
      <c r="AI117" s="33">
        <v>913</v>
      </c>
    </row>
    <row r="118" spans="1:35">
      <c r="A118" s="32" t="s">
        <v>424</v>
      </c>
      <c r="B118" s="33">
        <v>2157</v>
      </c>
      <c r="C118" s="36"/>
      <c r="D118" s="33">
        <v>1894</v>
      </c>
      <c r="E118" s="36"/>
      <c r="F118" s="33">
        <v>140</v>
      </c>
      <c r="G118" s="33">
        <v>123</v>
      </c>
      <c r="H118" s="36"/>
      <c r="J118" s="32" t="s">
        <v>424</v>
      </c>
      <c r="K118" s="33">
        <v>742</v>
      </c>
      <c r="L118" s="36"/>
      <c r="M118" s="33">
        <v>700</v>
      </c>
      <c r="N118" s="36"/>
      <c r="O118" s="33">
        <v>25</v>
      </c>
      <c r="P118" s="33">
        <v>17</v>
      </c>
      <c r="Q118" s="36"/>
      <c r="S118" s="32" t="s">
        <v>424</v>
      </c>
      <c r="T118" s="33">
        <v>3430</v>
      </c>
      <c r="U118" s="47"/>
      <c r="V118" s="33">
        <v>3689</v>
      </c>
      <c r="W118" s="47"/>
      <c r="X118" s="33">
        <v>1852</v>
      </c>
      <c r="Y118" s="33">
        <v>1343</v>
      </c>
      <c r="Z118" s="33">
        <v>5.45</v>
      </c>
      <c r="AA118" s="48"/>
      <c r="AB118" s="43">
        <v>5.5</v>
      </c>
      <c r="AC118" s="48"/>
      <c r="AD118" s="33">
        <v>0.94</v>
      </c>
      <c r="AE118" s="43">
        <v>0.37</v>
      </c>
      <c r="AF118" s="33">
        <v>271.7</v>
      </c>
      <c r="AG118" s="33">
        <v>287.5</v>
      </c>
      <c r="AH118" s="33">
        <v>2121</v>
      </c>
      <c r="AI118" s="33">
        <v>1848</v>
      </c>
    </row>
    <row r="119" spans="1:35">
      <c r="A119" s="32" t="s">
        <v>425</v>
      </c>
      <c r="B119" s="33">
        <v>10575</v>
      </c>
      <c r="C119" s="33">
        <v>377</v>
      </c>
      <c r="D119" s="33">
        <v>5373</v>
      </c>
      <c r="E119" s="36"/>
      <c r="F119" s="33">
        <v>2797</v>
      </c>
      <c r="G119" s="33">
        <v>1999</v>
      </c>
      <c r="H119" s="33">
        <v>29</v>
      </c>
      <c r="J119" s="32" t="s">
        <v>425</v>
      </c>
      <c r="K119" s="33">
        <v>3128</v>
      </c>
      <c r="L119" s="33">
        <v>33</v>
      </c>
      <c r="M119" s="33">
        <v>2266</v>
      </c>
      <c r="N119" s="36"/>
      <c r="O119" s="33">
        <v>587</v>
      </c>
      <c r="P119" s="33">
        <v>242</v>
      </c>
      <c r="Q119" s="33"/>
      <c r="S119" s="32" t="s">
        <v>425</v>
      </c>
      <c r="T119" s="33">
        <v>3098</v>
      </c>
      <c r="U119" s="33">
        <v>1189</v>
      </c>
      <c r="V119" s="33">
        <v>4224</v>
      </c>
      <c r="W119" s="47"/>
      <c r="X119" s="33">
        <v>2237</v>
      </c>
      <c r="Y119" s="33">
        <v>1330</v>
      </c>
      <c r="Z119" s="43">
        <v>4.43</v>
      </c>
      <c r="AA119" s="43">
        <v>1.07</v>
      </c>
      <c r="AB119" s="43">
        <v>5.81</v>
      </c>
      <c r="AC119" s="48"/>
      <c r="AD119" s="43">
        <v>0.68</v>
      </c>
      <c r="AE119" s="33">
        <v>0.87</v>
      </c>
      <c r="AF119" s="33">
        <v>270.4</v>
      </c>
      <c r="AG119" s="33">
        <v>285.5</v>
      </c>
      <c r="AH119" s="33">
        <v>8877</v>
      </c>
      <c r="AI119" s="33">
        <v>5688</v>
      </c>
    </row>
    <row r="120" spans="1:35">
      <c r="A120" s="32" t="s">
        <v>426</v>
      </c>
      <c r="B120" s="33">
        <v>11633</v>
      </c>
      <c r="C120" s="33">
        <v>215</v>
      </c>
      <c r="D120" s="33">
        <v>7827</v>
      </c>
      <c r="E120" s="36"/>
      <c r="F120" s="33">
        <v>2318</v>
      </c>
      <c r="G120" s="33">
        <v>1261</v>
      </c>
      <c r="H120" s="36">
        <v>11</v>
      </c>
      <c r="J120" s="32" t="s">
        <v>426</v>
      </c>
      <c r="K120" s="33">
        <v>4127</v>
      </c>
      <c r="L120" s="33">
        <v>34</v>
      </c>
      <c r="M120" s="33">
        <v>3459</v>
      </c>
      <c r="N120" s="36"/>
      <c r="O120" s="33">
        <v>466</v>
      </c>
      <c r="P120" s="33">
        <v>167</v>
      </c>
      <c r="Q120" s="36"/>
      <c r="S120" s="32" t="s">
        <v>426</v>
      </c>
      <c r="T120" s="33">
        <v>3618</v>
      </c>
      <c r="U120" s="33">
        <v>1577</v>
      </c>
      <c r="V120" s="33">
        <v>4489</v>
      </c>
      <c r="W120" s="47"/>
      <c r="X120" s="33">
        <v>2044</v>
      </c>
      <c r="Y120" s="33">
        <v>1393</v>
      </c>
      <c r="Z120" s="43">
        <v>5.83</v>
      </c>
      <c r="AA120" s="43">
        <v>0.73</v>
      </c>
      <c r="AB120" s="43">
        <v>6.73</v>
      </c>
      <c r="AC120" s="48"/>
      <c r="AD120" s="43">
        <v>0.65</v>
      </c>
      <c r="AE120" s="43">
        <v>0.72</v>
      </c>
      <c r="AF120" s="33">
        <v>291.9</v>
      </c>
      <c r="AG120" s="33">
        <v>312</v>
      </c>
      <c r="AH120" s="33">
        <v>17434</v>
      </c>
      <c r="AI120" s="33">
        <v>9619</v>
      </c>
    </row>
    <row r="121" spans="1:35">
      <c r="A121" s="32" t="s">
        <v>427</v>
      </c>
      <c r="B121" s="33">
        <v>16811</v>
      </c>
      <c r="C121" s="33">
        <v>238</v>
      </c>
      <c r="D121" s="33">
        <v>10496</v>
      </c>
      <c r="E121" s="36"/>
      <c r="F121" s="33">
        <v>4564</v>
      </c>
      <c r="G121" s="33">
        <v>1478</v>
      </c>
      <c r="H121" s="36">
        <v>35</v>
      </c>
      <c r="J121" s="32" t="s">
        <v>427</v>
      </c>
      <c r="K121" s="33">
        <v>6459</v>
      </c>
      <c r="L121" s="33">
        <v>42</v>
      </c>
      <c r="M121" s="33">
        <v>5114</v>
      </c>
      <c r="N121" s="36"/>
      <c r="O121" s="33">
        <v>1075</v>
      </c>
      <c r="P121" s="33">
        <v>228</v>
      </c>
      <c r="Q121" s="36"/>
      <c r="S121" s="32" t="s">
        <v>427</v>
      </c>
      <c r="T121" s="33">
        <v>3991</v>
      </c>
      <c r="U121" s="33">
        <v>1776</v>
      </c>
      <c r="V121" s="33">
        <v>5007</v>
      </c>
      <c r="W121" s="47"/>
      <c r="X121" s="33">
        <v>2506</v>
      </c>
      <c r="Y121" s="33">
        <v>1610</v>
      </c>
      <c r="Z121" s="43">
        <v>6.02</v>
      </c>
      <c r="AA121" s="43">
        <v>1.18</v>
      </c>
      <c r="AB121" s="43">
        <v>6.74</v>
      </c>
      <c r="AC121" s="48"/>
      <c r="AD121" s="43">
        <v>2.16</v>
      </c>
      <c r="AE121" s="43">
        <v>1.82</v>
      </c>
      <c r="AF121" s="33">
        <v>288.4</v>
      </c>
      <c r="AG121" s="33">
        <v>310.2</v>
      </c>
      <c r="AH121" s="33">
        <v>29232</v>
      </c>
      <c r="AI121" s="33">
        <v>14668</v>
      </c>
    </row>
    <row r="122" spans="1:35">
      <c r="A122" s="32" t="s">
        <v>428</v>
      </c>
      <c r="B122" s="33">
        <v>6387</v>
      </c>
      <c r="C122" s="33">
        <v>288</v>
      </c>
      <c r="D122" s="33">
        <v>3830</v>
      </c>
      <c r="E122" s="33">
        <v>668</v>
      </c>
      <c r="F122" s="33">
        <v>1166</v>
      </c>
      <c r="G122" s="33">
        <v>423</v>
      </c>
      <c r="H122" s="36">
        <v>14</v>
      </c>
      <c r="J122" s="32" t="s">
        <v>428</v>
      </c>
      <c r="K122" s="33">
        <v>2121</v>
      </c>
      <c r="L122" s="33">
        <v>75</v>
      </c>
      <c r="M122" s="33">
        <v>1284</v>
      </c>
      <c r="N122" s="33">
        <v>452</v>
      </c>
      <c r="O122" s="33">
        <v>253</v>
      </c>
      <c r="P122" s="33">
        <v>57</v>
      </c>
      <c r="Q122" s="36"/>
      <c r="S122" s="32" t="s">
        <v>428</v>
      </c>
      <c r="T122" s="33">
        <v>3430</v>
      </c>
      <c r="U122" s="33">
        <v>2598</v>
      </c>
      <c r="V122" s="33">
        <v>3395</v>
      </c>
      <c r="W122" s="33">
        <v>7276</v>
      </c>
      <c r="X122" s="33">
        <v>2276</v>
      </c>
      <c r="Y122" s="33">
        <v>1523</v>
      </c>
      <c r="Z122" s="43">
        <v>5.23</v>
      </c>
      <c r="AA122" s="33">
        <v>0.42</v>
      </c>
      <c r="AB122" s="43">
        <v>5.95</v>
      </c>
      <c r="AC122" s="43">
        <v>6.45</v>
      </c>
      <c r="AD122" s="33">
        <v>1.7</v>
      </c>
      <c r="AE122" s="33">
        <v>1.2</v>
      </c>
      <c r="AF122" s="33">
        <v>282.7</v>
      </c>
      <c r="AG122" s="33">
        <v>300.7</v>
      </c>
      <c r="AH122" s="33">
        <v>5917</v>
      </c>
      <c r="AI122" s="33">
        <v>3329</v>
      </c>
    </row>
    <row r="123" spans="1:35">
      <c r="A123" s="32" t="s">
        <v>429</v>
      </c>
      <c r="B123" s="33">
        <v>3936</v>
      </c>
      <c r="C123" s="33">
        <v>622</v>
      </c>
      <c r="D123" s="33">
        <v>1853</v>
      </c>
      <c r="E123" s="36"/>
      <c r="F123" s="33">
        <v>1141</v>
      </c>
      <c r="G123" s="33">
        <v>321</v>
      </c>
      <c r="H123" s="36"/>
      <c r="J123" s="32" t="s">
        <v>429</v>
      </c>
      <c r="K123" s="33">
        <v>996</v>
      </c>
      <c r="L123" s="33">
        <v>106</v>
      </c>
      <c r="M123" s="33">
        <v>639</v>
      </c>
      <c r="N123" s="36"/>
      <c r="O123" s="33">
        <v>201</v>
      </c>
      <c r="P123" s="33">
        <v>51</v>
      </c>
      <c r="Q123" s="36"/>
      <c r="S123" s="32" t="s">
        <v>429</v>
      </c>
      <c r="T123" s="33">
        <v>2738</v>
      </c>
      <c r="U123" s="33">
        <v>1743</v>
      </c>
      <c r="V123" s="33">
        <v>3442</v>
      </c>
      <c r="W123" s="47"/>
      <c r="X123" s="33">
        <v>2312</v>
      </c>
      <c r="Y123" s="33">
        <v>1657</v>
      </c>
      <c r="Z123" s="43">
        <v>5.35</v>
      </c>
      <c r="AA123" s="43">
        <v>0.77</v>
      </c>
      <c r="AB123" s="43">
        <v>7.19</v>
      </c>
      <c r="AC123" s="48"/>
      <c r="AD123" s="33">
        <v>2.43</v>
      </c>
      <c r="AE123" s="33">
        <v>1.78</v>
      </c>
      <c r="AF123" s="33">
        <v>270.6</v>
      </c>
      <c r="AG123" s="33">
        <v>291</v>
      </c>
      <c r="AH123" s="33">
        <v>3413</v>
      </c>
      <c r="AI123" s="33">
        <v>1702</v>
      </c>
    </row>
    <row r="124" spans="1:35">
      <c r="A124" s="32" t="s">
        <v>432</v>
      </c>
      <c r="B124" s="33">
        <v>4041</v>
      </c>
      <c r="C124" s="33">
        <v>222</v>
      </c>
      <c r="D124" s="33">
        <v>2524</v>
      </c>
      <c r="E124" s="36"/>
      <c r="F124" s="33">
        <v>925</v>
      </c>
      <c r="G124" s="33">
        <v>370</v>
      </c>
      <c r="H124" s="36"/>
      <c r="J124" s="32" t="s">
        <v>432</v>
      </c>
      <c r="K124" s="33">
        <v>1151</v>
      </c>
      <c r="L124" s="33">
        <v>37</v>
      </c>
      <c r="M124" s="33">
        <v>834</v>
      </c>
      <c r="N124" s="36"/>
      <c r="O124" s="33">
        <v>221</v>
      </c>
      <c r="P124" s="33">
        <v>59</v>
      </c>
      <c r="Q124" s="36"/>
      <c r="S124" s="32" t="s">
        <v>432</v>
      </c>
      <c r="T124" s="33">
        <v>2925</v>
      </c>
      <c r="U124" s="33">
        <v>1868</v>
      </c>
      <c r="V124" s="33">
        <v>3297</v>
      </c>
      <c r="W124" s="47"/>
      <c r="X124" s="33">
        <v>2559</v>
      </c>
      <c r="Y124" s="33">
        <v>1724</v>
      </c>
      <c r="Z124" s="43">
        <v>5.16</v>
      </c>
      <c r="AA124" s="33">
        <v>0.9</v>
      </c>
      <c r="AB124" s="43">
        <v>6.73</v>
      </c>
      <c r="AC124" s="48"/>
      <c r="AD124" s="33">
        <v>1.22</v>
      </c>
      <c r="AE124" s="43">
        <v>0.72</v>
      </c>
      <c r="AF124" s="33">
        <v>293.8</v>
      </c>
      <c r="AG124" s="33">
        <v>315.6</v>
      </c>
      <c r="AH124" s="33">
        <v>4192</v>
      </c>
      <c r="AI124" s="33">
        <v>2360</v>
      </c>
    </row>
    <row r="125" spans="1:35">
      <c r="A125" s="32" t="s">
        <v>433</v>
      </c>
      <c r="B125" s="33">
        <v>2666</v>
      </c>
      <c r="C125" s="36"/>
      <c r="D125" s="33">
        <v>2523</v>
      </c>
      <c r="E125" s="36"/>
      <c r="F125" s="33">
        <v>107</v>
      </c>
      <c r="G125" s="33">
        <v>36</v>
      </c>
      <c r="H125" s="36"/>
      <c r="J125" s="32" t="s">
        <v>433</v>
      </c>
      <c r="K125" s="33">
        <v>949</v>
      </c>
      <c r="L125" s="36"/>
      <c r="M125" s="33">
        <v>920</v>
      </c>
      <c r="N125" s="36"/>
      <c r="O125" s="33">
        <v>25</v>
      </c>
      <c r="P125" s="33">
        <v>4</v>
      </c>
      <c r="Q125" s="36"/>
      <c r="S125" s="32" t="s">
        <v>433</v>
      </c>
      <c r="T125" s="33">
        <v>3541</v>
      </c>
      <c r="U125" s="47"/>
      <c r="V125" s="33">
        <v>3627</v>
      </c>
      <c r="W125" s="47"/>
      <c r="X125" s="33">
        <v>2296</v>
      </c>
      <c r="Y125" s="33">
        <v>1221</v>
      </c>
      <c r="Z125" s="43">
        <v>4.79</v>
      </c>
      <c r="AA125" s="48"/>
      <c r="AB125" s="43">
        <v>4.85</v>
      </c>
      <c r="AC125" s="48"/>
      <c r="AD125" s="43">
        <v>3.02</v>
      </c>
      <c r="AE125" s="43">
        <v>0.84</v>
      </c>
      <c r="AF125" s="33">
        <v>284.8</v>
      </c>
      <c r="AG125" s="33">
        <v>299.3</v>
      </c>
      <c r="AH125" s="33">
        <v>3221</v>
      </c>
      <c r="AI125" s="33">
        <v>2565</v>
      </c>
    </row>
    <row r="126" spans="1:35">
      <c r="A126" s="32" t="s">
        <v>434</v>
      </c>
      <c r="B126" s="33">
        <v>14634</v>
      </c>
      <c r="C126" s="33">
        <v>260</v>
      </c>
      <c r="D126" s="33">
        <v>10418</v>
      </c>
      <c r="E126" s="33">
        <v>661</v>
      </c>
      <c r="F126" s="33">
        <v>2252</v>
      </c>
      <c r="G126" s="33">
        <v>1013</v>
      </c>
      <c r="H126" s="33">
        <v>30</v>
      </c>
      <c r="J126" s="32" t="s">
        <v>434</v>
      </c>
      <c r="K126" s="33">
        <v>5816</v>
      </c>
      <c r="L126" s="33">
        <v>31</v>
      </c>
      <c r="M126" s="33">
        <v>4620</v>
      </c>
      <c r="N126" s="33">
        <v>526</v>
      </c>
      <c r="O126" s="33">
        <v>512</v>
      </c>
      <c r="P126" s="33">
        <v>127</v>
      </c>
      <c r="Q126" s="33">
        <v>1</v>
      </c>
      <c r="S126" s="32" t="s">
        <v>434</v>
      </c>
      <c r="T126" s="33">
        <v>3986</v>
      </c>
      <c r="U126" s="33">
        <v>1182</v>
      </c>
      <c r="V126" s="33">
        <v>4439</v>
      </c>
      <c r="W126" s="33">
        <v>7954</v>
      </c>
      <c r="X126" s="33">
        <v>2287</v>
      </c>
      <c r="Y126" s="33">
        <v>1286</v>
      </c>
      <c r="Z126" s="43">
        <v>4.32</v>
      </c>
      <c r="AA126" s="43">
        <v>0.07</v>
      </c>
      <c r="AB126" s="43">
        <v>4.56</v>
      </c>
      <c r="AC126" s="43">
        <v>5.8</v>
      </c>
      <c r="AD126" s="33">
        <v>1.53</v>
      </c>
      <c r="AE126" s="43">
        <v>1.78</v>
      </c>
      <c r="AF126" s="33">
        <v>279</v>
      </c>
      <c r="AG126" s="33">
        <v>292.3</v>
      </c>
      <c r="AH126" s="33">
        <v>17039</v>
      </c>
      <c r="AI126" s="33">
        <v>12755</v>
      </c>
    </row>
    <row r="127" spans="1:35">
      <c r="A127" s="32" t="s">
        <v>435</v>
      </c>
      <c r="B127" s="33">
        <v>9654</v>
      </c>
      <c r="C127" s="33">
        <v>1161</v>
      </c>
      <c r="D127" s="33">
        <v>6513</v>
      </c>
      <c r="E127" s="33">
        <v>917</v>
      </c>
      <c r="F127" s="33">
        <v>423</v>
      </c>
      <c r="G127" s="33">
        <v>631</v>
      </c>
      <c r="H127" s="36">
        <v>14</v>
      </c>
      <c r="J127" s="32" t="s">
        <v>435</v>
      </c>
      <c r="K127" s="33">
        <v>4146</v>
      </c>
      <c r="L127" s="33">
        <v>198</v>
      </c>
      <c r="M127" s="33">
        <v>3054</v>
      </c>
      <c r="N127" s="33">
        <v>731</v>
      </c>
      <c r="O127" s="33">
        <v>95</v>
      </c>
      <c r="P127" s="33">
        <v>69</v>
      </c>
      <c r="Q127" s="36"/>
      <c r="S127" s="32" t="s">
        <v>435</v>
      </c>
      <c r="T127" s="33">
        <v>4384</v>
      </c>
      <c r="U127" s="33">
        <v>1742</v>
      </c>
      <c r="V127" s="33">
        <v>4720</v>
      </c>
      <c r="W127" s="33">
        <v>8005</v>
      </c>
      <c r="X127" s="33">
        <v>2399</v>
      </c>
      <c r="Y127" s="33">
        <v>1255</v>
      </c>
      <c r="Z127" s="43">
        <v>4.88</v>
      </c>
      <c r="AA127" s="43">
        <v>0.51</v>
      </c>
      <c r="AB127" s="43">
        <v>5.02</v>
      </c>
      <c r="AC127" s="43">
        <v>6.09</v>
      </c>
      <c r="AD127" s="43">
        <v>0.54</v>
      </c>
      <c r="AE127" s="43">
        <v>0.75</v>
      </c>
      <c r="AF127" s="33">
        <v>279.8</v>
      </c>
      <c r="AG127" s="33">
        <v>294</v>
      </c>
      <c r="AH127" s="33">
        <v>10645</v>
      </c>
      <c r="AI127" s="33">
        <v>8266</v>
      </c>
    </row>
    <row r="128" spans="1:35">
      <c r="A128" s="32" t="s">
        <v>437</v>
      </c>
      <c r="B128" s="33">
        <v>8203</v>
      </c>
      <c r="C128" s="33">
        <v>544</v>
      </c>
      <c r="D128" s="33">
        <v>5836</v>
      </c>
      <c r="E128" s="36"/>
      <c r="F128" s="33">
        <v>590</v>
      </c>
      <c r="G128" s="33">
        <v>1233</v>
      </c>
      <c r="H128" s="36">
        <v>35</v>
      </c>
      <c r="J128" s="32" t="s">
        <v>437</v>
      </c>
      <c r="K128" s="33">
        <v>3194</v>
      </c>
      <c r="L128" s="33">
        <v>63</v>
      </c>
      <c r="M128" s="33">
        <v>2871</v>
      </c>
      <c r="N128" s="36"/>
      <c r="O128" s="33">
        <v>117</v>
      </c>
      <c r="P128" s="33">
        <v>143</v>
      </c>
      <c r="Q128" s="36"/>
      <c r="S128" s="32" t="s">
        <v>437</v>
      </c>
      <c r="T128" s="33">
        <v>3978</v>
      </c>
      <c r="U128" s="33">
        <v>1359</v>
      </c>
      <c r="V128" s="33">
        <v>4894</v>
      </c>
      <c r="W128" s="47"/>
      <c r="X128" s="33">
        <v>2142</v>
      </c>
      <c r="Y128" s="33">
        <v>1235</v>
      </c>
      <c r="Z128" s="43">
        <v>4.11</v>
      </c>
      <c r="AA128" s="43">
        <v>0.17</v>
      </c>
      <c r="AB128" s="33">
        <v>4.2</v>
      </c>
      <c r="AC128" s="48"/>
      <c r="AD128" s="33">
        <v>1.01</v>
      </c>
      <c r="AE128" s="43">
        <v>0.33</v>
      </c>
      <c r="AF128" s="33">
        <v>282.1</v>
      </c>
      <c r="AG128" s="33">
        <v>295.4</v>
      </c>
      <c r="AH128" s="33">
        <v>11703</v>
      </c>
      <c r="AI128" s="33">
        <v>7369</v>
      </c>
    </row>
    <row r="129" spans="1:35">
      <c r="A129" s="32" t="s">
        <v>438</v>
      </c>
      <c r="B129" s="33">
        <v>6776</v>
      </c>
      <c r="C129" s="33">
        <v>1168</v>
      </c>
      <c r="D129" s="33">
        <v>3673</v>
      </c>
      <c r="E129" s="33">
        <v>1101</v>
      </c>
      <c r="F129" s="33">
        <v>742</v>
      </c>
      <c r="G129" s="33">
        <v>89</v>
      </c>
      <c r="H129" s="36">
        <v>3</v>
      </c>
      <c r="J129" s="32" t="s">
        <v>438</v>
      </c>
      <c r="K129" s="33">
        <v>2934</v>
      </c>
      <c r="L129" s="33">
        <v>280</v>
      </c>
      <c r="M129" s="33">
        <v>1583</v>
      </c>
      <c r="N129" s="33">
        <v>832</v>
      </c>
      <c r="O129" s="33">
        <v>231</v>
      </c>
      <c r="P129" s="33">
        <v>8</v>
      </c>
      <c r="Q129" s="36">
        <v>0.3</v>
      </c>
      <c r="S129" s="32" t="s">
        <v>438</v>
      </c>
      <c r="T129" s="33">
        <v>4449</v>
      </c>
      <c r="U129" s="33">
        <v>2622</v>
      </c>
      <c r="V129" s="33">
        <v>4370</v>
      </c>
      <c r="W129" s="33">
        <v>7700</v>
      </c>
      <c r="X129" s="33">
        <v>3132</v>
      </c>
      <c r="Y129" s="33">
        <v>1033</v>
      </c>
      <c r="Z129" s="43">
        <v>4.24</v>
      </c>
      <c r="AA129" s="43">
        <v>0.36</v>
      </c>
      <c r="AB129" s="43">
        <v>4.6</v>
      </c>
      <c r="AC129" s="43">
        <v>5.74</v>
      </c>
      <c r="AD129" s="33">
        <v>1.41</v>
      </c>
      <c r="AE129" s="43">
        <v>0.43</v>
      </c>
      <c r="AF129" s="33">
        <v>292.1</v>
      </c>
      <c r="AG129" s="33">
        <v>305.8</v>
      </c>
      <c r="AH129" s="33">
        <v>6069</v>
      </c>
      <c r="AI129" s="33">
        <v>4220</v>
      </c>
    </row>
    <row r="130" spans="1:35">
      <c r="A130" s="32" t="s">
        <v>439</v>
      </c>
      <c r="B130" s="33">
        <v>4790</v>
      </c>
      <c r="C130" s="33">
        <v>471</v>
      </c>
      <c r="D130" s="33">
        <v>3018</v>
      </c>
      <c r="E130" s="36"/>
      <c r="F130" s="33">
        <v>555</v>
      </c>
      <c r="G130" s="33">
        <v>724</v>
      </c>
      <c r="H130" s="36">
        <v>21</v>
      </c>
      <c r="J130" s="32" t="s">
        <v>439</v>
      </c>
      <c r="K130" s="33">
        <v>1695</v>
      </c>
      <c r="L130" s="33">
        <v>111</v>
      </c>
      <c r="M130" s="33">
        <v>1389</v>
      </c>
      <c r="N130" s="36"/>
      <c r="O130" s="33">
        <v>128</v>
      </c>
      <c r="P130" s="33">
        <v>67</v>
      </c>
      <c r="Q130" s="36">
        <v>0.03</v>
      </c>
      <c r="S130" s="32" t="s">
        <v>439</v>
      </c>
      <c r="T130" s="33">
        <v>3731</v>
      </c>
      <c r="U130" s="33">
        <v>2350</v>
      </c>
      <c r="V130" s="33">
        <v>4833</v>
      </c>
      <c r="W130" s="47"/>
      <c r="X130" s="33">
        <v>2320</v>
      </c>
      <c r="Y130" s="33">
        <v>1051</v>
      </c>
      <c r="Z130" s="33">
        <v>4.42</v>
      </c>
      <c r="AA130" s="43">
        <v>0.72</v>
      </c>
      <c r="AB130" s="43">
        <v>5.09</v>
      </c>
      <c r="AC130" s="48"/>
      <c r="AD130" s="43">
        <v>0.85</v>
      </c>
      <c r="AE130" s="43">
        <v>0.78</v>
      </c>
      <c r="AF130" s="33">
        <v>283.2</v>
      </c>
      <c r="AG130" s="33">
        <v>295.8</v>
      </c>
      <c r="AH130" s="33">
        <v>4636</v>
      </c>
      <c r="AI130" s="33">
        <v>3209</v>
      </c>
    </row>
    <row r="131" spans="1:35">
      <c r="A131" s="32" t="s">
        <v>440</v>
      </c>
      <c r="B131" s="36">
        <v>15870</v>
      </c>
      <c r="C131" s="36">
        <v>222</v>
      </c>
      <c r="D131" s="36">
        <v>11735</v>
      </c>
      <c r="E131" s="36">
        <v>250</v>
      </c>
      <c r="F131" s="36">
        <v>2302</v>
      </c>
      <c r="G131" s="36">
        <v>1213</v>
      </c>
      <c r="H131" s="36">
        <v>148</v>
      </c>
      <c r="J131" s="32" t="s">
        <v>440</v>
      </c>
      <c r="K131" s="36">
        <v>5912</v>
      </c>
      <c r="L131" s="36">
        <v>28</v>
      </c>
      <c r="M131" s="36">
        <v>5123</v>
      </c>
      <c r="N131" s="36">
        <v>207</v>
      </c>
      <c r="O131" s="36">
        <v>415</v>
      </c>
      <c r="P131" s="36">
        <v>137</v>
      </c>
      <c r="Q131" s="36">
        <v>2</v>
      </c>
      <c r="S131" s="32" t="s">
        <v>440</v>
      </c>
      <c r="T131" s="33">
        <v>3882</v>
      </c>
      <c r="U131" s="33">
        <v>1257</v>
      </c>
      <c r="V131" s="33">
        <v>4416</v>
      </c>
      <c r="W131" s="33">
        <v>8263</v>
      </c>
      <c r="X131" s="33">
        <v>2070</v>
      </c>
      <c r="Y131" s="33">
        <v>1261</v>
      </c>
      <c r="Z131" s="43">
        <v>5.25</v>
      </c>
      <c r="AA131" s="33">
        <v>0.9</v>
      </c>
      <c r="AB131" s="33">
        <v>5.68</v>
      </c>
      <c r="AC131" s="43">
        <v>6.53</v>
      </c>
      <c r="AD131" s="43">
        <v>1.18</v>
      </c>
      <c r="AE131" s="33">
        <v>0.52</v>
      </c>
      <c r="AF131" s="33">
        <v>272.2</v>
      </c>
      <c r="AG131" s="33">
        <v>288.3</v>
      </c>
      <c r="AH131" s="33">
        <v>18812</v>
      </c>
      <c r="AI131" s="33">
        <v>12982</v>
      </c>
    </row>
    <row r="132" spans="1:35">
      <c r="A132" s="32" t="s">
        <v>441</v>
      </c>
      <c r="B132" s="33">
        <v>10230</v>
      </c>
      <c r="C132" s="33">
        <v>428</v>
      </c>
      <c r="D132" s="33">
        <v>7258</v>
      </c>
      <c r="E132" s="36"/>
      <c r="F132" s="33">
        <v>1903</v>
      </c>
      <c r="G132" s="33">
        <v>629</v>
      </c>
      <c r="H132" s="36">
        <v>13</v>
      </c>
      <c r="J132" s="32" t="s">
        <v>441</v>
      </c>
      <c r="K132" s="33">
        <v>3182</v>
      </c>
      <c r="L132" s="33">
        <v>119</v>
      </c>
      <c r="M132" s="33">
        <v>2615</v>
      </c>
      <c r="N132" s="36"/>
      <c r="O132" s="33">
        <v>382</v>
      </c>
      <c r="P132" s="33">
        <v>66</v>
      </c>
      <c r="Q132" s="36"/>
      <c r="S132" s="32" t="s">
        <v>441</v>
      </c>
      <c r="T132" s="33">
        <v>3150</v>
      </c>
      <c r="U132" s="33">
        <v>2982</v>
      </c>
      <c r="V132" s="33">
        <v>3626</v>
      </c>
      <c r="W132" s="47"/>
      <c r="X132" s="33">
        <v>2050</v>
      </c>
      <c r="Y132" s="33">
        <v>1049</v>
      </c>
      <c r="Z132" s="43">
        <v>4.45</v>
      </c>
      <c r="AA132" s="43">
        <v>0.28</v>
      </c>
      <c r="AB132" s="43">
        <v>5.27</v>
      </c>
      <c r="AC132" s="48"/>
      <c r="AD132" s="43">
        <v>0.81</v>
      </c>
      <c r="AE132" s="43">
        <v>0.59</v>
      </c>
      <c r="AF132" s="44">
        <v>289.1</v>
      </c>
      <c r="AG132" s="33">
        <v>305.2</v>
      </c>
      <c r="AH132" s="33">
        <v>10877</v>
      </c>
      <c r="AI132" s="33">
        <v>7106</v>
      </c>
    </row>
    <row r="133" spans="1:35">
      <c r="A133" s="32" t="s">
        <v>442</v>
      </c>
      <c r="B133" s="33">
        <v>8982</v>
      </c>
      <c r="C133" s="33">
        <v>3665</v>
      </c>
      <c r="D133" s="33">
        <v>3548</v>
      </c>
      <c r="E133" s="36"/>
      <c r="F133" s="33">
        <v>778</v>
      </c>
      <c r="G133" s="33">
        <v>990</v>
      </c>
      <c r="H133" s="36">
        <v>1</v>
      </c>
      <c r="J133" s="32" t="s">
        <v>442</v>
      </c>
      <c r="K133" s="33">
        <v>3054</v>
      </c>
      <c r="L133" s="33">
        <v>1202</v>
      </c>
      <c r="M133" s="33">
        <v>1585</v>
      </c>
      <c r="N133" s="36"/>
      <c r="O133" s="33">
        <v>164</v>
      </c>
      <c r="P133" s="33">
        <v>104</v>
      </c>
      <c r="Q133" s="36">
        <v>0.01</v>
      </c>
      <c r="S133" s="32" t="s">
        <v>442</v>
      </c>
      <c r="T133" s="33">
        <v>3510</v>
      </c>
      <c r="U133" s="33">
        <v>3281</v>
      </c>
      <c r="V133" s="33">
        <v>4623</v>
      </c>
      <c r="W133" s="47"/>
      <c r="X133" s="33">
        <v>2191</v>
      </c>
      <c r="Y133" s="33">
        <v>1207</v>
      </c>
      <c r="Z133" s="43">
        <v>2.84</v>
      </c>
      <c r="AA133" s="43">
        <v>0.15</v>
      </c>
      <c r="AB133" s="43">
        <v>5.14</v>
      </c>
      <c r="AC133" s="48"/>
      <c r="AD133" s="33">
        <v>1.69</v>
      </c>
      <c r="AE133" s="43">
        <v>0.55</v>
      </c>
      <c r="AF133" s="33">
        <v>277.4</v>
      </c>
      <c r="AG133" s="44">
        <v>292.2</v>
      </c>
      <c r="AH133" s="33">
        <v>5524</v>
      </c>
      <c r="AI133" s="33">
        <v>3980</v>
      </c>
    </row>
    <row r="134" spans="1:35">
      <c r="A134" s="32" t="s">
        <v>443</v>
      </c>
      <c r="B134" s="33">
        <v>5143</v>
      </c>
      <c r="C134" s="33">
        <v>1261</v>
      </c>
      <c r="D134" s="33">
        <v>2575</v>
      </c>
      <c r="E134" s="36"/>
      <c r="F134" s="33">
        <v>900</v>
      </c>
      <c r="G134" s="33">
        <v>344</v>
      </c>
      <c r="H134" s="33">
        <v>63</v>
      </c>
      <c r="J134" s="32" t="s">
        <v>443</v>
      </c>
      <c r="K134" s="33">
        <v>1644</v>
      </c>
      <c r="L134" s="33">
        <v>391</v>
      </c>
      <c r="M134" s="33">
        <v>1037</v>
      </c>
      <c r="N134" s="36"/>
      <c r="O134" s="33">
        <v>182</v>
      </c>
      <c r="P134" s="33">
        <v>34</v>
      </c>
      <c r="Q134" s="33">
        <v>1</v>
      </c>
      <c r="S134" s="32" t="s">
        <v>443</v>
      </c>
      <c r="T134" s="33">
        <v>3328</v>
      </c>
      <c r="U134" s="33">
        <v>3110</v>
      </c>
      <c r="V134" s="33">
        <v>4129</v>
      </c>
      <c r="W134" s="47"/>
      <c r="X134" s="33">
        <v>2144</v>
      </c>
      <c r="Y134" s="33">
        <v>1102</v>
      </c>
      <c r="Z134" s="43">
        <v>3.88</v>
      </c>
      <c r="AA134" s="43">
        <v>0.79</v>
      </c>
      <c r="AB134" s="43">
        <v>5.51</v>
      </c>
      <c r="AC134" s="48"/>
      <c r="AD134" s="43">
        <v>0.88</v>
      </c>
      <c r="AE134" s="43">
        <v>1.19</v>
      </c>
      <c r="AF134" s="33">
        <v>294</v>
      </c>
      <c r="AG134" s="33">
        <v>310.3</v>
      </c>
      <c r="AH134" s="33">
        <v>3742</v>
      </c>
      <c r="AI134" s="33">
        <v>2721</v>
      </c>
    </row>
    <row r="135" spans="1:35">
      <c r="A135" s="32" t="s">
        <v>444</v>
      </c>
      <c r="B135" s="33">
        <v>16004</v>
      </c>
      <c r="C135" s="33">
        <v>1413</v>
      </c>
      <c r="D135" s="33">
        <v>10728</v>
      </c>
      <c r="E135" s="33">
        <v>1614</v>
      </c>
      <c r="F135" s="33">
        <v>1355</v>
      </c>
      <c r="G135" s="33">
        <v>895</v>
      </c>
      <c r="H135" s="33"/>
      <c r="J135" s="32" t="s">
        <v>444</v>
      </c>
      <c r="K135" s="33">
        <v>6000</v>
      </c>
      <c r="L135" s="33">
        <v>178</v>
      </c>
      <c r="M135" s="33">
        <v>4330</v>
      </c>
      <c r="N135" s="33">
        <v>1149</v>
      </c>
      <c r="O135" s="33">
        <v>268</v>
      </c>
      <c r="P135" s="33">
        <v>75</v>
      </c>
      <c r="Q135" s="33"/>
      <c r="S135" s="32" t="s">
        <v>444</v>
      </c>
      <c r="T135" s="36">
        <v>3980</v>
      </c>
      <c r="U135" s="33">
        <v>1313</v>
      </c>
      <c r="V135" s="33">
        <v>4275</v>
      </c>
      <c r="W135" s="33">
        <v>7118</v>
      </c>
      <c r="X135" s="33">
        <v>2182</v>
      </c>
      <c r="Y135" s="33">
        <v>1003</v>
      </c>
      <c r="Z135" s="43">
        <v>4.72</v>
      </c>
      <c r="AA135" s="43">
        <v>0.64</v>
      </c>
      <c r="AB135" s="43">
        <v>4.96</v>
      </c>
      <c r="AC135" s="43">
        <v>5.33</v>
      </c>
      <c r="AD135" s="43">
        <v>1.99</v>
      </c>
      <c r="AE135" s="43">
        <v>0.61</v>
      </c>
      <c r="AF135" s="33">
        <v>278.8</v>
      </c>
      <c r="AG135" s="33">
        <v>292.2</v>
      </c>
      <c r="AH135" s="33">
        <v>14864</v>
      </c>
      <c r="AI135" s="33">
        <v>11502</v>
      </c>
    </row>
    <row r="136" spans="1:35">
      <c r="A136" s="32" t="s">
        <v>445</v>
      </c>
      <c r="B136" s="36">
        <v>6009</v>
      </c>
      <c r="C136" s="36">
        <v>1660</v>
      </c>
      <c r="D136" s="36">
        <v>2723</v>
      </c>
      <c r="E136" s="36">
        <v>217</v>
      </c>
      <c r="F136" s="36">
        <v>946</v>
      </c>
      <c r="G136" s="36">
        <v>458</v>
      </c>
      <c r="H136" s="36">
        <v>5</v>
      </c>
      <c r="J136" s="32" t="s">
        <v>445</v>
      </c>
      <c r="K136" s="36">
        <v>1993</v>
      </c>
      <c r="L136" s="36">
        <v>580</v>
      </c>
      <c r="M136" s="36">
        <v>997</v>
      </c>
      <c r="N136" s="36">
        <v>178</v>
      </c>
      <c r="O136" s="36">
        <v>199</v>
      </c>
      <c r="P136" s="36">
        <v>39</v>
      </c>
      <c r="Q136" s="36"/>
      <c r="S136" s="32" t="s">
        <v>445</v>
      </c>
      <c r="T136" s="33">
        <v>3570</v>
      </c>
      <c r="U136" s="33">
        <v>3581</v>
      </c>
      <c r="V136" s="33">
        <v>3928</v>
      </c>
      <c r="W136" s="33">
        <v>8177</v>
      </c>
      <c r="X136" s="33">
        <v>2367</v>
      </c>
      <c r="Y136" s="33">
        <v>1066</v>
      </c>
      <c r="Z136" s="43">
        <v>3.37</v>
      </c>
      <c r="AA136" s="43">
        <v>0.38</v>
      </c>
      <c r="AB136" s="33">
        <v>5.97</v>
      </c>
      <c r="AC136" s="43">
        <v>5.76</v>
      </c>
      <c r="AD136" s="43">
        <v>1.09</v>
      </c>
      <c r="AE136" s="43">
        <v>1.36</v>
      </c>
      <c r="AF136" s="33">
        <v>291.1</v>
      </c>
      <c r="AG136" s="44">
        <v>307.7</v>
      </c>
      <c r="AH136" s="33">
        <v>3050</v>
      </c>
      <c r="AI136" s="33">
        <v>1904</v>
      </c>
    </row>
    <row r="137" spans="1:35">
      <c r="A137" s="32" t="s">
        <v>446</v>
      </c>
      <c r="B137" s="33">
        <v>1237</v>
      </c>
      <c r="C137" s="33">
        <v>127</v>
      </c>
      <c r="D137" s="33">
        <v>749</v>
      </c>
      <c r="E137" s="33">
        <v>130</v>
      </c>
      <c r="F137" s="33">
        <v>29</v>
      </c>
      <c r="G137" s="33">
        <v>202</v>
      </c>
      <c r="H137" s="36"/>
      <c r="J137" s="32" t="s">
        <v>446</v>
      </c>
      <c r="K137" s="33">
        <v>399</v>
      </c>
      <c r="L137" s="33">
        <v>20</v>
      </c>
      <c r="M137" s="33">
        <v>248</v>
      </c>
      <c r="N137" s="33">
        <v>105</v>
      </c>
      <c r="O137" s="33">
        <v>5</v>
      </c>
      <c r="P137" s="33">
        <v>20</v>
      </c>
      <c r="Q137" s="36"/>
      <c r="S137" s="32" t="s">
        <v>446</v>
      </c>
      <c r="T137" s="33">
        <v>3623</v>
      </c>
      <c r="U137" s="33">
        <v>1597</v>
      </c>
      <c r="V137" s="33">
        <v>3839</v>
      </c>
      <c r="W137" s="33">
        <v>8095</v>
      </c>
      <c r="X137" s="33">
        <v>1699</v>
      </c>
      <c r="Y137" s="33">
        <v>1184</v>
      </c>
      <c r="Z137" s="43">
        <v>6.36</v>
      </c>
      <c r="AA137" s="43">
        <v>0.3</v>
      </c>
      <c r="AB137" s="43">
        <v>7.14</v>
      </c>
      <c r="AC137" s="43">
        <v>6.91</v>
      </c>
      <c r="AD137" s="33">
        <v>1.44</v>
      </c>
      <c r="AE137" s="43">
        <v>1.03</v>
      </c>
      <c r="AF137" s="33">
        <v>269</v>
      </c>
      <c r="AG137" s="33">
        <v>288</v>
      </c>
      <c r="AH137" s="33">
        <v>783</v>
      </c>
      <c r="AI137" s="33">
        <v>597</v>
      </c>
    </row>
    <row r="138" spans="1:35">
      <c r="A138" s="32" t="s">
        <v>447</v>
      </c>
      <c r="B138" s="33">
        <v>2537</v>
      </c>
      <c r="C138" s="33">
        <v>663</v>
      </c>
      <c r="D138" s="33">
        <v>1638</v>
      </c>
      <c r="E138" s="36"/>
      <c r="F138" s="33">
        <v>181</v>
      </c>
      <c r="G138" s="33">
        <v>54</v>
      </c>
      <c r="H138" s="36"/>
      <c r="J138" s="32" t="s">
        <v>447</v>
      </c>
      <c r="K138" s="33">
        <v>964</v>
      </c>
      <c r="L138" s="33">
        <v>179</v>
      </c>
      <c r="M138" s="33">
        <v>747</v>
      </c>
      <c r="N138" s="36"/>
      <c r="O138" s="33">
        <v>34</v>
      </c>
      <c r="P138" s="33">
        <v>5</v>
      </c>
      <c r="Q138" s="36"/>
      <c r="S138" s="32" t="s">
        <v>447</v>
      </c>
      <c r="T138" s="36">
        <v>3922</v>
      </c>
      <c r="U138" s="36">
        <v>2712</v>
      </c>
      <c r="V138" s="36">
        <v>4760</v>
      </c>
      <c r="W138" s="47"/>
      <c r="X138" s="36">
        <v>1945</v>
      </c>
      <c r="Y138" s="36">
        <v>836</v>
      </c>
      <c r="Z138" s="48">
        <v>5.4</v>
      </c>
      <c r="AA138" s="48">
        <v>0.49</v>
      </c>
      <c r="AB138" s="43">
        <v>6.7</v>
      </c>
      <c r="AC138" s="48"/>
      <c r="AD138" s="33">
        <v>1.28</v>
      </c>
      <c r="AE138" s="43">
        <v>0.83</v>
      </c>
      <c r="AF138" s="44">
        <v>285.1</v>
      </c>
      <c r="AG138" s="33">
        <v>305.5</v>
      </c>
      <c r="AH138" s="33">
        <v>2872</v>
      </c>
      <c r="AI138" s="33">
        <v>2276</v>
      </c>
    </row>
    <row r="139" spans="1:35">
      <c r="A139" s="32" t="s">
        <v>448</v>
      </c>
      <c r="B139" s="33">
        <v>11925</v>
      </c>
      <c r="C139" s="33">
        <v>9353</v>
      </c>
      <c r="D139" s="33">
        <v>1790</v>
      </c>
      <c r="E139" s="36"/>
      <c r="F139" s="33">
        <v>598</v>
      </c>
      <c r="G139" s="33">
        <v>183</v>
      </c>
      <c r="H139" s="36"/>
      <c r="J139" s="32" t="s">
        <v>448</v>
      </c>
      <c r="K139" s="33">
        <v>4680</v>
      </c>
      <c r="L139" s="33">
        <v>3759</v>
      </c>
      <c r="M139" s="33">
        <v>760</v>
      </c>
      <c r="N139" s="36"/>
      <c r="O139" s="33">
        <v>132</v>
      </c>
      <c r="P139" s="33">
        <v>29</v>
      </c>
      <c r="Q139" s="36"/>
      <c r="S139" s="32" t="s">
        <v>448</v>
      </c>
      <c r="T139" s="33">
        <v>4091</v>
      </c>
      <c r="U139" s="33">
        <v>4214</v>
      </c>
      <c r="V139" s="33">
        <v>4325</v>
      </c>
      <c r="W139" s="47"/>
      <c r="X139" s="33">
        <v>2286</v>
      </c>
      <c r="Y139" s="33">
        <v>1573</v>
      </c>
      <c r="Z139" s="43">
        <v>0.64</v>
      </c>
      <c r="AA139" s="43">
        <v>0.02</v>
      </c>
      <c r="AB139" s="33">
        <v>3.86</v>
      </c>
      <c r="AC139" s="48"/>
      <c r="AD139" s="43">
        <v>0.01</v>
      </c>
      <c r="AE139" s="43">
        <v>0.04</v>
      </c>
      <c r="AF139" s="33">
        <v>292.2</v>
      </c>
      <c r="AG139" s="33">
        <v>308.1</v>
      </c>
      <c r="AH139" s="33">
        <v>2642</v>
      </c>
      <c r="AI139" s="33">
        <v>1772</v>
      </c>
    </row>
    <row r="140" spans="1:35">
      <c r="A140" s="32" t="s">
        <v>449</v>
      </c>
      <c r="B140" s="33">
        <v>7730</v>
      </c>
      <c r="C140" s="33">
        <v>1997</v>
      </c>
      <c r="D140" s="33">
        <v>3721</v>
      </c>
      <c r="E140" s="36"/>
      <c r="F140" s="33">
        <v>592</v>
      </c>
      <c r="G140" s="33">
        <v>1420</v>
      </c>
      <c r="H140" s="36"/>
      <c r="J140" s="32" t="s">
        <v>449</v>
      </c>
      <c r="K140" s="33">
        <v>2219</v>
      </c>
      <c r="L140" s="33">
        <v>588</v>
      </c>
      <c r="M140" s="33">
        <v>1412</v>
      </c>
      <c r="N140" s="36"/>
      <c r="O140" s="33">
        <v>109</v>
      </c>
      <c r="P140" s="33">
        <v>110</v>
      </c>
      <c r="Q140" s="36"/>
      <c r="S140" s="32" t="s">
        <v>449</v>
      </c>
      <c r="T140" s="33">
        <v>3050</v>
      </c>
      <c r="U140" s="33">
        <v>2947</v>
      </c>
      <c r="V140" s="33">
        <v>3865</v>
      </c>
      <c r="W140" s="47"/>
      <c r="X140" s="33">
        <v>1921</v>
      </c>
      <c r="Y140" s="33">
        <v>1038</v>
      </c>
      <c r="Z140" s="43">
        <v>5.02</v>
      </c>
      <c r="AA140" s="43">
        <v>0.22</v>
      </c>
      <c r="AB140" s="43">
        <v>7.62</v>
      </c>
      <c r="AC140" s="48"/>
      <c r="AD140" s="43">
        <v>1.45</v>
      </c>
      <c r="AE140" s="43">
        <v>0.95</v>
      </c>
      <c r="AF140" s="33">
        <v>299.8</v>
      </c>
      <c r="AG140" s="33">
        <v>323.5</v>
      </c>
      <c r="AH140" s="33">
        <v>7588</v>
      </c>
      <c r="AI140" s="33">
        <v>3971</v>
      </c>
    </row>
    <row r="141" spans="1:35">
      <c r="A141" s="32" t="s">
        <v>450</v>
      </c>
      <c r="B141" s="36">
        <v>10887</v>
      </c>
      <c r="C141" s="36">
        <v>7944</v>
      </c>
      <c r="D141" s="36">
        <v>1506</v>
      </c>
      <c r="E141" s="36"/>
      <c r="F141" s="36">
        <v>912</v>
      </c>
      <c r="G141" s="36">
        <v>525</v>
      </c>
      <c r="H141" s="36"/>
      <c r="J141" s="32" t="s">
        <v>450</v>
      </c>
      <c r="K141" s="36">
        <v>3943</v>
      </c>
      <c r="L141" s="36">
        <v>3225</v>
      </c>
      <c r="M141" s="36">
        <v>452</v>
      </c>
      <c r="N141" s="36"/>
      <c r="O141" s="36">
        <v>214</v>
      </c>
      <c r="P141" s="36">
        <v>51</v>
      </c>
      <c r="Q141" s="36"/>
      <c r="S141" s="32" t="s">
        <v>450</v>
      </c>
      <c r="T141" s="33">
        <v>3768</v>
      </c>
      <c r="U141" s="33">
        <v>4220</v>
      </c>
      <c r="V141" s="33">
        <v>2988</v>
      </c>
      <c r="W141" s="47"/>
      <c r="X141" s="33">
        <v>2395</v>
      </c>
      <c r="Y141" s="33">
        <v>1245</v>
      </c>
      <c r="Z141" s="33">
        <v>1.17</v>
      </c>
      <c r="AA141" s="43">
        <v>0.14</v>
      </c>
      <c r="AB141" s="43">
        <v>7.8</v>
      </c>
      <c r="AC141" s="48"/>
      <c r="AD141" s="33">
        <v>1.02</v>
      </c>
      <c r="AE141" s="43">
        <v>0.87</v>
      </c>
      <c r="AF141" s="33">
        <v>307.5</v>
      </c>
      <c r="AG141" s="44">
        <v>332.1</v>
      </c>
      <c r="AH141" s="33">
        <v>2395</v>
      </c>
      <c r="AI141" s="33">
        <v>1100</v>
      </c>
    </row>
    <row r="142" spans="1:35">
      <c r="A142" s="32" t="s">
        <v>451</v>
      </c>
      <c r="B142" s="33">
        <v>527</v>
      </c>
      <c r="C142" s="33">
        <v>284</v>
      </c>
      <c r="D142" s="33">
        <v>41</v>
      </c>
      <c r="E142" s="36"/>
      <c r="F142" s="33">
        <v>3</v>
      </c>
      <c r="G142" s="33">
        <v>178</v>
      </c>
      <c r="H142" s="33">
        <v>21</v>
      </c>
      <c r="J142" s="32" t="s">
        <v>451</v>
      </c>
      <c r="K142" s="33">
        <v>123</v>
      </c>
      <c r="L142" s="33">
        <v>102</v>
      </c>
      <c r="M142" s="33">
        <v>1</v>
      </c>
      <c r="N142" s="36"/>
      <c r="O142" s="33">
        <v>0.9</v>
      </c>
      <c r="P142" s="33">
        <v>18</v>
      </c>
      <c r="Q142" s="33">
        <v>1</v>
      </c>
      <c r="S142" s="32" t="s">
        <v>451</v>
      </c>
      <c r="T142" s="33">
        <v>2772</v>
      </c>
      <c r="U142" s="33">
        <v>3755</v>
      </c>
      <c r="V142" s="33">
        <v>277</v>
      </c>
      <c r="W142" s="47"/>
      <c r="X142" s="33">
        <v>3044</v>
      </c>
      <c r="Y142" s="33">
        <v>1392</v>
      </c>
      <c r="Z142" s="43">
        <v>0.31</v>
      </c>
      <c r="AA142" s="43">
        <v>0.35</v>
      </c>
      <c r="AB142" s="43"/>
      <c r="AC142" s="48"/>
      <c r="AD142" s="48">
        <v>1.23</v>
      </c>
      <c r="AE142" s="48">
        <v>0.07</v>
      </c>
      <c r="AF142" s="33"/>
      <c r="AG142" s="33"/>
      <c r="AH142" s="47"/>
      <c r="AI142" s="44"/>
    </row>
    <row r="143" spans="1:35">
      <c r="A143" s="32" t="s">
        <v>452</v>
      </c>
      <c r="B143" s="33">
        <v>7810</v>
      </c>
      <c r="C143" s="33">
        <v>303</v>
      </c>
      <c r="D143" s="33">
        <v>5069</v>
      </c>
      <c r="E143" s="36"/>
      <c r="F143" s="33">
        <v>1164</v>
      </c>
      <c r="G143" s="33">
        <v>1274</v>
      </c>
      <c r="H143" s="36"/>
      <c r="J143" s="32" t="s">
        <v>452</v>
      </c>
      <c r="K143" s="33">
        <v>2810</v>
      </c>
      <c r="L143" s="33">
        <v>77</v>
      </c>
      <c r="M143" s="33">
        <v>2386</v>
      </c>
      <c r="N143" s="36"/>
      <c r="O143" s="33">
        <v>200</v>
      </c>
      <c r="P143" s="33">
        <v>147</v>
      </c>
      <c r="Q143" s="36"/>
      <c r="S143" s="32" t="s">
        <v>452</v>
      </c>
      <c r="T143" s="33">
        <v>3840</v>
      </c>
      <c r="U143" s="33">
        <v>2852</v>
      </c>
      <c r="V143" s="33">
        <v>4825</v>
      </c>
      <c r="W143" s="47"/>
      <c r="X143" s="33">
        <v>1931</v>
      </c>
      <c r="Y143" s="33">
        <v>1375</v>
      </c>
      <c r="Z143" s="43">
        <v>6.09</v>
      </c>
      <c r="AA143" s="33">
        <v>0.92</v>
      </c>
      <c r="AB143" s="43">
        <v>6.85</v>
      </c>
      <c r="AC143" s="48"/>
      <c r="AD143" s="33">
        <v>2.32</v>
      </c>
      <c r="AE143" s="33">
        <v>1.56</v>
      </c>
      <c r="AF143" s="33">
        <v>298.9</v>
      </c>
      <c r="AG143" s="33">
        <v>318.5</v>
      </c>
      <c r="AH143" s="33">
        <v>9000</v>
      </c>
      <c r="AI143" s="33">
        <v>6051</v>
      </c>
    </row>
    <row r="144" spans="1:35">
      <c r="A144" s="32" t="s">
        <v>453</v>
      </c>
      <c r="B144" s="34">
        <v>6628</v>
      </c>
      <c r="C144" s="34">
        <v>865</v>
      </c>
      <c r="D144" s="34">
        <v>2313</v>
      </c>
      <c r="E144" s="36"/>
      <c r="F144" s="34">
        <v>2073</v>
      </c>
      <c r="G144" s="34">
        <v>1343</v>
      </c>
      <c r="H144" s="36">
        <v>35</v>
      </c>
      <c r="J144" s="32" t="s">
        <v>453</v>
      </c>
      <c r="K144" s="34">
        <v>1907</v>
      </c>
      <c r="L144" s="34">
        <v>321</v>
      </c>
      <c r="M144" s="34">
        <v>1067</v>
      </c>
      <c r="N144" s="36"/>
      <c r="O144" s="34">
        <v>348</v>
      </c>
      <c r="P144" s="34">
        <v>171</v>
      </c>
      <c r="Q144" s="36"/>
      <c r="S144" s="32" t="s">
        <v>453</v>
      </c>
      <c r="T144" s="33">
        <v>3233</v>
      </c>
      <c r="U144" s="33">
        <v>3886</v>
      </c>
      <c r="V144" s="33">
        <v>5081</v>
      </c>
      <c r="W144" s="47"/>
      <c r="X144" s="33">
        <v>1898</v>
      </c>
      <c r="Y144" s="33">
        <v>1506</v>
      </c>
      <c r="Z144" s="43">
        <v>3.21</v>
      </c>
      <c r="AA144" s="43">
        <v>0.51</v>
      </c>
      <c r="AB144" s="43">
        <v>5.56</v>
      </c>
      <c r="AC144" s="48"/>
      <c r="AD144" s="33">
        <v>0.39</v>
      </c>
      <c r="AE144" s="43">
        <v>0.94</v>
      </c>
      <c r="AF144" s="33">
        <v>295.5</v>
      </c>
      <c r="AG144" s="44">
        <v>312.9</v>
      </c>
      <c r="AH144" s="33">
        <v>5473</v>
      </c>
      <c r="AI144" s="33">
        <v>3129</v>
      </c>
    </row>
    <row r="145" spans="1:35">
      <c r="A145" s="32" t="s">
        <v>454</v>
      </c>
      <c r="B145" s="36">
        <v>4468</v>
      </c>
      <c r="C145" s="36">
        <v>1240</v>
      </c>
      <c r="D145" s="36">
        <v>379</v>
      </c>
      <c r="E145" s="36"/>
      <c r="F145" s="36">
        <v>971</v>
      </c>
      <c r="G145" s="36">
        <v>1828</v>
      </c>
      <c r="H145" s="36">
        <v>51</v>
      </c>
      <c r="J145" s="32" t="s">
        <v>454</v>
      </c>
      <c r="K145" s="36">
        <v>983</v>
      </c>
      <c r="L145" s="36">
        <v>419</v>
      </c>
      <c r="M145" s="36">
        <v>154</v>
      </c>
      <c r="N145" s="36"/>
      <c r="O145" s="36">
        <v>156</v>
      </c>
      <c r="P145" s="36">
        <v>254</v>
      </c>
      <c r="Q145" s="36"/>
      <c r="S145" s="32" t="s">
        <v>454</v>
      </c>
      <c r="T145" s="33">
        <v>2298</v>
      </c>
      <c r="U145" s="33">
        <v>3386</v>
      </c>
      <c r="V145" s="33">
        <v>4062</v>
      </c>
      <c r="W145" s="47"/>
      <c r="X145" s="33">
        <v>1614</v>
      </c>
      <c r="Y145" s="33">
        <v>1498</v>
      </c>
      <c r="Z145" s="33">
        <v>1.93</v>
      </c>
      <c r="AA145" s="43">
        <v>0.47</v>
      </c>
      <c r="AB145" s="43">
        <v>5.74</v>
      </c>
      <c r="AC145" s="48"/>
      <c r="AD145" s="43"/>
      <c r="AE145" s="33"/>
      <c r="AF145" s="33">
        <v>304.8</v>
      </c>
      <c r="AG145" s="44">
        <v>325.1</v>
      </c>
      <c r="AH145" s="33">
        <v>638</v>
      </c>
      <c r="AI145" s="33">
        <v>418</v>
      </c>
    </row>
    <row r="146" spans="1:35">
      <c r="A146" s="32" t="s">
        <v>455</v>
      </c>
      <c r="B146" s="33">
        <v>6381</v>
      </c>
      <c r="C146" s="33">
        <v>42</v>
      </c>
      <c r="D146" s="33">
        <v>3302</v>
      </c>
      <c r="E146" s="36"/>
      <c r="F146" s="33">
        <v>1457</v>
      </c>
      <c r="G146" s="33">
        <v>1492</v>
      </c>
      <c r="H146" s="36">
        <v>88</v>
      </c>
      <c r="J146" s="32" t="s">
        <v>455</v>
      </c>
      <c r="K146" s="33">
        <v>2111</v>
      </c>
      <c r="L146" s="33">
        <v>18</v>
      </c>
      <c r="M146" s="33">
        <v>1609</v>
      </c>
      <c r="N146" s="36"/>
      <c r="O146" s="33">
        <v>275</v>
      </c>
      <c r="P146" s="33">
        <v>209</v>
      </c>
      <c r="Q146" s="36"/>
      <c r="S146" s="32" t="s">
        <v>455</v>
      </c>
      <c r="T146" s="33">
        <v>3447</v>
      </c>
      <c r="U146" s="33">
        <v>4358</v>
      </c>
      <c r="V146" s="33">
        <v>4918</v>
      </c>
      <c r="W146" s="47"/>
      <c r="X146" s="33">
        <v>1887</v>
      </c>
      <c r="Y146" s="33">
        <v>1552</v>
      </c>
      <c r="Z146" s="43">
        <v>6.37</v>
      </c>
      <c r="AA146" s="33">
        <v>1.59</v>
      </c>
      <c r="AB146" s="43">
        <v>7.83</v>
      </c>
      <c r="AC146" s="48"/>
      <c r="AD146" s="33">
        <v>1.96</v>
      </c>
      <c r="AE146" s="33">
        <v>1.4</v>
      </c>
      <c r="AF146" s="33">
        <v>288.3</v>
      </c>
      <c r="AG146" s="33">
        <v>312.8</v>
      </c>
      <c r="AH146" s="33">
        <v>7798</v>
      </c>
      <c r="AI146" s="33">
        <v>4384</v>
      </c>
    </row>
    <row r="147" spans="1:35">
      <c r="A147" s="32" t="s">
        <v>456</v>
      </c>
      <c r="B147" s="33">
        <v>12039</v>
      </c>
      <c r="C147" s="33">
        <v>907</v>
      </c>
      <c r="D147" s="33">
        <v>6922</v>
      </c>
      <c r="E147" s="36"/>
      <c r="F147" s="33">
        <v>2613</v>
      </c>
      <c r="G147" s="33">
        <v>1563</v>
      </c>
      <c r="H147" s="36">
        <v>35</v>
      </c>
      <c r="J147" s="32" t="s">
        <v>456</v>
      </c>
      <c r="K147" s="33">
        <v>4645</v>
      </c>
      <c r="L147" s="33">
        <v>316</v>
      </c>
      <c r="M147" s="33">
        <v>3543</v>
      </c>
      <c r="N147" s="36"/>
      <c r="O147" s="33">
        <v>587</v>
      </c>
      <c r="P147" s="33">
        <v>198</v>
      </c>
      <c r="Q147" s="36">
        <v>0.03</v>
      </c>
      <c r="S147" s="32" t="s">
        <v>456</v>
      </c>
      <c r="T147" s="36">
        <v>3984</v>
      </c>
      <c r="U147" s="36">
        <v>3597</v>
      </c>
      <c r="V147" s="36">
        <v>5131</v>
      </c>
      <c r="W147" s="47"/>
      <c r="X147" s="36">
        <v>2384</v>
      </c>
      <c r="Y147" s="36">
        <v>1413</v>
      </c>
      <c r="Z147" s="48">
        <v>5.87</v>
      </c>
      <c r="AA147" s="36">
        <v>1.71</v>
      </c>
      <c r="AB147" s="43">
        <v>6.96</v>
      </c>
      <c r="AC147" s="48"/>
      <c r="AD147" s="33">
        <v>2.42</v>
      </c>
      <c r="AE147" s="33">
        <v>1.61</v>
      </c>
      <c r="AF147" s="33">
        <v>290.2</v>
      </c>
      <c r="AG147" s="33">
        <v>313.4</v>
      </c>
      <c r="AH147" s="33">
        <v>10967</v>
      </c>
      <c r="AI147" s="33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37" workbookViewId="0">
      <selection activeCell="B2" sqref="B2:D17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9" t="s">
        <v>368</v>
      </c>
      <c r="J2" s="9" t="s">
        <v>370</v>
      </c>
      <c r="K2" s="9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0"/>
      <c r="B38" s="11"/>
      <c r="C38" s="11"/>
      <c r="D38" s="11">
        <v>2019</v>
      </c>
      <c r="E38" s="11">
        <v>2020</v>
      </c>
      <c r="F38" s="11">
        <v>2021</v>
      </c>
      <c r="G38" s="12">
        <v>2022</v>
      </c>
      <c r="H38" t="s">
        <v>370</v>
      </c>
      <c r="I38" s="11">
        <v>2019</v>
      </c>
      <c r="J38" s="11">
        <v>2020</v>
      </c>
      <c r="K38" s="11">
        <v>2021</v>
      </c>
      <c r="L38" s="12">
        <v>2022</v>
      </c>
    </row>
    <row r="39" spans="1:12">
      <c r="A39" s="13" t="s">
        <v>464</v>
      </c>
      <c r="B39" s="14"/>
      <c r="C39" s="14"/>
      <c r="D39" s="14"/>
      <c r="E39" s="14"/>
      <c r="F39" s="14"/>
      <c r="G39" s="15"/>
    </row>
    <row r="40" spans="1:12">
      <c r="A40" s="13"/>
      <c r="B40" s="14" t="s">
        <v>382</v>
      </c>
      <c r="C40" s="14" t="s">
        <v>597</v>
      </c>
      <c r="D40" s="14">
        <v>-25.3</v>
      </c>
      <c r="E40" s="14">
        <v>-250.03</v>
      </c>
      <c r="F40" s="14">
        <v>-188.96</v>
      </c>
      <c r="G40" s="15">
        <v>-142.16</v>
      </c>
      <c r="H40">
        <f>VLOOKUP(B40,$I$2:$K$33,2,FALSE)</f>
        <v>28470</v>
      </c>
      <c r="I40" s="16">
        <f>$H40*ABS(D40)*10000*1000*$B$36</f>
        <v>6827040547470</v>
      </c>
      <c r="J40" s="16">
        <f>$H40*ABS(E40)*10000*1000*$B$36</f>
        <v>67468970279997</v>
      </c>
      <c r="K40" s="16">
        <f>$H40*ABS(F40)*10000*1000*$B$36</f>
        <v>50989627741104</v>
      </c>
      <c r="L40" s="16">
        <f>$H40*ABS(G40)*10000*1000*$B$36</f>
        <v>38360951945784</v>
      </c>
    </row>
    <row r="41" spans="1:12">
      <c r="A41" s="13"/>
      <c r="B41" s="14" t="s">
        <v>379</v>
      </c>
      <c r="C41" s="14" t="s">
        <v>597</v>
      </c>
      <c r="D41" s="14">
        <v>-4641.77</v>
      </c>
      <c r="E41" s="14">
        <v>-4789.09</v>
      </c>
      <c r="F41" s="14">
        <v>-5480.94</v>
      </c>
      <c r="G41" s="15">
        <v>-5600</v>
      </c>
      <c r="H41">
        <f t="shared" ref="H41:H56" si="0">VLOOKUP(B41,$I$2:$K$33,2,FALSE)</f>
        <v>17782</v>
      </c>
      <c r="I41" s="16">
        <f>$H41*ABS(D41)*10000*1000*$B$36</f>
        <v>782327717131124</v>
      </c>
      <c r="J41" s="16">
        <f t="shared" ref="J41:J56" si="1">$H41*ABS(E41)*10000*1000*$B$36</f>
        <v>807157150577365</v>
      </c>
      <c r="K41" s="16">
        <f t="shared" ref="K41:K56" si="2">$H41*ABS(F41)*10000*1000*$B$36</f>
        <v>923762116161004</v>
      </c>
      <c r="L41" s="16">
        <f t="shared" ref="L41:L56" si="3">$H41*ABS(G41)*10000*1000*$B$36</f>
        <v>943828586064000</v>
      </c>
    </row>
    <row r="42" spans="1:12">
      <c r="A42" s="13"/>
      <c r="B42" s="14" t="s">
        <v>376</v>
      </c>
      <c r="C42" s="14" t="s">
        <v>597</v>
      </c>
      <c r="D42" s="14">
        <v>-205517.23</v>
      </c>
      <c r="E42" s="14">
        <v>-206845.78</v>
      </c>
      <c r="F42" s="14">
        <v>-228005.81</v>
      </c>
      <c r="G42" s="15">
        <v>-232213.1</v>
      </c>
      <c r="H42">
        <f t="shared" si="0"/>
        <v>20934</v>
      </c>
      <c r="I42" s="16">
        <f>$H42*ABS(D42)*10000*1000*$B$36</f>
        <v>4.07779089231557e+16</v>
      </c>
      <c r="J42" s="16">
        <f t="shared" si="1"/>
        <v>4.10415145142775e+16</v>
      </c>
      <c r="K42" s="16">
        <f t="shared" si="2"/>
        <v>4.52400032548626e+16</v>
      </c>
      <c r="L42" s="16">
        <f t="shared" si="3"/>
        <v>4.60747969528572e+16</v>
      </c>
    </row>
    <row r="43" spans="1:12">
      <c r="A43" s="13" t="s">
        <v>465</v>
      </c>
      <c r="B43" s="14"/>
      <c r="C43" s="14"/>
      <c r="D43" s="14"/>
      <c r="E43" s="14"/>
      <c r="F43" s="14"/>
      <c r="G43" s="15"/>
      <c r="I43" s="16"/>
      <c r="J43" s="16"/>
      <c r="K43" s="16"/>
      <c r="L43" s="16"/>
    </row>
    <row r="44" spans="1:12">
      <c r="A44" s="13"/>
      <c r="B44" s="14" t="s">
        <v>404</v>
      </c>
      <c r="C44" s="14" t="s">
        <v>598</v>
      </c>
      <c r="D44" s="14">
        <v>-391.87</v>
      </c>
      <c r="E44" s="14">
        <v>-411.37</v>
      </c>
      <c r="F44" s="14">
        <v>-472.14</v>
      </c>
      <c r="G44" s="15">
        <v>-468.76</v>
      </c>
      <c r="H44">
        <f t="shared" si="0"/>
        <v>32238</v>
      </c>
      <c r="I44" s="16">
        <f>$H44*ABS(D44)*10^8*$B$36</f>
        <v>1197387173865400</v>
      </c>
      <c r="J44" s="16">
        <f>$H44*ABS(E44)*10^8*$B$36</f>
        <v>1256970836535100</v>
      </c>
      <c r="K44" s="16">
        <f>$H44*ABS(F44)*10^8*$B$36</f>
        <v>1442657973993440</v>
      </c>
      <c r="L44" s="16">
        <f>$H44*ABS(G44)*10^8*$B$36</f>
        <v>1432330139130700</v>
      </c>
    </row>
    <row r="45" spans="1:12">
      <c r="A45" s="13"/>
      <c r="B45" s="14" t="s">
        <v>401</v>
      </c>
      <c r="C45" s="14" t="s">
        <v>597</v>
      </c>
      <c r="D45" s="14">
        <v>-0.11</v>
      </c>
      <c r="E45" s="14">
        <v>-0.14</v>
      </c>
      <c r="F45" s="14">
        <v>-0.15</v>
      </c>
      <c r="G45" s="15">
        <v>-3.89</v>
      </c>
      <c r="H45">
        <f t="shared" si="0"/>
        <v>50242</v>
      </c>
      <c r="I45" s="16">
        <f t="shared" ref="I41:I56" si="4">$H45*ABS(D45)*10000*1000*$B$36</f>
        <v>52382243885.4</v>
      </c>
      <c r="J45" s="16">
        <f t="shared" si="1"/>
        <v>66668310399.6</v>
      </c>
      <c r="K45" s="16">
        <f t="shared" si="2"/>
        <v>71430332571</v>
      </c>
      <c r="L45" s="16">
        <f t="shared" si="3"/>
        <v>1852426624674.6</v>
      </c>
    </row>
    <row r="46" spans="1:12">
      <c r="A46" s="13"/>
      <c r="B46" s="14" t="s">
        <v>405</v>
      </c>
      <c r="C46" s="14" t="s">
        <v>597</v>
      </c>
      <c r="D46" s="14">
        <v>-231.28</v>
      </c>
      <c r="E46" s="14">
        <v>-352.62</v>
      </c>
      <c r="F46" s="14">
        <v>-291.12</v>
      </c>
      <c r="G46" s="15">
        <v>-214.19</v>
      </c>
      <c r="H46">
        <f t="shared" si="0"/>
        <v>51498</v>
      </c>
      <c r="I46" s="16">
        <f t="shared" si="4"/>
        <v>112889340394085</v>
      </c>
      <c r="J46" s="16">
        <f t="shared" si="1"/>
        <v>172116219343489</v>
      </c>
      <c r="K46" s="16">
        <f t="shared" si="2"/>
        <v>142097651225899</v>
      </c>
      <c r="L46" s="16">
        <f t="shared" si="3"/>
        <v>104547595204985</v>
      </c>
    </row>
    <row r="47" spans="1:12">
      <c r="A47" s="13" t="s">
        <v>466</v>
      </c>
      <c r="B47" s="14"/>
      <c r="C47" s="14"/>
      <c r="D47" s="14"/>
      <c r="E47" s="14"/>
      <c r="F47" s="14"/>
      <c r="G47" s="15"/>
      <c r="I47" s="16"/>
      <c r="J47" s="16"/>
      <c r="K47" s="16"/>
      <c r="L47" s="16"/>
    </row>
    <row r="48" spans="1:12">
      <c r="A48" s="13"/>
      <c r="B48" s="14" t="s">
        <v>393</v>
      </c>
      <c r="C48" s="14" t="s">
        <v>597</v>
      </c>
      <c r="D48" s="14">
        <v>-24.18</v>
      </c>
      <c r="E48" s="14">
        <v>-27.58</v>
      </c>
      <c r="F48" s="14">
        <v>-28.88</v>
      </c>
      <c r="G48" s="15">
        <v>-29.84</v>
      </c>
      <c r="H48">
        <f t="shared" si="0"/>
        <v>42705</v>
      </c>
      <c r="I48" s="16">
        <f t="shared" si="4"/>
        <v>9787223741373</v>
      </c>
      <c r="J48" s="16">
        <f t="shared" si="1"/>
        <v>11163425590863</v>
      </c>
      <c r="K48" s="16">
        <f t="shared" si="2"/>
        <v>11689620415668</v>
      </c>
      <c r="L48" s="16">
        <f t="shared" si="3"/>
        <v>12078195055524</v>
      </c>
    </row>
    <row r="49" spans="1:12">
      <c r="A49" s="13"/>
      <c r="B49" s="14" t="s">
        <v>402</v>
      </c>
      <c r="C49" s="14" t="s">
        <v>597</v>
      </c>
      <c r="D49" s="14">
        <v>-52.59</v>
      </c>
      <c r="E49" s="14">
        <v>-50.19</v>
      </c>
      <c r="F49" s="14">
        <v>-45.18</v>
      </c>
      <c r="G49" s="15">
        <v>-43.44</v>
      </c>
      <c r="H49">
        <f t="shared" si="0"/>
        <v>46055</v>
      </c>
      <c r="I49" s="16">
        <f t="shared" si="4"/>
        <v>22956435306616.5</v>
      </c>
      <c r="J49" s="16">
        <f t="shared" si="1"/>
        <v>21908794220176.5</v>
      </c>
      <c r="K49" s="16">
        <f t="shared" si="2"/>
        <v>19721843452233</v>
      </c>
      <c r="L49" s="16">
        <f t="shared" si="3"/>
        <v>18962303664564</v>
      </c>
    </row>
    <row r="50" spans="1:12">
      <c r="A50" s="13"/>
      <c r="B50" s="14" t="s">
        <v>403</v>
      </c>
      <c r="C50" s="14" t="s">
        <v>597</v>
      </c>
      <c r="D50" s="14">
        <v>-8.25</v>
      </c>
      <c r="E50" s="14">
        <v>-7.78</v>
      </c>
      <c r="F50" s="14">
        <v>-7.07</v>
      </c>
      <c r="G50" s="15">
        <v>-2.65</v>
      </c>
      <c r="H50">
        <f t="shared" si="0"/>
        <v>41003</v>
      </c>
      <c r="I50" s="16">
        <f t="shared" si="4"/>
        <v>3206225587207.5</v>
      </c>
      <c r="J50" s="16">
        <f t="shared" si="1"/>
        <v>3023567887087.8</v>
      </c>
      <c r="K50" s="16">
        <f t="shared" si="2"/>
        <v>2747638169885.7</v>
      </c>
      <c r="L50" s="16">
        <f t="shared" si="3"/>
        <v>1029878521951.5</v>
      </c>
    </row>
    <row r="51" spans="1:12">
      <c r="A51" s="13"/>
      <c r="B51" s="14" t="s">
        <v>394</v>
      </c>
      <c r="C51" s="14" t="s">
        <v>597</v>
      </c>
      <c r="D51" s="14">
        <v>-13.94</v>
      </c>
      <c r="E51" s="14">
        <v>-29.43</v>
      </c>
      <c r="F51" s="14">
        <v>-24.54</v>
      </c>
      <c r="G51" s="15">
        <v>-18.09</v>
      </c>
      <c r="H51">
        <f t="shared" si="0"/>
        <v>41868</v>
      </c>
      <c r="I51" s="16">
        <f t="shared" si="4"/>
        <v>5531838380546.4</v>
      </c>
      <c r="J51" s="16">
        <f t="shared" si="1"/>
        <v>11678766394510.8</v>
      </c>
      <c r="K51" s="16">
        <f t="shared" si="2"/>
        <v>9738257809082.4</v>
      </c>
      <c r="L51" s="16">
        <f t="shared" si="3"/>
        <v>7178691270020.4</v>
      </c>
    </row>
    <row r="52" spans="1:12">
      <c r="A52" s="13"/>
      <c r="B52" s="14" t="s">
        <v>395</v>
      </c>
      <c r="C52" s="14" t="s">
        <v>597</v>
      </c>
      <c r="D52" s="14">
        <v>-12.01</v>
      </c>
      <c r="E52" s="14"/>
      <c r="F52" s="14"/>
      <c r="G52" s="15">
        <v>0</v>
      </c>
      <c r="H52">
        <f t="shared" si="0"/>
        <v>45606</v>
      </c>
      <c r="I52" s="16">
        <f t="shared" si="4"/>
        <v>5191459666450.2</v>
      </c>
      <c r="J52" s="17">
        <v>0</v>
      </c>
      <c r="K52" s="17">
        <v>0</v>
      </c>
      <c r="L52" s="17">
        <v>0</v>
      </c>
    </row>
    <row r="53" spans="1:12">
      <c r="A53" s="13"/>
      <c r="B53" s="14" t="s">
        <v>400</v>
      </c>
      <c r="C53" s="14" t="s">
        <v>597</v>
      </c>
      <c r="D53" s="14">
        <v>-181.18</v>
      </c>
      <c r="E53" s="14">
        <v>-189.88</v>
      </c>
      <c r="F53" s="14">
        <v>-206.07</v>
      </c>
      <c r="G53" s="15">
        <v>-143.14</v>
      </c>
      <c r="H53">
        <f t="shared" si="0"/>
        <v>31966</v>
      </c>
      <c r="I53" s="16">
        <f t="shared" si="4"/>
        <v>54893768234619.6</v>
      </c>
      <c r="J53" s="16">
        <f t="shared" si="1"/>
        <v>57529687119933.6</v>
      </c>
      <c r="K53" s="16">
        <f t="shared" si="2"/>
        <v>62434920080075.4</v>
      </c>
      <c r="L53" s="16">
        <f t="shared" si="3"/>
        <v>43368440142970.8</v>
      </c>
    </row>
    <row r="54" spans="1:12">
      <c r="A54" s="13"/>
      <c r="B54" s="14" t="s">
        <v>390</v>
      </c>
      <c r="C54" s="14" t="s">
        <v>597</v>
      </c>
      <c r="D54" s="14">
        <v>-16.01</v>
      </c>
      <c r="E54" s="14">
        <v>-16.55</v>
      </c>
      <c r="F54" s="14">
        <v>-12.35</v>
      </c>
      <c r="G54" s="15">
        <v>-1.38</v>
      </c>
      <c r="H54">
        <f t="shared" si="0"/>
        <v>41868</v>
      </c>
      <c r="I54" s="16">
        <f t="shared" si="4"/>
        <v>6353280665175.6</v>
      </c>
      <c r="J54" s="16">
        <f t="shared" si="1"/>
        <v>6567569956818</v>
      </c>
      <c r="K54" s="16">
        <f t="shared" si="2"/>
        <v>4900875466266</v>
      </c>
      <c r="L54" s="16">
        <f t="shared" si="3"/>
        <v>547628189752.8</v>
      </c>
    </row>
    <row r="55" spans="1:12">
      <c r="A55" s="13" t="s">
        <v>467</v>
      </c>
      <c r="B55" s="14"/>
      <c r="C55" s="14"/>
      <c r="D55" s="14"/>
      <c r="E55" s="14"/>
      <c r="F55" s="14"/>
      <c r="G55" s="15"/>
      <c r="I55" s="16"/>
      <c r="J55" s="16"/>
      <c r="K55" s="16"/>
      <c r="L55" s="16"/>
    </row>
    <row r="56" spans="1:12">
      <c r="A56" s="18"/>
      <c r="B56" s="19" t="s">
        <v>410</v>
      </c>
      <c r="C56" s="19" t="s">
        <v>599</v>
      </c>
      <c r="D56" s="19">
        <v>-1567.97</v>
      </c>
      <c r="E56" s="19">
        <v>-2017.84</v>
      </c>
      <c r="F56" s="19">
        <v>-2904.4</v>
      </c>
      <c r="G56" s="20">
        <v>-4828.05</v>
      </c>
      <c r="H56">
        <f>J3/L3</f>
        <v>29307.0138597228</v>
      </c>
      <c r="I56" s="16">
        <f>$H56*ABS(D56)*10000*1000*$B$36</f>
        <v>435545782476154</v>
      </c>
      <c r="J56" s="16">
        <f>$H56*ABS(E56)*10000*1000*$B$36</f>
        <v>560509258284076</v>
      </c>
      <c r="K56" s="16">
        <f>$H56*ABS(F56)*10000*1000*$B$36</f>
        <v>806775110890987</v>
      </c>
      <c r="L56" s="16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1">
        <v>2019</v>
      </c>
      <c r="C61" s="11">
        <v>2020</v>
      </c>
      <c r="D61" s="11">
        <v>2021</v>
      </c>
      <c r="E61" s="12">
        <v>2022</v>
      </c>
      <c r="F61" s="21">
        <v>2019</v>
      </c>
      <c r="G61" s="22">
        <v>2020</v>
      </c>
      <c r="H61" s="22">
        <v>2021</v>
      </c>
      <c r="I61" s="23">
        <v>2022</v>
      </c>
    </row>
    <row r="62" spans="1:12">
      <c r="A62" s="13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3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3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3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6">
        <v>6.01</v>
      </c>
      <c r="D67" s="6">
        <v>5.98</v>
      </c>
      <c r="E67" s="6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B2" sqref="B2:D17"/>
    </sheetView>
  </sheetViews>
  <sheetFormatPr defaultColWidth="8.87610619469027" defaultRowHeight="13.5"/>
  <cols>
    <col min="1" max="1" width="18.2566371681416" style="6" customWidth="1"/>
    <col min="2" max="16" width="8.87610619469027" style="6"/>
    <col min="17" max="19" width="12.1238938053097" style="6" customWidth="1"/>
    <col min="20" max="20" width="8.87610619469027" style="6"/>
    <col min="21" max="21" width="17.2566371681416" style="6" customWidth="1"/>
    <col min="22" max="16384" width="8.87610619469027" style="6"/>
  </cols>
  <sheetData>
    <row r="1" s="5" customFormat="1" spans="1:43">
      <c r="B1" s="5" t="s">
        <v>603</v>
      </c>
      <c r="E1" s="5" t="s">
        <v>604</v>
      </c>
      <c r="H1" s="5" t="s">
        <v>605</v>
      </c>
      <c r="K1" s="5" t="s">
        <v>602</v>
      </c>
      <c r="N1" s="5" t="s">
        <v>606</v>
      </c>
      <c r="Q1" s="5" t="s">
        <v>607</v>
      </c>
      <c r="U1" s="5">
        <f>'Generation Fuel Consumption'!K2</f>
        <v>0</v>
      </c>
      <c r="V1" s="5" t="str">
        <f>'Generation Fuel Consumption'!L2</f>
        <v>电力</v>
      </c>
      <c r="W1" s="5">
        <f>'Generation Fuel Consumption'!M2</f>
        <v>0</v>
      </c>
      <c r="X1" s="5">
        <f>'Generation Fuel Consumption'!N2</f>
        <v>0</v>
      </c>
      <c r="Y1" s="5" t="str">
        <f>'Generation Fuel Consumption'!O2</f>
        <v>煤矸石</v>
      </c>
      <c r="Z1" s="5">
        <f>'Generation Fuel Consumption'!P2</f>
        <v>0</v>
      </c>
      <c r="AA1" s="5">
        <f>'Generation Fuel Consumption'!Q2</f>
        <v>0</v>
      </c>
      <c r="AB1" s="5" t="str">
        <f>'Generation Fuel Consumption'!R2</f>
        <v>其他</v>
      </c>
      <c r="AC1" s="5">
        <f>'Generation Fuel Consumption'!S2</f>
        <v>0</v>
      </c>
      <c r="AD1" s="5">
        <f>'Generation Fuel Consumption'!T2</f>
        <v>0</v>
      </c>
      <c r="AE1" s="5" t="str">
        <f>'Generation Fuel Consumption'!U2</f>
        <v>燃煤</v>
      </c>
      <c r="AF1" s="5">
        <f>'Generation Fuel Consumption'!V2</f>
        <v>0</v>
      </c>
      <c r="AG1" s="5">
        <f>'Generation Fuel Consumption'!W2</f>
        <v>0</v>
      </c>
      <c r="AH1" s="5" t="str">
        <f>'Generation Fuel Consumption'!X2</f>
        <v>燃气</v>
      </c>
      <c r="AI1" s="5">
        <f>'Generation Fuel Consumption'!Y2</f>
        <v>0</v>
      </c>
      <c r="AJ1" s="5">
        <f>'Generation Fuel Consumption'!Z2</f>
        <v>0</v>
      </c>
      <c r="AK1" s="5" t="str">
        <f>'Generation Fuel Consumption'!AA2</f>
        <v>燃油</v>
      </c>
      <c r="AL1" s="5">
        <f>'Generation Fuel Consumption'!AB2</f>
        <v>0</v>
      </c>
      <c r="AM1" s="5">
        <f>'Generation Fuel Consumption'!AC2</f>
        <v>0</v>
      </c>
      <c r="AN1" s="5" t="str">
        <f>'Generation Fuel Consumption'!AD2</f>
        <v>生物质</v>
      </c>
      <c r="AO1" s="5">
        <f>'Generation Fuel Consumption'!AE2</f>
        <v>0</v>
      </c>
      <c r="AP1" s="5">
        <f>'Generation Fuel Consumption'!AF2</f>
        <v>0</v>
      </c>
      <c r="AQ1" s="5" t="str">
        <f>'Generation Fuel Consumption'!AG2</f>
        <v>总计</v>
      </c>
    </row>
    <row r="2" spans="1:43">
      <c r="A2" s="5" t="s">
        <v>464</v>
      </c>
      <c r="B2" s="5">
        <v>2019</v>
      </c>
      <c r="C2" s="5">
        <v>2020</v>
      </c>
      <c r="D2" s="5">
        <v>2021</v>
      </c>
      <c r="E2" s="5">
        <v>2019</v>
      </c>
      <c r="F2" s="5">
        <v>2020</v>
      </c>
      <c r="G2" s="5">
        <v>2021</v>
      </c>
      <c r="H2" s="5">
        <v>2019</v>
      </c>
      <c r="I2" s="5">
        <v>2020</v>
      </c>
      <c r="J2" s="5">
        <v>2021</v>
      </c>
      <c r="K2" s="5">
        <v>2019</v>
      </c>
      <c r="L2" s="5">
        <v>2020</v>
      </c>
      <c r="M2" s="5">
        <v>2021</v>
      </c>
      <c r="N2" s="5">
        <v>2019</v>
      </c>
      <c r="O2" s="5">
        <v>2020</v>
      </c>
      <c r="P2" s="5">
        <v>2021</v>
      </c>
      <c r="Q2" s="5">
        <v>2019</v>
      </c>
      <c r="R2" s="5">
        <v>2020</v>
      </c>
      <c r="S2" s="5">
        <v>2021</v>
      </c>
      <c r="U2" s="6" t="str">
        <f>'Generation Fuel Consumption'!K3</f>
        <v>行标签</v>
      </c>
      <c r="V2" s="7">
        <f>'Generation Fuel Consumption'!L3</f>
        <v>2019</v>
      </c>
      <c r="W2" s="7">
        <f>'Generation Fuel Consumption'!M3</f>
        <v>2020</v>
      </c>
      <c r="X2" s="7">
        <f>'Generation Fuel Consumption'!N3</f>
        <v>2021</v>
      </c>
      <c r="Y2" s="7">
        <f>'Generation Fuel Consumption'!O3</f>
        <v>2019</v>
      </c>
      <c r="Z2" s="7">
        <f>'Generation Fuel Consumption'!P3</f>
        <v>2020</v>
      </c>
      <c r="AA2" s="7">
        <f>'Generation Fuel Consumption'!Q3</f>
        <v>2021</v>
      </c>
      <c r="AB2" s="7">
        <f>'Generation Fuel Consumption'!R3</f>
        <v>2019</v>
      </c>
      <c r="AC2" s="7">
        <f>'Generation Fuel Consumption'!S3</f>
        <v>2020</v>
      </c>
      <c r="AD2" s="7">
        <f>'Generation Fuel Consumption'!T3</f>
        <v>2021</v>
      </c>
      <c r="AE2" s="7">
        <f>'Generation Fuel Consumption'!U3</f>
        <v>2019</v>
      </c>
      <c r="AF2" s="7">
        <f>'Generation Fuel Consumption'!V3</f>
        <v>2020</v>
      </c>
      <c r="AG2" s="7">
        <f>'Generation Fuel Consumption'!W3</f>
        <v>2021</v>
      </c>
      <c r="AH2" s="7">
        <f>'Generation Fuel Consumption'!X3</f>
        <v>2019</v>
      </c>
      <c r="AI2" s="7">
        <f>'Generation Fuel Consumption'!Y3</f>
        <v>2020</v>
      </c>
      <c r="AJ2" s="7">
        <f>'Generation Fuel Consumption'!Z3</f>
        <v>2021</v>
      </c>
      <c r="AK2" s="7">
        <f>'Generation Fuel Consumption'!AA3</f>
        <v>2019</v>
      </c>
      <c r="AL2" s="7">
        <f>'Generation Fuel Consumption'!AB3</f>
        <v>2020</v>
      </c>
      <c r="AM2" s="7">
        <f>'Generation Fuel Consumption'!AC3</f>
        <v>2021</v>
      </c>
      <c r="AN2" s="7">
        <f>'Generation Fuel Consumption'!AD3</f>
        <v>2019</v>
      </c>
      <c r="AO2" s="7">
        <f>'Generation Fuel Consumption'!AE3</f>
        <v>2020</v>
      </c>
      <c r="AP2" s="7">
        <f>'Generation Fuel Consumption'!AF3</f>
        <v>2021</v>
      </c>
      <c r="AQ2" s="7">
        <f>'Generation Fuel Consumption'!AG3</f>
        <v>0</v>
      </c>
    </row>
    <row r="3" spans="1:43">
      <c r="A3" s="6" t="s">
        <v>462</v>
      </c>
      <c r="B3" s="7">
        <f>-VLOOKUP($A3,$U$2:$AQ$33,COLUMN(B$1)+9,FALSE)-VLOOKUP($A3,$U$2:$AQ$33,COLUMN(B$1)+3,FALSE)</f>
        <v>7398.37519700137</v>
      </c>
      <c r="C3" s="7">
        <f t="shared" ref="C3:D33" si="0">-VLOOKUP($A3,$U$2:$AQ$33,COLUMN(C$2)+9,FALSE)-VLOOKUP($A3,$U$2:$AQ$33,COLUMN(C$2)+3,FALSE)</f>
        <v>6923.15378278511</v>
      </c>
      <c r="D3" s="7">
        <f>-VLOOKUP($A3,$U$2:$AQ$33,COLUMN(D$2)+9,FALSE)-VLOOKUP($A3,$U$2:$AQ$33,COLUMN(D$2)+3,FALSE)</f>
        <v>7448.18200902221</v>
      </c>
      <c r="E3" s="7">
        <f t="shared" ref="E3:E33" si="1">VLOOKUP($A3,$U$38:$AW$70,COLUMN(B$1)+15,FALSE)</f>
        <v>2463</v>
      </c>
      <c r="F3" s="7">
        <f t="shared" ref="F3:F33" si="2">VLOOKUP($A3,$U$38:$AW$70,COLUMN(C$1)+15,FALSE)</f>
        <v>2314</v>
      </c>
      <c r="G3" s="7">
        <f t="shared" ref="G3:G33" si="3">VLOOKUP($A3,$U$38:$AW$70,COLUMN(D$1)+15,FALSE)</f>
        <v>2477</v>
      </c>
      <c r="H3" s="7">
        <f t="shared" ref="H3:H33" si="4">B3*10^2/E3</f>
        <v>300.380641372366</v>
      </c>
      <c r="I3" s="7">
        <f t="shared" ref="I3:I33" si="5">C3*10^2/F3</f>
        <v>299.185556732286</v>
      </c>
      <c r="J3" s="7">
        <f t="shared" ref="J3:J33" si="6">D3*10^2/G3</f>
        <v>300.693662051765</v>
      </c>
      <c r="K3" s="6">
        <v>4.72</v>
      </c>
      <c r="L3" s="6">
        <v>4.49</v>
      </c>
      <c r="M3" s="6">
        <v>4.51</v>
      </c>
      <c r="N3" s="7">
        <f t="shared" ref="N3:N33" si="7">H3/(1-K3/100)</f>
        <v>315.260958619191</v>
      </c>
      <c r="O3" s="7">
        <f t="shared" ref="O3:O33" si="8">I3/(1-L3/100)</f>
        <v>313.250504378899</v>
      </c>
      <c r="P3" s="7">
        <f t="shared" ref="P3:P33" si="9">J3/(1-M3/100)</f>
        <v>314.895446697837</v>
      </c>
      <c r="Q3" s="7">
        <f>N3*About!$A$30</f>
        <v>8757396.18033284</v>
      </c>
      <c r="R3" s="7">
        <f>O3*About!$A$30</f>
        <v>8701549.28967506</v>
      </c>
      <c r="S3" s="7">
        <f>P3*About!$A$30</f>
        <v>8747242.90059292</v>
      </c>
      <c r="U3" s="6" t="str">
        <f>'Generation Fuel Consumption'!K4</f>
        <v>安徽省</v>
      </c>
      <c r="V3" s="7">
        <f>'Generation Fuel Consumption'!L4</f>
        <v>3276.49197130167</v>
      </c>
      <c r="W3" s="7">
        <f>'Generation Fuel Consumption'!M4</f>
        <v>3143.49982917663</v>
      </c>
      <c r="X3" s="7">
        <f>'Generation Fuel Consumption'!N4</f>
        <v>3371.55312606765</v>
      </c>
      <c r="Y3" s="7">
        <f>'Generation Fuel Consumption'!O4</f>
        <v>-60.7122152374445</v>
      </c>
      <c r="Z3" s="7">
        <f>'Generation Fuel Consumption'!P4</f>
        <v>-62.9981141100102</v>
      </c>
      <c r="AA3" s="7">
        <f>'Generation Fuel Consumption'!Q4</f>
        <v>-58.331905022207</v>
      </c>
      <c r="AB3" s="7">
        <f>'Generation Fuel Consumption'!R4</f>
        <v>-287.915613255893</v>
      </c>
      <c r="AC3" s="7">
        <f>'Generation Fuel Consumption'!S4</f>
        <v>-284.25691834643</v>
      </c>
      <c r="AD3" s="7">
        <f>'Generation Fuel Consumption'!T4</f>
        <v>-295.091219678852</v>
      </c>
      <c r="AE3" s="7">
        <f>'Generation Fuel Consumption'!U4</f>
        <v>-7337.66298176392</v>
      </c>
      <c r="AF3" s="7">
        <f>'Generation Fuel Consumption'!V4</f>
        <v>-6860.15566867509</v>
      </c>
      <c r="AG3" s="7">
        <f>'Generation Fuel Consumption'!W4</f>
        <v>-7389.850104</v>
      </c>
      <c r="AH3" s="7">
        <f>'Generation Fuel Consumption'!X4</f>
        <v>-20.7765</v>
      </c>
      <c r="AI3" s="7">
        <f>'Generation Fuel Consumption'!Y4</f>
        <v>-21.7485</v>
      </c>
      <c r="AJ3" s="7">
        <f>'Generation Fuel Consumption'!Z4</f>
        <v>-22.113</v>
      </c>
      <c r="AK3" s="7">
        <f>'Generation Fuel Consumption'!AA4</f>
        <v>-0.553698</v>
      </c>
      <c r="AL3" s="7">
        <f>'Generation Fuel Consumption'!AB4</f>
        <v>-0.568269</v>
      </c>
      <c r="AM3" s="7">
        <f>'Generation Fuel Consumption'!AC4</f>
        <v>-1.122831</v>
      </c>
      <c r="AN3" s="7">
        <f>'Generation Fuel Consumption'!AD4</f>
        <v>-307.370500854117</v>
      </c>
      <c r="AO3" s="7">
        <f>'Generation Fuel Consumption'!AE4</f>
        <v>-404.203809019474</v>
      </c>
      <c r="AP3" s="7">
        <f>'Generation Fuel Consumption'!AF4</f>
        <v>-428.774648445507</v>
      </c>
      <c r="AQ3" s="7">
        <f>'Generation Fuel Consumption'!AG4</f>
        <v>-14052.661569863</v>
      </c>
    </row>
    <row r="4" spans="1:43">
      <c r="A4" s="6" t="s">
        <v>470</v>
      </c>
      <c r="B4" s="7">
        <f t="shared" ref="B4:B33" si="10">-VLOOKUP($A4,$U$2:$AQ$33,COLUMN(B$2)+9,FALSE)-VLOOKUP($A4,$U$2:$AQ$33,COLUMN(B$2)+3,FALSE)</f>
        <v>25.636227</v>
      </c>
      <c r="C4" s="7">
        <f t="shared" si="0"/>
        <v>15.514596</v>
      </c>
      <c r="D4" s="7">
        <f t="shared" si="0"/>
        <v>21.771864</v>
      </c>
      <c r="E4" s="7">
        <f t="shared" si="1"/>
        <v>15</v>
      </c>
      <c r="F4" s="7">
        <f t="shared" si="2"/>
        <v>10</v>
      </c>
      <c r="G4" s="7">
        <f t="shared" si="3"/>
        <v>15</v>
      </c>
      <c r="H4" s="7">
        <f t="shared" si="4"/>
        <v>170.90818</v>
      </c>
      <c r="I4" s="7">
        <f t="shared" si="5"/>
        <v>155.14596</v>
      </c>
      <c r="J4" s="7">
        <f t="shared" si="6"/>
        <v>145.14576</v>
      </c>
      <c r="K4" s="6">
        <v>2.79</v>
      </c>
      <c r="L4" s="6">
        <v>2.71</v>
      </c>
      <c r="M4" s="6">
        <v>2.79</v>
      </c>
      <c r="N4" s="7">
        <f t="shared" si="7"/>
        <v>175.813373109762</v>
      </c>
      <c r="O4" s="7">
        <f t="shared" si="8"/>
        <v>159.467530064755</v>
      </c>
      <c r="P4" s="7">
        <f t="shared" si="9"/>
        <v>149.311552309433</v>
      </c>
      <c r="Q4" s="7">
        <f>N4*About!$A$30</f>
        <v>4883786.97085246</v>
      </c>
      <c r="R4" s="7">
        <f>O4*About!$A$30</f>
        <v>4429728.13631222</v>
      </c>
      <c r="S4" s="7">
        <f>P4*About!$A$30</f>
        <v>4147612.89695133</v>
      </c>
      <c r="U4" s="6" t="str">
        <f>'Generation Fuel Consumption'!K5</f>
        <v>北京市</v>
      </c>
      <c r="V4" s="7">
        <f>'Generation Fuel Consumption'!L5</f>
        <v>544.882815169115</v>
      </c>
      <c r="W4" s="7">
        <f>'Generation Fuel Consumption'!M5</f>
        <v>536.359412367612</v>
      </c>
      <c r="X4" s="7">
        <f>'Generation Fuel Consumption'!N5</f>
        <v>551.844209087803</v>
      </c>
      <c r="Y4" s="7">
        <f>'Generation Fuel Consumption'!O5</f>
        <v>0</v>
      </c>
      <c r="Z4" s="7">
        <f>'Generation Fuel Consumption'!P5</f>
        <v>0</v>
      </c>
      <c r="AA4" s="7">
        <f>'Generation Fuel Consumption'!Q5</f>
        <v>0</v>
      </c>
      <c r="AB4" s="7">
        <f>'Generation Fuel Consumption'!R5</f>
        <v>0</v>
      </c>
      <c r="AC4" s="7">
        <f>'Generation Fuel Consumption'!S5</f>
        <v>-10.99624188589</v>
      </c>
      <c r="AD4" s="7">
        <f>'Generation Fuel Consumption'!T5</f>
        <v>-11.2241202596515</v>
      </c>
      <c r="AE4" s="7">
        <f>'Generation Fuel Consumption'!U5</f>
        <v>-25.636227</v>
      </c>
      <c r="AF4" s="7">
        <f>'Generation Fuel Consumption'!V5</f>
        <v>-15.514596</v>
      </c>
      <c r="AG4" s="7">
        <f>'Generation Fuel Consumption'!W5</f>
        <v>-21.771864</v>
      </c>
      <c r="AH4" s="7">
        <f>'Generation Fuel Consumption'!X5</f>
        <v>-842.861144</v>
      </c>
      <c r="AI4" s="7">
        <f>'Generation Fuel Consumption'!Y5</f>
        <v>-812.747786</v>
      </c>
      <c r="AJ4" s="7">
        <f>'Generation Fuel Consumption'!Z5</f>
        <v>-838.746217258285</v>
      </c>
      <c r="AK4" s="7">
        <f>'Generation Fuel Consumption'!AA5</f>
        <v>-8.34593777792962</v>
      </c>
      <c r="AL4" s="7">
        <f>'Generation Fuel Consumption'!AB5</f>
        <v>-7.53477832046464</v>
      </c>
      <c r="AM4" s="7">
        <f>'Generation Fuel Consumption'!AC5</f>
        <v>-1.03515628185856</v>
      </c>
      <c r="AN4" s="7">
        <f>'Generation Fuel Consumption'!AD5</f>
        <v>-119.434080286983</v>
      </c>
      <c r="AO4" s="7">
        <f>'Generation Fuel Consumption'!AE5</f>
        <v>-135.96464502904</v>
      </c>
      <c r="AP4" s="7">
        <f>'Generation Fuel Consumption'!AF5</f>
        <v>-140.28479262043</v>
      </c>
      <c r="AQ4" s="7">
        <f>'Generation Fuel Consumption'!AG5</f>
        <v>-1359.011150096</v>
      </c>
    </row>
    <row r="5" spans="1:43">
      <c r="A5" s="6" t="s">
        <v>471</v>
      </c>
      <c r="B5" s="7">
        <f t="shared" si="10"/>
        <v>3872.977458</v>
      </c>
      <c r="C5" s="7">
        <f>-VLOOKUP($A5,$U$2:$AQ$33,COLUMN(C$2)+9,FALSE)-VLOOKUP($A5,$U$2:$AQ$33,COLUMN(C$2)+3,FALSE)</f>
        <v>4174.29777</v>
      </c>
      <c r="D5" s="7">
        <f t="shared" si="0"/>
        <v>4769.80968</v>
      </c>
      <c r="E5" s="7">
        <f t="shared" si="1"/>
        <v>1242</v>
      </c>
      <c r="F5" s="7">
        <f t="shared" si="2"/>
        <v>1380</v>
      </c>
      <c r="G5" s="7">
        <f t="shared" si="3"/>
        <v>1509</v>
      </c>
      <c r="H5" s="7">
        <f t="shared" si="4"/>
        <v>311.833933816425</v>
      </c>
      <c r="I5" s="7">
        <f t="shared" si="5"/>
        <v>302.485345652174</v>
      </c>
      <c r="J5" s="7">
        <f t="shared" si="6"/>
        <v>316.090767395626</v>
      </c>
      <c r="K5" s="6">
        <v>4.3</v>
      </c>
      <c r="L5" s="6">
        <v>4.23</v>
      </c>
      <c r="M5" s="6">
        <v>4.68</v>
      </c>
      <c r="N5" s="7">
        <f t="shared" si="7"/>
        <v>325.845280894906</v>
      </c>
      <c r="O5" s="7">
        <f t="shared" si="8"/>
        <v>315.845615174036</v>
      </c>
      <c r="P5" s="7">
        <f t="shared" si="9"/>
        <v>331.610121061295</v>
      </c>
      <c r="Q5" s="7">
        <f>N5*About!$A$30</f>
        <v>9051410.07877029</v>
      </c>
      <c r="R5" s="7">
        <f>O5*About!$A$30</f>
        <v>8773636.91341512</v>
      </c>
      <c r="S5" s="7">
        <f>P5*About!$A$30</f>
        <v>9211547.22189921</v>
      </c>
      <c r="U5" s="6" t="str">
        <f>'Generation Fuel Consumption'!K6</f>
        <v>福建省</v>
      </c>
      <c r="V5" s="7">
        <f>'Generation Fuel Consumption'!L6</f>
        <v>1729.4390160574</v>
      </c>
      <c r="W5" s="7">
        <f>'Generation Fuel Consumption'!M6</f>
        <v>1925.21899555859</v>
      </c>
      <c r="X5" s="7">
        <f>'Generation Fuel Consumption'!N6</f>
        <v>2118.45302357363</v>
      </c>
      <c r="Y5" s="7">
        <f>'Generation Fuel Consumption'!O6</f>
        <v>0</v>
      </c>
      <c r="Z5" s="7">
        <f>'Generation Fuel Consumption'!P6</f>
        <v>0</v>
      </c>
      <c r="AA5" s="7">
        <f>'Generation Fuel Consumption'!Q6</f>
        <v>0</v>
      </c>
      <c r="AB5" s="7">
        <f>'Generation Fuel Consumption'!R6</f>
        <v>-133.290058079945</v>
      </c>
      <c r="AC5" s="7">
        <f>'Generation Fuel Consumption'!S6</f>
        <v>-152.793303723949</v>
      </c>
      <c r="AD5" s="7">
        <f>'Generation Fuel Consumption'!T6</f>
        <v>-174.495729415784</v>
      </c>
      <c r="AE5" s="7">
        <f>'Generation Fuel Consumption'!U6</f>
        <v>-3872.977458</v>
      </c>
      <c r="AF5" s="7">
        <f>'Generation Fuel Consumption'!V6</f>
        <v>-4174.29777</v>
      </c>
      <c r="AG5" s="7">
        <f>'Generation Fuel Consumption'!W6</f>
        <v>-4769.80968</v>
      </c>
      <c r="AH5" s="7">
        <f>'Generation Fuel Consumption'!X6</f>
        <v>-155.277</v>
      </c>
      <c r="AI5" s="7">
        <f>'Generation Fuel Consumption'!Y6</f>
        <v>-146.8935</v>
      </c>
      <c r="AJ5" s="7">
        <f>'Generation Fuel Consumption'!Z6</f>
        <v>-158.5575</v>
      </c>
      <c r="AK5" s="7">
        <f>'Generation Fuel Consumption'!AA6</f>
        <v>-80.0251824711308</v>
      </c>
      <c r="AL5" s="7">
        <f>'Generation Fuel Consumption'!AB6</f>
        <v>-58.1231210847284</v>
      </c>
      <c r="AM5" s="7">
        <f>'Generation Fuel Consumption'!AC6</f>
        <v>-54.9184941800478</v>
      </c>
      <c r="AN5" s="7">
        <f>'Generation Fuel Consumption'!AD6</f>
        <v>-156.905360437308</v>
      </c>
      <c r="AO5" s="7">
        <f>'Generation Fuel Consumption'!AE6</f>
        <v>-230.007857874957</v>
      </c>
      <c r="AP5" s="7">
        <f>'Generation Fuel Consumption'!AF6</f>
        <v>-250.128545268193</v>
      </c>
      <c r="AQ5" s="7">
        <f>'Generation Fuel Consumption'!AG6</f>
        <v>-8795.38952534643</v>
      </c>
    </row>
    <row r="6" spans="1:43">
      <c r="A6" s="6" t="s">
        <v>472</v>
      </c>
      <c r="B6" s="7">
        <f t="shared" si="10"/>
        <v>2610.71528479125</v>
      </c>
      <c r="C6" s="7">
        <f t="shared" si="0"/>
        <v>2852.28586387769</v>
      </c>
      <c r="D6" s="7">
        <f t="shared" si="0"/>
        <v>3389.37028374445</v>
      </c>
      <c r="E6" s="7">
        <f t="shared" si="1"/>
        <v>803</v>
      </c>
      <c r="F6" s="7">
        <f t="shared" si="2"/>
        <v>885</v>
      </c>
      <c r="G6" s="7">
        <f t="shared" si="3"/>
        <v>1019</v>
      </c>
      <c r="H6" s="7">
        <f t="shared" si="4"/>
        <v>325.120209812111</v>
      </c>
      <c r="I6" s="7">
        <f t="shared" si="5"/>
        <v>322.292188008779</v>
      </c>
      <c r="J6" s="7">
        <f t="shared" si="6"/>
        <v>332.617299680515</v>
      </c>
      <c r="K6" s="6">
        <v>5.41</v>
      </c>
      <c r="L6" s="6">
        <v>5.45</v>
      </c>
      <c r="M6" s="6">
        <v>5.32</v>
      </c>
      <c r="N6" s="7">
        <f t="shared" si="7"/>
        <v>343.715202254056</v>
      </c>
      <c r="O6" s="7">
        <f t="shared" si="8"/>
        <v>340.869580125625</v>
      </c>
      <c r="P6" s="7">
        <f t="shared" si="9"/>
        <v>351.306822645242</v>
      </c>
      <c r="Q6" s="7">
        <f>N6*About!$A$30</f>
        <v>9547805.13427888</v>
      </c>
      <c r="R6" s="7">
        <f>O6*About!$A$30</f>
        <v>9468758.74532118</v>
      </c>
      <c r="S6" s="7">
        <f>P6*About!$A$30</f>
        <v>9758687.02624387</v>
      </c>
      <c r="U6" s="6" t="str">
        <f>'Generation Fuel Consumption'!K7</f>
        <v>甘肃省</v>
      </c>
      <c r="V6" s="7">
        <f>'Generation Fuel Consumption'!L7</f>
        <v>1016.62179706184</v>
      </c>
      <c r="W6" s="7">
        <f>'Generation Fuel Consumption'!M7</f>
        <v>1121.60847283908</v>
      </c>
      <c r="X6" s="7">
        <f>'Generation Fuel Consumption'!N7</f>
        <v>1284.93064571233</v>
      </c>
      <c r="Y6" s="7">
        <f>'Generation Fuel Consumption'!O7</f>
        <v>-11.0632927912538</v>
      </c>
      <c r="Z6" s="7">
        <f>'Generation Fuel Consumption'!P7</f>
        <v>-6.72895387769047</v>
      </c>
      <c r="AA6" s="7">
        <f>'Generation Fuel Consumption'!Q7</f>
        <v>-8.44552374444824</v>
      </c>
      <c r="AB6" s="7">
        <f>'Generation Fuel Consumption'!R7</f>
        <v>-21.2695592757089</v>
      </c>
      <c r="AC6" s="7">
        <f>'Generation Fuel Consumption'!S7</f>
        <v>-36.4728390843867</v>
      </c>
      <c r="AD6" s="7">
        <f>'Generation Fuel Consumption'!T7</f>
        <v>-42.9952169456782</v>
      </c>
      <c r="AE6" s="7">
        <f>'Generation Fuel Consumption'!U7</f>
        <v>-2599.651992</v>
      </c>
      <c r="AF6" s="7">
        <f>'Generation Fuel Consumption'!V7</f>
        <v>-2845.55691</v>
      </c>
      <c r="AG6" s="7">
        <f>'Generation Fuel Consumption'!W7</f>
        <v>-3380.92476</v>
      </c>
      <c r="AH6" s="7">
        <f>'Generation Fuel Consumption'!X7</f>
        <v>-11.664</v>
      </c>
      <c r="AI6" s="7">
        <f>'Generation Fuel Consumption'!Y7</f>
        <v>0</v>
      </c>
      <c r="AJ6" s="7">
        <f>'Generation Fuel Consumption'!Z7</f>
        <v>-3.888</v>
      </c>
      <c r="AK6" s="7">
        <f>'Generation Fuel Consumption'!AA7</f>
        <v>-1.375116</v>
      </c>
      <c r="AL6" s="7">
        <f>'Generation Fuel Consumption'!AB7</f>
        <v>-1.111977</v>
      </c>
      <c r="AM6" s="7">
        <f>'Generation Fuel Consumption'!AC7</f>
        <v>-1.271118</v>
      </c>
      <c r="AN6" s="7">
        <f>'Generation Fuel Consumption'!AD7</f>
        <v>-23.9608185855825</v>
      </c>
      <c r="AO6" s="7">
        <f>'Generation Fuel Consumption'!AE7</f>
        <v>-31.7710854116843</v>
      </c>
      <c r="AP6" s="7">
        <f>'Generation Fuel Consumption'!AF7</f>
        <v>-35.2912056713358</v>
      </c>
      <c r="AQ6" s="7">
        <f>'Generation Fuel Consumption'!AG7</f>
        <v>-5640.28145277451</v>
      </c>
    </row>
    <row r="7" spans="1:43">
      <c r="A7" s="6" t="s">
        <v>473</v>
      </c>
      <c r="B7" s="7">
        <f t="shared" si="10"/>
        <v>8027.39912578476</v>
      </c>
      <c r="C7" s="7">
        <f t="shared" si="0"/>
        <v>7877.67533976905</v>
      </c>
      <c r="D7" s="7">
        <f t="shared" si="0"/>
        <v>10731.3788241609</v>
      </c>
      <c r="E7" s="7">
        <f t="shared" si="1"/>
        <v>2508</v>
      </c>
      <c r="F7" s="7">
        <f t="shared" si="2"/>
        <v>2518</v>
      </c>
      <c r="G7" s="7">
        <f t="shared" si="3"/>
        <v>3372</v>
      </c>
      <c r="H7" s="7">
        <f t="shared" si="4"/>
        <v>320.071735477861</v>
      </c>
      <c r="I7" s="7">
        <f t="shared" si="5"/>
        <v>312.854461468191</v>
      </c>
      <c r="J7" s="7">
        <f t="shared" si="6"/>
        <v>318.249668569422</v>
      </c>
      <c r="K7" s="6">
        <v>4.92</v>
      </c>
      <c r="L7" s="6">
        <v>4.94</v>
      </c>
      <c r="M7" s="6">
        <v>4.53</v>
      </c>
      <c r="N7" s="7">
        <f t="shared" si="7"/>
        <v>336.634134915715</v>
      </c>
      <c r="O7" s="7">
        <f t="shared" si="8"/>
        <v>329.112625150632</v>
      </c>
      <c r="P7" s="7">
        <f t="shared" si="9"/>
        <v>333.350443667563</v>
      </c>
      <c r="Q7" s="7">
        <f>N7*About!$A$30</f>
        <v>9351105.51015455</v>
      </c>
      <c r="R7" s="7">
        <f>O7*About!$A$30</f>
        <v>9142171.16834589</v>
      </c>
      <c r="S7" s="7">
        <f>P7*About!$A$30</f>
        <v>9259890.32981663</v>
      </c>
      <c r="U7" s="6" t="str">
        <f>'Generation Fuel Consumption'!K8</f>
        <v>广东省</v>
      </c>
      <c r="V7" s="7">
        <f>'Generation Fuel Consumption'!L8</f>
        <v>4223.43833276392</v>
      </c>
      <c r="W7" s="7">
        <f>'Generation Fuel Consumption'!M8</f>
        <v>4431.57909121968</v>
      </c>
      <c r="X7" s="7">
        <f>'Generation Fuel Consumption'!N8</f>
        <v>5705.10830201572</v>
      </c>
      <c r="Y7" s="7">
        <f>'Generation Fuel Consumption'!O8</f>
        <v>-68.7943983600957</v>
      </c>
      <c r="Z7" s="7">
        <f>'Generation Fuel Consumption'!P8</f>
        <v>-97.0062241202596</v>
      </c>
      <c r="AA7" s="7">
        <f>'Generation Fuel Consumption'!Q8</f>
        <v>-87.1674178339597</v>
      </c>
      <c r="AB7" s="7">
        <f>'Generation Fuel Consumption'!R8</f>
        <v>-117.760163990434</v>
      </c>
      <c r="AC7" s="7">
        <f>'Generation Fuel Consumption'!S8</f>
        <v>-144.345746498121</v>
      </c>
      <c r="AD7" s="7">
        <f>'Generation Fuel Consumption'!T8</f>
        <v>-183.329005807995</v>
      </c>
      <c r="AE7" s="7">
        <f>'Generation Fuel Consumption'!U8</f>
        <v>-7958.60472742467</v>
      </c>
      <c r="AF7" s="7">
        <f>'Generation Fuel Consumption'!V8</f>
        <v>-7780.66911564879</v>
      </c>
      <c r="AG7" s="7">
        <f>'Generation Fuel Consumption'!W8</f>
        <v>-10644.211406327</v>
      </c>
      <c r="AH7" s="7">
        <f>'Generation Fuel Consumption'!X8</f>
        <v>-1327.73364314998</v>
      </c>
      <c r="AI7" s="7">
        <f>'Generation Fuel Consumption'!Y8</f>
        <v>-1721.10330184489</v>
      </c>
      <c r="AJ7" s="7">
        <f>'Generation Fuel Consumption'!Z8</f>
        <v>-2052.00687922788</v>
      </c>
      <c r="AK7" s="7">
        <f>'Generation Fuel Consumption'!AA8</f>
        <v>-67.7115347492313</v>
      </c>
      <c r="AL7" s="7">
        <f>'Generation Fuel Consumption'!AB8</f>
        <v>-77.620082600615</v>
      </c>
      <c r="AM7" s="7">
        <f>'Generation Fuel Consumption'!AC8</f>
        <v>-67.046797182781</v>
      </c>
      <c r="AN7" s="7">
        <f>'Generation Fuel Consumption'!AD8</f>
        <v>-524.807929279125</v>
      </c>
      <c r="AO7" s="7">
        <f>'Generation Fuel Consumption'!AE8</f>
        <v>-813.85780423642</v>
      </c>
      <c r="AP7" s="7">
        <f>'Generation Fuel Consumption'!AF8</f>
        <v>-917.601348479672</v>
      </c>
      <c r="AQ7" s="7">
        <f>'Generation Fuel Consumption'!AG8</f>
        <v>-20291.2518007626</v>
      </c>
    </row>
    <row r="8" spans="1:43">
      <c r="A8" s="6" t="s">
        <v>474</v>
      </c>
      <c r="B8" s="7">
        <f t="shared" si="10"/>
        <v>2938.680201</v>
      </c>
      <c r="C8" s="7">
        <f t="shared" si="0"/>
        <v>2909.515332</v>
      </c>
      <c r="D8" s="7">
        <f t="shared" si="0"/>
        <v>3101.97639180287</v>
      </c>
      <c r="E8" s="7">
        <f t="shared" si="1"/>
        <v>833</v>
      </c>
      <c r="F8" s="7">
        <f t="shared" si="2"/>
        <v>865</v>
      </c>
      <c r="G8" s="7">
        <f t="shared" si="3"/>
        <v>944</v>
      </c>
      <c r="H8" s="7">
        <f t="shared" si="4"/>
        <v>352.782737214886</v>
      </c>
      <c r="I8" s="7">
        <f t="shared" si="5"/>
        <v>336.360153988439</v>
      </c>
      <c r="J8" s="7">
        <f t="shared" si="6"/>
        <v>328.599194046914</v>
      </c>
      <c r="K8" s="6">
        <v>5.85</v>
      </c>
      <c r="L8" s="6">
        <v>5.85</v>
      </c>
      <c r="M8" s="6">
        <v>5.68</v>
      </c>
      <c r="N8" s="7">
        <f t="shared" si="7"/>
        <v>374.70285418469</v>
      </c>
      <c r="O8" s="7">
        <f t="shared" si="8"/>
        <v>357.259855537376</v>
      </c>
      <c r="P8" s="7">
        <f t="shared" si="9"/>
        <v>348.387610312674</v>
      </c>
      <c r="Q8" s="7">
        <f>N8*About!$A$30</f>
        <v>10408587.724814</v>
      </c>
      <c r="R8" s="7">
        <f>O8*About!$A$30</f>
        <v>9924051.83303538</v>
      </c>
      <c r="S8" s="7">
        <f>P8*About!$A$30</f>
        <v>9677596.43055837</v>
      </c>
      <c r="U8" s="6" t="str">
        <f>'Generation Fuel Consumption'!K9</f>
        <v>广西壮族自治区</v>
      </c>
      <c r="V8" s="7">
        <f>'Generation Fuel Consumption'!L9</f>
        <v>1237.93508711992</v>
      </c>
      <c r="W8" s="7">
        <f>'Generation Fuel Consumption'!M9</f>
        <v>1309.73829859925</v>
      </c>
      <c r="X8" s="7">
        <f>'Generation Fuel Consumption'!N9</f>
        <v>1469.29689101469</v>
      </c>
      <c r="Y8" s="7">
        <f>'Generation Fuel Consumption'!O9</f>
        <v>0</v>
      </c>
      <c r="Z8" s="7">
        <f>'Generation Fuel Consumption'!P9</f>
        <v>0</v>
      </c>
      <c r="AA8" s="7">
        <f>'Generation Fuel Consumption'!Q9</f>
        <v>-62.4459508028698</v>
      </c>
      <c r="AB8" s="7">
        <f>'Generation Fuel Consumption'!R9</f>
        <v>-189.638879398702</v>
      </c>
      <c r="AC8" s="7">
        <f>'Generation Fuel Consumption'!S9</f>
        <v>-258.359754014349</v>
      </c>
      <c r="AD8" s="7">
        <f>'Generation Fuel Consumption'!T9</f>
        <v>-247.450973693201</v>
      </c>
      <c r="AE8" s="7">
        <f>'Generation Fuel Consumption'!U9</f>
        <v>-2938.680201</v>
      </c>
      <c r="AF8" s="7">
        <f>'Generation Fuel Consumption'!V9</f>
        <v>-2909.515332</v>
      </c>
      <c r="AG8" s="7">
        <f>'Generation Fuel Consumption'!W9</f>
        <v>-3039.530441</v>
      </c>
      <c r="AH8" s="7">
        <f>'Generation Fuel Consumption'!X9</f>
        <v>-14.7015</v>
      </c>
      <c r="AI8" s="7">
        <f>'Generation Fuel Consumption'!Y9</f>
        <v>-23.1427316364879</v>
      </c>
      <c r="AJ8" s="7">
        <f>'Generation Fuel Consumption'!Z9</f>
        <v>-22.8916916638196</v>
      </c>
      <c r="AK8" s="7">
        <f>'Generation Fuel Consumption'!AA9</f>
        <v>-15.0265514000683</v>
      </c>
      <c r="AL8" s="7">
        <f>'Generation Fuel Consumption'!AB9</f>
        <v>-29.0081936791937</v>
      </c>
      <c r="AM8" s="7">
        <f>'Generation Fuel Consumption'!AC9</f>
        <v>-56.60769505808</v>
      </c>
      <c r="AN8" s="7">
        <f>'Generation Fuel Consumption'!AD9</f>
        <v>-228.637811069354</v>
      </c>
      <c r="AO8" s="7">
        <f>'Generation Fuel Consumption'!AE9</f>
        <v>-223.28762828835</v>
      </c>
      <c r="AP8" s="7">
        <f>'Generation Fuel Consumption'!AF9</f>
        <v>-235.098031773147</v>
      </c>
      <c r="AQ8" s="7">
        <f>'Generation Fuel Consumption'!AG9</f>
        <v>-6477.05308974376</v>
      </c>
    </row>
    <row r="9" spans="1:43">
      <c r="A9" s="6" t="s">
        <v>475</v>
      </c>
      <c r="B9" s="7">
        <f t="shared" si="10"/>
        <v>3949.11283634336</v>
      </c>
      <c r="C9" s="7">
        <f t="shared" si="0"/>
        <v>3389.41684507345</v>
      </c>
      <c r="D9" s="7">
        <f t="shared" si="0"/>
        <v>4205.92694296823</v>
      </c>
      <c r="E9" s="7">
        <f t="shared" si="1"/>
        <v>1381</v>
      </c>
      <c r="F9" s="7">
        <f t="shared" si="2"/>
        <v>1323</v>
      </c>
      <c r="G9" s="7">
        <f t="shared" si="3"/>
        <v>1444</v>
      </c>
      <c r="H9" s="7">
        <f t="shared" si="4"/>
        <v>285.96037917041</v>
      </c>
      <c r="I9" s="7">
        <f t="shared" si="5"/>
        <v>256.191749438659</v>
      </c>
      <c r="J9" s="7">
        <f t="shared" si="6"/>
        <v>291.269178875916</v>
      </c>
      <c r="K9" s="6">
        <v>7.82</v>
      </c>
      <c r="L9" s="6">
        <v>8</v>
      </c>
      <c r="M9" s="6">
        <v>7.59</v>
      </c>
      <c r="N9" s="7">
        <f t="shared" si="7"/>
        <v>310.21954780908</v>
      </c>
      <c r="O9" s="7">
        <f t="shared" si="8"/>
        <v>278.469292868107</v>
      </c>
      <c r="P9" s="7">
        <f t="shared" si="9"/>
        <v>315.192272347058</v>
      </c>
      <c r="Q9" s="7">
        <f>N9*About!$A$30</f>
        <v>8617354.6351782</v>
      </c>
      <c r="R9" s="7">
        <f>O9*About!$A$30</f>
        <v>7735388.27130463</v>
      </c>
      <c r="S9" s="7">
        <f>P9*About!$A$30</f>
        <v>8755488.1962302</v>
      </c>
      <c r="U9" s="6" t="str">
        <f>'Generation Fuel Consumption'!K10</f>
        <v>贵州省</v>
      </c>
      <c r="V9" s="7">
        <f>'Generation Fuel Consumption'!L10</f>
        <v>1709.12060129826</v>
      </c>
      <c r="W9" s="7">
        <f>'Generation Fuel Consumption'!M10</f>
        <v>1638.39972668261</v>
      </c>
      <c r="X9" s="7">
        <f>'Generation Fuel Consumption'!N10</f>
        <v>1779.18961393919</v>
      </c>
      <c r="Y9" s="7">
        <f>'Generation Fuel Consumption'!O10</f>
        <v>-29.716685343355</v>
      </c>
      <c r="Z9" s="7">
        <f>'Generation Fuel Consumption'!P10</f>
        <v>-35.770455073454</v>
      </c>
      <c r="AA9" s="7">
        <f>'Generation Fuel Consumption'!Q10</f>
        <v>-46.1442589682269</v>
      </c>
      <c r="AB9" s="7">
        <f>'Generation Fuel Consumption'!R10</f>
        <v>-148.17423983601</v>
      </c>
      <c r="AC9" s="7">
        <f>'Generation Fuel Consumption'!S10</f>
        <v>-153.648103860608</v>
      </c>
      <c r="AD9" s="7">
        <f>'Generation Fuel Consumption'!T10</f>
        <v>-140.239836009566</v>
      </c>
      <c r="AE9" s="7">
        <f>'Generation Fuel Consumption'!U10</f>
        <v>-3919.396151</v>
      </c>
      <c r="AF9" s="7">
        <f>'Generation Fuel Consumption'!V10</f>
        <v>-3353.64639</v>
      </c>
      <c r="AG9" s="7">
        <f>'Generation Fuel Consumption'!W10</f>
        <v>-4159.782684</v>
      </c>
      <c r="AH9" s="7">
        <f>'Generation Fuel Consumption'!X10</f>
        <v>-42.4035</v>
      </c>
      <c r="AI9" s="7">
        <f>'Generation Fuel Consumption'!Y10</f>
        <v>-62.208</v>
      </c>
      <c r="AJ9" s="7">
        <f>'Generation Fuel Consumption'!Z10</f>
        <v>-65.2455</v>
      </c>
      <c r="AK9" s="7">
        <f>'Generation Fuel Consumption'!AA10</f>
        <v>-3.890457</v>
      </c>
      <c r="AL9" s="7">
        <f>'Generation Fuel Consumption'!AB10</f>
        <v>-3.744747</v>
      </c>
      <c r="AM9" s="7">
        <f>'Generation Fuel Consumption'!AC10</f>
        <v>-4.487868</v>
      </c>
      <c r="AN9" s="7">
        <f>'Generation Fuel Consumption'!AD10</f>
        <v>-43.9515015374103</v>
      </c>
      <c r="AO9" s="7">
        <f>'Generation Fuel Consumption'!AE10</f>
        <v>-68.4823395968569</v>
      </c>
      <c r="AP9" s="7">
        <f>'Generation Fuel Consumption'!AF10</f>
        <v>-77.0226313631705</v>
      </c>
      <c r="AQ9" s="7">
        <f>'Generation Fuel Consumption'!AG10</f>
        <v>-7231.2454066686</v>
      </c>
    </row>
    <row r="10" spans="1:43">
      <c r="A10" s="6" t="s">
        <v>476</v>
      </c>
      <c r="B10" s="7">
        <f t="shared" si="10"/>
        <v>597.004797</v>
      </c>
      <c r="C10" s="7">
        <f t="shared" si="0"/>
        <v>540.746529</v>
      </c>
      <c r="D10" s="7">
        <f t="shared" si="0"/>
        <v>603.240636</v>
      </c>
      <c r="E10" s="7">
        <f t="shared" si="1"/>
        <v>173</v>
      </c>
      <c r="F10" s="7">
        <f t="shared" si="2"/>
        <v>160</v>
      </c>
      <c r="G10" s="7">
        <f t="shared" si="3"/>
        <v>166</v>
      </c>
      <c r="H10" s="7">
        <f t="shared" si="4"/>
        <v>345.089478034682</v>
      </c>
      <c r="I10" s="7">
        <f t="shared" si="5"/>
        <v>337.966580625</v>
      </c>
      <c r="J10" s="7">
        <f t="shared" si="6"/>
        <v>363.397973493976</v>
      </c>
      <c r="K10" s="6">
        <v>7.58</v>
      </c>
      <c r="L10" s="6">
        <v>7.34</v>
      </c>
      <c r="M10" s="6">
        <v>6.79</v>
      </c>
      <c r="N10" s="7">
        <f t="shared" si="7"/>
        <v>373.392640158712</v>
      </c>
      <c r="O10" s="7">
        <f t="shared" si="8"/>
        <v>364.738377536154</v>
      </c>
      <c r="P10" s="7">
        <f t="shared" si="9"/>
        <v>389.870157165514</v>
      </c>
      <c r="Q10" s="7">
        <f>N10*About!$A$30</f>
        <v>10372192.2784614</v>
      </c>
      <c r="R10" s="7">
        <f>O10*About!$A$30</f>
        <v>10131792.0501351</v>
      </c>
      <c r="S10" s="7">
        <f>P10*About!$A$30</f>
        <v>10829908.7845862</v>
      </c>
      <c r="U10" s="6" t="str">
        <f>'Generation Fuel Consumption'!K11</f>
        <v>海南省</v>
      </c>
      <c r="V10" s="7">
        <f>'Generation Fuel Consumption'!L11</f>
        <v>261.310556884182</v>
      </c>
      <c r="W10" s="7">
        <f>'Generation Fuel Consumption'!M11</f>
        <v>262.048513836693</v>
      </c>
      <c r="X10" s="7">
        <f>'Generation Fuel Consumption'!N11</f>
        <v>312.881448582166</v>
      </c>
      <c r="Y10" s="7">
        <f>'Generation Fuel Consumption'!O11</f>
        <v>0</v>
      </c>
      <c r="Z10" s="7">
        <f>'Generation Fuel Consumption'!P11</f>
        <v>0</v>
      </c>
      <c r="AA10" s="7">
        <f>'Generation Fuel Consumption'!Q11</f>
        <v>0</v>
      </c>
      <c r="AB10" s="7">
        <f>'Generation Fuel Consumption'!R11</f>
        <v>-38.9323539460198</v>
      </c>
      <c r="AC10" s="7">
        <f>'Generation Fuel Consumption'!S11</f>
        <v>-36.9203963102152</v>
      </c>
      <c r="AD10" s="7">
        <f>'Generation Fuel Consumption'!T11</f>
        <v>-46.5360437307824</v>
      </c>
      <c r="AE10" s="7">
        <f>'Generation Fuel Consumption'!U11</f>
        <v>-597.004797</v>
      </c>
      <c r="AF10" s="7">
        <f>'Generation Fuel Consumption'!V11</f>
        <v>-540.746529</v>
      </c>
      <c r="AG10" s="7">
        <f>'Generation Fuel Consumption'!W11</f>
        <v>-603.240636</v>
      </c>
      <c r="AH10" s="7">
        <f>'Generation Fuel Consumption'!X11</f>
        <v>-35.478</v>
      </c>
      <c r="AI10" s="7">
        <f>'Generation Fuel Consumption'!Y11</f>
        <v>-72.657</v>
      </c>
      <c r="AJ10" s="7">
        <f>'Generation Fuel Consumption'!Z11</f>
        <v>-127.9395</v>
      </c>
      <c r="AK10" s="7">
        <f>'Generation Fuel Consumption'!AA11</f>
        <v>-0.043713</v>
      </c>
      <c r="AL10" s="7">
        <f>'Generation Fuel Consumption'!AB11</f>
        <v>-0.029142</v>
      </c>
      <c r="AM10" s="7">
        <f>'Generation Fuel Consumption'!AC11</f>
        <v>-0.029142</v>
      </c>
      <c r="AN10" s="7">
        <f>'Generation Fuel Consumption'!AD11</f>
        <v>-32.7211178681244</v>
      </c>
      <c r="AO10" s="7">
        <f>'Generation Fuel Consumption'!AE11</f>
        <v>-26.6609108302016</v>
      </c>
      <c r="AP10" s="7">
        <f>'Generation Fuel Consumption'!AF11</f>
        <v>-50.1117119918005</v>
      </c>
      <c r="AQ10" s="7">
        <f>'Generation Fuel Consumption'!AG11</f>
        <v>-1372.8104743741</v>
      </c>
    </row>
    <row r="11" spans="1:43">
      <c r="A11" s="6" t="s">
        <v>477</v>
      </c>
      <c r="B11" s="7">
        <f t="shared" si="10"/>
        <v>6820.78251723095</v>
      </c>
      <c r="C11" s="7">
        <f t="shared" si="0"/>
        <v>6713.65385342023</v>
      </c>
      <c r="D11" s="7">
        <f t="shared" si="0"/>
        <v>6680.04850196276</v>
      </c>
      <c r="E11" s="7">
        <f t="shared" si="1"/>
        <v>2274</v>
      </c>
      <c r="F11" s="7">
        <f t="shared" si="2"/>
        <v>2224</v>
      </c>
      <c r="G11" s="7">
        <f t="shared" si="3"/>
        <v>2111</v>
      </c>
      <c r="H11" s="7">
        <f t="shared" si="4"/>
        <v>299.946460740147</v>
      </c>
      <c r="I11" s="7">
        <f t="shared" si="5"/>
        <v>301.872925063859</v>
      </c>
      <c r="J11" s="7">
        <f t="shared" si="6"/>
        <v>316.440004830069</v>
      </c>
      <c r="K11" s="6">
        <v>5.84</v>
      </c>
      <c r="L11" s="6">
        <v>5.64</v>
      </c>
      <c r="M11" s="6">
        <v>5.62</v>
      </c>
      <c r="N11" s="7">
        <f t="shared" si="7"/>
        <v>318.549767141193</v>
      </c>
      <c r="O11" s="7">
        <f t="shared" si="8"/>
        <v>319.916198668778</v>
      </c>
      <c r="P11" s="7">
        <f t="shared" si="9"/>
        <v>335.282904036946</v>
      </c>
      <c r="Q11" s="7">
        <f>N11*About!$A$30</f>
        <v>8848753.50955803</v>
      </c>
      <c r="R11" s="7">
        <f>O11*About!$A$30</f>
        <v>8886710.5794495</v>
      </c>
      <c r="S11" s="7">
        <f>P11*About!$A$30</f>
        <v>9313570.68761164</v>
      </c>
      <c r="U11" s="6" t="str">
        <f>'Generation Fuel Consumption'!K12</f>
        <v>河北省</v>
      </c>
      <c r="V11" s="7">
        <f>'Generation Fuel Consumption'!L12</f>
        <v>3493.57430816536</v>
      </c>
      <c r="W11" s="7">
        <f>'Generation Fuel Consumption'!M12</f>
        <v>3482.82473522378</v>
      </c>
      <c r="X11" s="7">
        <f>'Generation Fuel Consumption'!N12</f>
        <v>3319.25657669969</v>
      </c>
      <c r="Y11" s="7">
        <f>'Generation Fuel Consumption'!O12</f>
        <v>-89.1386122309532</v>
      </c>
      <c r="Z11" s="7">
        <f>'Generation Fuel Consumption'!P12</f>
        <v>-79.6145104202255</v>
      </c>
      <c r="AA11" s="7">
        <f>'Generation Fuel Consumption'!Q12</f>
        <v>-66.1623245644004</v>
      </c>
      <c r="AB11" s="7">
        <f>'Generation Fuel Consumption'!R12</f>
        <v>-417.559959002392</v>
      </c>
      <c r="AC11" s="7">
        <f>'Generation Fuel Consumption'!S12</f>
        <v>-505.6791937137</v>
      </c>
      <c r="AD11" s="7">
        <f>'Generation Fuel Consumption'!T12</f>
        <v>-559.48752989409</v>
      </c>
      <c r="AE11" s="7">
        <f>'Generation Fuel Consumption'!U12</f>
        <v>-6731.643905</v>
      </c>
      <c r="AF11" s="7">
        <f>'Generation Fuel Consumption'!V12</f>
        <v>-6634.039343</v>
      </c>
      <c r="AG11" s="7">
        <f>'Generation Fuel Consumption'!W12</f>
        <v>-6613.88617739836</v>
      </c>
      <c r="AH11" s="7">
        <f>'Generation Fuel Consumption'!X12</f>
        <v>-9.5985</v>
      </c>
      <c r="AI11" s="7">
        <f>'Generation Fuel Consumption'!Y12</f>
        <v>-17.739</v>
      </c>
      <c r="AJ11" s="7">
        <f>'Generation Fuel Consumption'!Z12</f>
        <v>-20.5335</v>
      </c>
      <c r="AK11" s="7">
        <f>'Generation Fuel Consumption'!AA12</f>
        <v>-4.8560110526136</v>
      </c>
      <c r="AL11" s="7">
        <f>'Generation Fuel Consumption'!AB12</f>
        <v>-6.59164179808678</v>
      </c>
      <c r="AM11" s="7">
        <f>'Generation Fuel Consumption'!AC12</f>
        <v>-6.70591464844551</v>
      </c>
      <c r="AN11" s="7">
        <f>'Generation Fuel Consumption'!AD12</f>
        <v>-190.396504612231</v>
      </c>
      <c r="AO11" s="7">
        <f>'Generation Fuel Consumption'!AE12</f>
        <v>-226.967754014349</v>
      </c>
      <c r="AP11" s="7">
        <f>'Generation Fuel Consumption'!AF12</f>
        <v>-242.788294499488</v>
      </c>
      <c r="AQ11" s="7">
        <f>'Generation Fuel Consumption'!AG12</f>
        <v>-12127.7330557605</v>
      </c>
    </row>
    <row r="12" spans="1:43">
      <c r="A12" s="6" t="s">
        <v>478</v>
      </c>
      <c r="B12" s="7">
        <f t="shared" si="10"/>
        <v>7223.7378637178</v>
      </c>
      <c r="C12" s="7">
        <f t="shared" si="0"/>
        <v>6886.38290760027</v>
      </c>
      <c r="D12" s="7">
        <f t="shared" si="0"/>
        <v>6905.05799478886</v>
      </c>
      <c r="E12" s="7">
        <f t="shared" si="1"/>
        <v>2400</v>
      </c>
      <c r="F12" s="7">
        <f t="shared" si="2"/>
        <v>2300</v>
      </c>
      <c r="G12" s="7">
        <f t="shared" si="3"/>
        <v>2241</v>
      </c>
      <c r="H12" s="7">
        <f t="shared" si="4"/>
        <v>300.989077654908</v>
      </c>
      <c r="I12" s="7">
        <f t="shared" si="5"/>
        <v>299.40795250436</v>
      </c>
      <c r="J12" s="7">
        <f t="shared" si="6"/>
        <v>308.123962284197</v>
      </c>
      <c r="K12" s="6">
        <v>5.11</v>
      </c>
      <c r="L12" s="6">
        <v>4.92</v>
      </c>
      <c r="M12" s="6">
        <v>4.92</v>
      </c>
      <c r="N12" s="7">
        <f t="shared" si="7"/>
        <v>317.197889824964</v>
      </c>
      <c r="O12" s="7">
        <f t="shared" si="8"/>
        <v>314.901085932225</v>
      </c>
      <c r="P12" s="7">
        <f t="shared" si="9"/>
        <v>324.068113466762</v>
      </c>
      <c r="Q12" s="7">
        <f>N12*About!$A$30</f>
        <v>8811200.73011691</v>
      </c>
      <c r="R12" s="7">
        <f>O12*About!$A$30</f>
        <v>8747399.54862796</v>
      </c>
      <c r="S12" s="7">
        <f>P12*About!$A$30</f>
        <v>9002043.48635997</v>
      </c>
      <c r="U12" s="6" t="str">
        <f>'Generation Fuel Consumption'!K13</f>
        <v>河南省</v>
      </c>
      <c r="V12" s="7">
        <f>'Generation Fuel Consumption'!L13</f>
        <v>3140.62179706184</v>
      </c>
      <c r="W12" s="7">
        <f>'Generation Fuel Consumption'!M13</f>
        <v>3093.4417492313</v>
      </c>
      <c r="X12" s="7">
        <f>'Generation Fuel Consumption'!N13</f>
        <v>3024.11069354288</v>
      </c>
      <c r="Y12" s="7">
        <f>'Generation Fuel Consumption'!O13</f>
        <v>-59.0328377177998</v>
      </c>
      <c r="Z12" s="7">
        <f>'Generation Fuel Consumption'!P13</f>
        <v>-38.6457096002733</v>
      </c>
      <c r="AA12" s="7">
        <f>'Generation Fuel Consumption'!Q13</f>
        <v>-41.3693337888623</v>
      </c>
      <c r="AB12" s="7">
        <f>'Generation Fuel Consumption'!R13</f>
        <v>-123.012982576016</v>
      </c>
      <c r="AC12" s="7">
        <f>'Generation Fuel Consumption'!S13</f>
        <v>-143.546293132901</v>
      </c>
      <c r="AD12" s="7">
        <f>'Generation Fuel Consumption'!T13</f>
        <v>-137.018107277076</v>
      </c>
      <c r="AE12" s="7">
        <f>'Generation Fuel Consumption'!U13</f>
        <v>-7164.705026</v>
      </c>
      <c r="AF12" s="7">
        <f>'Generation Fuel Consumption'!V13</f>
        <v>-6847.737198</v>
      </c>
      <c r="AG12" s="7">
        <f>'Generation Fuel Consumption'!W13</f>
        <v>-6863.688661</v>
      </c>
      <c r="AH12" s="7">
        <f>'Generation Fuel Consumption'!X13</f>
        <v>-48.2355</v>
      </c>
      <c r="AI12" s="7">
        <f>'Generation Fuel Consumption'!Y13</f>
        <v>-47.385</v>
      </c>
      <c r="AJ12" s="7">
        <f>'Generation Fuel Consumption'!Z13</f>
        <v>-40.9455</v>
      </c>
      <c r="AK12" s="7">
        <f>'Generation Fuel Consumption'!AA13</f>
        <v>-8.5948443874274</v>
      </c>
      <c r="AL12" s="7">
        <f>'Generation Fuel Consumption'!AB13</f>
        <v>-10.5549839282542</v>
      </c>
      <c r="AM12" s="7">
        <f>'Generation Fuel Consumption'!AC13</f>
        <v>-9.98089775025623</v>
      </c>
      <c r="AN12" s="7">
        <f>'Generation Fuel Consumption'!AD13</f>
        <v>-326.051139050222</v>
      </c>
      <c r="AO12" s="7">
        <f>'Generation Fuel Consumption'!AE13</f>
        <v>-353.432074478989</v>
      </c>
      <c r="AP12" s="7">
        <f>'Generation Fuel Consumption'!AF13</f>
        <v>-348.86191834643</v>
      </c>
      <c r="AQ12" s="7">
        <f>'Generation Fuel Consumption'!AG13</f>
        <v>-13354.6237671985</v>
      </c>
    </row>
    <row r="13" spans="1:43">
      <c r="A13" s="6" t="s">
        <v>479</v>
      </c>
      <c r="B13" s="7">
        <f t="shared" si="10"/>
        <v>3273.85234943731</v>
      </c>
      <c r="C13" s="7">
        <f t="shared" si="0"/>
        <v>3109.66734555996</v>
      </c>
      <c r="D13" s="7">
        <f t="shared" si="0"/>
        <v>3361.7223008548</v>
      </c>
      <c r="E13" s="7">
        <f t="shared" si="1"/>
        <v>818</v>
      </c>
      <c r="F13" s="7">
        <f t="shared" si="2"/>
        <v>815</v>
      </c>
      <c r="G13" s="7">
        <f t="shared" si="3"/>
        <v>804</v>
      </c>
      <c r="H13" s="7">
        <f t="shared" si="4"/>
        <v>400.226448586468</v>
      </c>
      <c r="I13" s="7">
        <f t="shared" si="5"/>
        <v>381.554275528829</v>
      </c>
      <c r="J13" s="7">
        <f t="shared" si="6"/>
        <v>418.124664285423</v>
      </c>
      <c r="K13" s="6">
        <v>6.58</v>
      </c>
      <c r="L13" s="6">
        <v>6.52</v>
      </c>
      <c r="M13" s="6">
        <v>6.84</v>
      </c>
      <c r="N13" s="7">
        <f t="shared" si="7"/>
        <v>428.416236979734</v>
      </c>
      <c r="O13" s="7">
        <f t="shared" si="8"/>
        <v>408.166747463446</v>
      </c>
      <c r="P13" s="7">
        <f t="shared" si="9"/>
        <v>448.824242470398</v>
      </c>
      <c r="Q13" s="7">
        <f>N13*About!$A$30</f>
        <v>11900651.2374746</v>
      </c>
      <c r="R13" s="7">
        <f>O13*About!$A$30</f>
        <v>11338155.9544546</v>
      </c>
      <c r="S13" s="7">
        <f>P13*About!$A$30</f>
        <v>12467549.8160836</v>
      </c>
      <c r="U13" s="6" t="str">
        <f>'Generation Fuel Consumption'!K14</f>
        <v>黑龙江省</v>
      </c>
      <c r="V13" s="7">
        <f>'Generation Fuel Consumption'!L14</f>
        <v>1119.51759480697</v>
      </c>
      <c r="W13" s="7">
        <f>'Generation Fuel Consumption'!M14</f>
        <v>1133.71096686027</v>
      </c>
      <c r="X13" s="7">
        <f>'Generation Fuel Consumption'!N14</f>
        <v>1166.78373761531</v>
      </c>
      <c r="Y13" s="7">
        <f>'Generation Fuel Consumption'!O14</f>
        <v>-108.381360437308</v>
      </c>
      <c r="Z13" s="7">
        <f>'Generation Fuel Consumption'!P14</f>
        <v>-108.089543559959</v>
      </c>
      <c r="AA13" s="7">
        <f>'Generation Fuel Consumption'!Q14</f>
        <v>-94.6287748548001</v>
      </c>
      <c r="AB13" s="7">
        <f>'Generation Fuel Consumption'!R14</f>
        <v>0</v>
      </c>
      <c r="AC13" s="7">
        <f>'Generation Fuel Consumption'!S14</f>
        <v>-3.01742398360096</v>
      </c>
      <c r="AD13" s="7">
        <f>'Generation Fuel Consumption'!T14</f>
        <v>-28.4113426716775</v>
      </c>
      <c r="AE13" s="7">
        <f>'Generation Fuel Consumption'!U14</f>
        <v>-3165.470989</v>
      </c>
      <c r="AF13" s="7">
        <f>'Generation Fuel Consumption'!V14</f>
        <v>-3001.577802</v>
      </c>
      <c r="AG13" s="7">
        <f>'Generation Fuel Consumption'!W14</f>
        <v>-3267.093526</v>
      </c>
      <c r="AH13" s="7">
        <f>'Generation Fuel Consumption'!X14</f>
        <v>-16.4025</v>
      </c>
      <c r="AI13" s="7">
        <f>'Generation Fuel Consumption'!Y14</f>
        <v>-26.692716</v>
      </c>
      <c r="AJ13" s="7">
        <f>'Generation Fuel Consumption'!Z14</f>
        <v>-24.057</v>
      </c>
      <c r="AK13" s="7">
        <f>'Generation Fuel Consumption'!AA14</f>
        <v>-8.907858</v>
      </c>
      <c r="AL13" s="7">
        <f>'Generation Fuel Consumption'!AB14</f>
        <v>-10.232688</v>
      </c>
      <c r="AM13" s="7">
        <f>'Generation Fuel Consumption'!AC14</f>
        <v>-7.415613</v>
      </c>
      <c r="AN13" s="7">
        <f>'Generation Fuel Consumption'!AD14</f>
        <v>-614.771002733174</v>
      </c>
      <c r="AO13" s="7">
        <f>'Generation Fuel Consumption'!AE14</f>
        <v>-333.431391185514</v>
      </c>
      <c r="AP13" s="7">
        <f>'Generation Fuel Consumption'!AF14</f>
        <v>-325.161108643662</v>
      </c>
      <c r="AQ13" s="7">
        <f>'Generation Fuel Consumption'!AG14</f>
        <v>-7723.73034078716</v>
      </c>
    </row>
    <row r="14" spans="1:43">
      <c r="A14" s="6" t="s">
        <v>480</v>
      </c>
      <c r="B14" s="7">
        <f t="shared" si="10"/>
        <v>3825.740799</v>
      </c>
      <c r="C14" s="7">
        <f t="shared" si="0"/>
        <v>3032.367789</v>
      </c>
      <c r="D14" s="7">
        <f t="shared" si="0"/>
        <v>3654.63525139904</v>
      </c>
      <c r="E14" s="7">
        <f t="shared" si="1"/>
        <v>1351</v>
      </c>
      <c r="F14" s="7">
        <f t="shared" si="2"/>
        <v>1102</v>
      </c>
      <c r="G14" s="7">
        <f t="shared" si="3"/>
        <v>1307</v>
      </c>
      <c r="H14" s="7">
        <f t="shared" si="4"/>
        <v>283.178445521836</v>
      </c>
      <c r="I14" s="7">
        <f t="shared" si="5"/>
        <v>275.169490834846</v>
      </c>
      <c r="J14" s="7">
        <f t="shared" si="6"/>
        <v>279.620141652566</v>
      </c>
      <c r="K14" s="6">
        <v>5.08</v>
      </c>
      <c r="L14" s="6">
        <v>5.07</v>
      </c>
      <c r="M14" s="6">
        <v>5.07</v>
      </c>
      <c r="N14" s="7">
        <f t="shared" si="7"/>
        <v>298.333802698942</v>
      </c>
      <c r="O14" s="7">
        <f t="shared" si="8"/>
        <v>289.865680854151</v>
      </c>
      <c r="P14" s="7">
        <f t="shared" si="9"/>
        <v>294.554031025562</v>
      </c>
      <c r="Q14" s="7">
        <f>N14*About!$A$30</f>
        <v>8287189.49426186</v>
      </c>
      <c r="R14" s="7">
        <f>O14*About!$A$30</f>
        <v>8051959.93008438</v>
      </c>
      <c r="S14" s="7">
        <f>P14*About!$A$30</f>
        <v>8182194.07028052</v>
      </c>
      <c r="U14" s="6" t="str">
        <f>'Generation Fuel Consumption'!K15</f>
        <v>湖北省</v>
      </c>
      <c r="V14" s="7">
        <f>'Generation Fuel Consumption'!L15</f>
        <v>1807.92073795695</v>
      </c>
      <c r="W14" s="7">
        <f>'Generation Fuel Consumption'!M15</f>
        <v>1503.25521011274</v>
      </c>
      <c r="X14" s="7">
        <f>'Generation Fuel Consumption'!N15</f>
        <v>1815.38640245986</v>
      </c>
      <c r="Y14" s="7">
        <f>'Generation Fuel Consumption'!O15</f>
        <v>0</v>
      </c>
      <c r="Z14" s="7">
        <f>'Generation Fuel Consumption'!P15</f>
        <v>0</v>
      </c>
      <c r="AA14" s="7">
        <f>'Generation Fuel Consumption'!Q15</f>
        <v>-7.09801639904339</v>
      </c>
      <c r="AB14" s="7">
        <f>'Generation Fuel Consumption'!R15</f>
        <v>-92.8964810386061</v>
      </c>
      <c r="AC14" s="7">
        <f>'Generation Fuel Consumption'!S15</f>
        <v>-126.810044414076</v>
      </c>
      <c r="AD14" s="7">
        <f>'Generation Fuel Consumption'!T15</f>
        <v>-126.810044414076</v>
      </c>
      <c r="AE14" s="7">
        <f>'Generation Fuel Consumption'!U15</f>
        <v>-3825.740799</v>
      </c>
      <c r="AF14" s="7">
        <f>'Generation Fuel Consumption'!V15</f>
        <v>-3032.367789</v>
      </c>
      <c r="AG14" s="7">
        <f>'Generation Fuel Consumption'!W15</f>
        <v>-3647.537235</v>
      </c>
      <c r="AH14" s="7">
        <f>'Generation Fuel Consumption'!X15</f>
        <v>-81.2835</v>
      </c>
      <c r="AI14" s="7">
        <f>'Generation Fuel Consumption'!Y15</f>
        <v>-67.068</v>
      </c>
      <c r="AJ14" s="7">
        <f>'Generation Fuel Consumption'!Z15</f>
        <v>-86.022</v>
      </c>
      <c r="AK14" s="7">
        <f>'Generation Fuel Consumption'!AA15</f>
        <v>-3.3221903450632</v>
      </c>
      <c r="AL14" s="7">
        <f>'Generation Fuel Consumption'!AB15</f>
        <v>-7.98190161872224</v>
      </c>
      <c r="AM14" s="7">
        <f>'Generation Fuel Consumption'!AC15</f>
        <v>-20.8944630215237</v>
      </c>
      <c r="AN14" s="7">
        <f>'Generation Fuel Consumption'!AD15</f>
        <v>-140.544801503246</v>
      </c>
      <c r="AO14" s="7">
        <f>'Generation Fuel Consumption'!AE15</f>
        <v>-130.074443799112</v>
      </c>
      <c r="AP14" s="7">
        <f>'Generation Fuel Consumption'!AF15</f>
        <v>-149.015090878032</v>
      </c>
      <c r="AQ14" s="7">
        <f>'Generation Fuel Consumption'!AG15</f>
        <v>-6418.90444990195</v>
      </c>
    </row>
    <row r="15" spans="1:43">
      <c r="A15" s="6" t="s">
        <v>481</v>
      </c>
      <c r="B15" s="7">
        <f t="shared" si="10"/>
        <v>2405.86990700581</v>
      </c>
      <c r="C15" s="7">
        <f t="shared" si="0"/>
        <v>2144.63685681927</v>
      </c>
      <c r="D15" s="7">
        <f t="shared" si="0"/>
        <v>2629.33488519474</v>
      </c>
      <c r="E15" s="7">
        <f t="shared" si="1"/>
        <v>776</v>
      </c>
      <c r="F15" s="7">
        <f t="shared" si="2"/>
        <v>710</v>
      </c>
      <c r="G15" s="7">
        <f t="shared" si="3"/>
        <v>873</v>
      </c>
      <c r="H15" s="7">
        <f t="shared" si="4"/>
        <v>310.034781830645</v>
      </c>
      <c r="I15" s="7">
        <f t="shared" si="5"/>
        <v>302.061529129475</v>
      </c>
      <c r="J15" s="7">
        <f t="shared" si="6"/>
        <v>301.183835646591</v>
      </c>
      <c r="K15" s="6">
        <v>5.45</v>
      </c>
      <c r="L15" s="6">
        <v>5.33</v>
      </c>
      <c r="M15" s="6">
        <v>5.38</v>
      </c>
      <c r="N15" s="7">
        <f t="shared" si="7"/>
        <v>327.905639165146</v>
      </c>
      <c r="O15" s="7">
        <f t="shared" si="8"/>
        <v>319.067845283062</v>
      </c>
      <c r="P15" s="7">
        <f t="shared" si="9"/>
        <v>318.308851877606</v>
      </c>
      <c r="Q15" s="7">
        <f>N15*About!$A$30</f>
        <v>9108643.21580363</v>
      </c>
      <c r="R15" s="7">
        <f>O15*About!$A$30</f>
        <v>8863144.81116603</v>
      </c>
      <c r="S15" s="7">
        <f>P15*About!$A$30</f>
        <v>8842061.30631675</v>
      </c>
      <c r="U15" s="6" t="str">
        <f>'Generation Fuel Consumption'!K16</f>
        <v>湖南省</v>
      </c>
      <c r="V15" s="7">
        <f>'Generation Fuel Consumption'!L16</f>
        <v>1124.89238127776</v>
      </c>
      <c r="W15" s="7">
        <f>'Generation Fuel Consumption'!M16</f>
        <v>1047.73898189272</v>
      </c>
      <c r="X15" s="7">
        <f>'Generation Fuel Consumption'!N16</f>
        <v>1250.46805603007</v>
      </c>
      <c r="Y15" s="7">
        <f>'Generation Fuel Consumption'!O16</f>
        <v>-34.065329005808</v>
      </c>
      <c r="Z15" s="7">
        <f>'Generation Fuel Consumption'!P16</f>
        <v>-28.0945268192689</v>
      </c>
      <c r="AA15" s="7">
        <f>'Generation Fuel Consumption'!Q16</f>
        <v>-18.1040901947386</v>
      </c>
      <c r="AB15" s="7">
        <f>'Generation Fuel Consumption'!R16</f>
        <v>0</v>
      </c>
      <c r="AC15" s="7">
        <f>'Generation Fuel Consumption'!S16</f>
        <v>-8.31636487871541</v>
      </c>
      <c r="AD15" s="7">
        <f>'Generation Fuel Consumption'!T16</f>
        <v>-74.5476597198497</v>
      </c>
      <c r="AE15" s="7">
        <f>'Generation Fuel Consumption'!U16</f>
        <v>-2371.804578</v>
      </c>
      <c r="AF15" s="7">
        <f>'Generation Fuel Consumption'!V16</f>
        <v>-2116.54233</v>
      </c>
      <c r="AG15" s="7">
        <f>'Generation Fuel Consumption'!W16</f>
        <v>-2611.230795</v>
      </c>
      <c r="AH15" s="7">
        <f>'Generation Fuel Consumption'!X16</f>
        <v>-0.3645</v>
      </c>
      <c r="AI15" s="7">
        <f>'Generation Fuel Consumption'!Y16</f>
        <v>-1.701</v>
      </c>
      <c r="AJ15" s="7">
        <f>'Generation Fuel Consumption'!Z16</f>
        <v>-1.8225</v>
      </c>
      <c r="AK15" s="7">
        <f>'Generation Fuel Consumption'!AA16</f>
        <v>-16.4879294021182</v>
      </c>
      <c r="AL15" s="7">
        <f>'Generation Fuel Consumption'!AB16</f>
        <v>-17.9559931154766</v>
      </c>
      <c r="AM15" s="7">
        <f>'Generation Fuel Consumption'!AC16</f>
        <v>-17.8627091072771</v>
      </c>
      <c r="AN15" s="7">
        <f>'Generation Fuel Consumption'!AD16</f>
        <v>-185.876350187906</v>
      </c>
      <c r="AO15" s="7">
        <f>'Generation Fuel Consumption'!AE16</f>
        <v>-244.98836966177</v>
      </c>
      <c r="AP15" s="7">
        <f>'Generation Fuel Consumption'!AF16</f>
        <v>-192.886589682269</v>
      </c>
      <c r="AQ15" s="7">
        <f>'Generation Fuel Consumption'!AG16</f>
        <v>-4519.55219557465</v>
      </c>
    </row>
    <row r="16" spans="1:43">
      <c r="A16" s="6" t="s">
        <v>482</v>
      </c>
      <c r="B16" s="7">
        <f t="shared" si="10"/>
        <v>2875.636083</v>
      </c>
      <c r="C16" s="7">
        <f t="shared" si="0"/>
        <v>2822.870742</v>
      </c>
      <c r="D16" s="7">
        <f t="shared" si="0"/>
        <v>2801.956038</v>
      </c>
      <c r="E16" s="7">
        <f t="shared" si="1"/>
        <v>659</v>
      </c>
      <c r="F16" s="7">
        <f t="shared" si="2"/>
        <v>677</v>
      </c>
      <c r="G16" s="7">
        <f t="shared" si="3"/>
        <v>646</v>
      </c>
      <c r="H16" s="7">
        <f t="shared" si="4"/>
        <v>436.363593778452</v>
      </c>
      <c r="I16" s="7">
        <f t="shared" si="5"/>
        <v>416.967613293944</v>
      </c>
      <c r="J16" s="7">
        <f t="shared" si="6"/>
        <v>433.739324767802</v>
      </c>
      <c r="K16" s="6">
        <v>7.05</v>
      </c>
      <c r="L16" s="6">
        <v>7.13</v>
      </c>
      <c r="M16" s="6">
        <v>7.16</v>
      </c>
      <c r="N16" s="7">
        <f t="shared" si="7"/>
        <v>469.460563505597</v>
      </c>
      <c r="O16" s="7">
        <f t="shared" si="8"/>
        <v>448.979878641051</v>
      </c>
      <c r="P16" s="7">
        <f t="shared" si="9"/>
        <v>467.190138698623</v>
      </c>
      <c r="Q16" s="7">
        <f>N16*About!$A$30</f>
        <v>13040790.5998499</v>
      </c>
      <c r="R16" s="7">
        <f>O16*About!$A$30</f>
        <v>12471873.1157791</v>
      </c>
      <c r="S16" s="7">
        <f>P16*About!$A$30</f>
        <v>12977722.1830709</v>
      </c>
      <c r="U16" s="6" t="str">
        <f>'Generation Fuel Consumption'!K17</f>
        <v>吉林省</v>
      </c>
      <c r="V16" s="7">
        <f>'Generation Fuel Consumption'!L17</f>
        <v>867.148616330714</v>
      </c>
      <c r="W16" s="7">
        <f>'Generation Fuel Consumption'!M17</f>
        <v>922.704475572258</v>
      </c>
      <c r="X16" s="7">
        <f>'Generation Fuel Consumption'!N17</f>
        <v>898.696276050564</v>
      </c>
      <c r="Y16" s="7">
        <f>'Generation Fuel Consumption'!O17</f>
        <v>0</v>
      </c>
      <c r="Z16" s="7">
        <f>'Generation Fuel Consumption'!P17</f>
        <v>0</v>
      </c>
      <c r="AA16" s="7">
        <f>'Generation Fuel Consumption'!Q17</f>
        <v>0</v>
      </c>
      <c r="AB16" s="7">
        <f>'Generation Fuel Consumption'!R17</f>
        <v>-30.8978476255552</v>
      </c>
      <c r="AC16" s="7">
        <f>'Generation Fuel Consumption'!S17</f>
        <v>-26.584215920738</v>
      </c>
      <c r="AD16" s="7">
        <f>'Generation Fuel Consumption'!T17</f>
        <v>-25.7218995558592</v>
      </c>
      <c r="AE16" s="7">
        <f>'Generation Fuel Consumption'!U17</f>
        <v>-2875.636083</v>
      </c>
      <c r="AF16" s="7">
        <f>'Generation Fuel Consumption'!V17</f>
        <v>-2822.870742</v>
      </c>
      <c r="AG16" s="7">
        <f>'Generation Fuel Consumption'!W17</f>
        <v>-2801.956038</v>
      </c>
      <c r="AH16" s="7">
        <f>'Generation Fuel Consumption'!X17</f>
        <v>-0.243</v>
      </c>
      <c r="AI16" s="7">
        <f>'Generation Fuel Consumption'!Y17</f>
        <v>-0.243</v>
      </c>
      <c r="AJ16" s="7">
        <f>'Generation Fuel Consumption'!Z17</f>
        <v>0</v>
      </c>
      <c r="AK16" s="7">
        <f>'Generation Fuel Consumption'!AA17</f>
        <v>-3.883476</v>
      </c>
      <c r="AL16" s="7">
        <f>'Generation Fuel Consumption'!AB17</f>
        <v>-3.596046</v>
      </c>
      <c r="AM16" s="7">
        <f>'Generation Fuel Consumption'!AC17</f>
        <v>-0.772869</v>
      </c>
      <c r="AN16" s="7">
        <f>'Generation Fuel Consumption'!AD17</f>
        <v>-127.974372053297</v>
      </c>
      <c r="AO16" s="7">
        <f>'Generation Fuel Consumption'!AE17</f>
        <v>-183.556270925863</v>
      </c>
      <c r="AP16" s="7">
        <f>'Generation Fuel Consumption'!AF17</f>
        <v>-191.666548001367</v>
      </c>
      <c r="AQ16" s="7">
        <f>'Generation Fuel Consumption'!AG17</f>
        <v>-6407.05304012914</v>
      </c>
    </row>
    <row r="17" spans="1:43">
      <c r="A17" s="6" t="s">
        <v>483</v>
      </c>
      <c r="B17" s="7">
        <f t="shared" si="10"/>
        <v>10844.931673</v>
      </c>
      <c r="C17" s="7">
        <f t="shared" si="0"/>
        <v>10522.808016</v>
      </c>
      <c r="D17" s="7">
        <f t="shared" si="0"/>
        <v>12127.473713</v>
      </c>
      <c r="E17" s="7">
        <f t="shared" si="1"/>
        <v>3604</v>
      </c>
      <c r="F17" s="7">
        <f t="shared" si="2"/>
        <v>3570</v>
      </c>
      <c r="G17" s="7">
        <f t="shared" si="3"/>
        <v>4004</v>
      </c>
      <c r="H17" s="7">
        <f t="shared" si="4"/>
        <v>300.913753412875</v>
      </c>
      <c r="I17" s="7">
        <f t="shared" si="5"/>
        <v>294.756527058824</v>
      </c>
      <c r="J17" s="7">
        <f t="shared" si="6"/>
        <v>302.883958866134</v>
      </c>
      <c r="K17" s="6">
        <v>4.36</v>
      </c>
      <c r="L17" s="6">
        <v>4.45</v>
      </c>
      <c r="M17" s="6">
        <v>4.5</v>
      </c>
      <c r="N17" s="7">
        <f t="shared" si="7"/>
        <v>314.631695329229</v>
      </c>
      <c r="O17" s="7">
        <f t="shared" si="8"/>
        <v>308.484068088774</v>
      </c>
      <c r="P17" s="7">
        <f t="shared" si="9"/>
        <v>317.155977870297</v>
      </c>
      <c r="Q17" s="7">
        <f>N17*About!$A$30</f>
        <v>8739916.35042914</v>
      </c>
      <c r="R17" s="7">
        <f>O17*About!$A$30</f>
        <v>8569146.05413406</v>
      </c>
      <c r="S17" s="7">
        <f>P17*About!$A$30</f>
        <v>8810036.48956738</v>
      </c>
      <c r="U17" s="6" t="str">
        <f>'Generation Fuel Consumption'!K18</f>
        <v>江苏省</v>
      </c>
      <c r="V17" s="7">
        <f>'Generation Fuel Consumption'!L18</f>
        <v>5496.31568158524</v>
      </c>
      <c r="W17" s="7">
        <f>'Generation Fuel Consumption'!M18</f>
        <v>5453.40348479672</v>
      </c>
      <c r="X17" s="7">
        <f>'Generation Fuel Consumption'!N18</f>
        <v>5954.46395626922</v>
      </c>
      <c r="Y17" s="7">
        <f>'Generation Fuel Consumption'!O18</f>
        <v>0</v>
      </c>
      <c r="Z17" s="7">
        <f>'Generation Fuel Consumption'!P18</f>
        <v>0</v>
      </c>
      <c r="AA17" s="7">
        <f>'Generation Fuel Consumption'!Q18</f>
        <v>0</v>
      </c>
      <c r="AB17" s="7">
        <f>'Generation Fuel Consumption'!R18</f>
        <v>-205.723607789546</v>
      </c>
      <c r="AC17" s="7">
        <f>'Generation Fuel Consumption'!S18</f>
        <v>-203.318073112402</v>
      </c>
      <c r="AD17" s="7">
        <f>'Generation Fuel Consumption'!T18</f>
        <v>-205.254526819269</v>
      </c>
      <c r="AE17" s="7">
        <f>'Generation Fuel Consumption'!U18</f>
        <v>-10844.931673</v>
      </c>
      <c r="AF17" s="7">
        <f>'Generation Fuel Consumption'!V18</f>
        <v>-10522.808016</v>
      </c>
      <c r="AG17" s="7">
        <f>'Generation Fuel Consumption'!W18</f>
        <v>-12127.473713</v>
      </c>
      <c r="AH17" s="7">
        <f>'Generation Fuel Consumption'!X18</f>
        <v>-1355.41182388111</v>
      </c>
      <c r="AI17" s="7">
        <f>'Generation Fuel Consumption'!Y18</f>
        <v>-992.326625896823</v>
      </c>
      <c r="AJ17" s="7">
        <f>'Generation Fuel Consumption'!Z18</f>
        <v>-984.951789716433</v>
      </c>
      <c r="AK17" s="7">
        <f>'Generation Fuel Consumption'!AA18</f>
        <v>-8.4953577119918</v>
      </c>
      <c r="AL17" s="7">
        <f>'Generation Fuel Consumption'!AB18</f>
        <v>-7.12033323915272</v>
      </c>
      <c r="AM17" s="7">
        <f>'Generation Fuel Consumption'!AC18</f>
        <v>-8.70770858968227</v>
      </c>
      <c r="AN17" s="7">
        <f>'Generation Fuel Consumption'!AD18</f>
        <v>-290.359919713017</v>
      </c>
      <c r="AO17" s="7">
        <f>'Generation Fuel Consumption'!AE18</f>
        <v>-339.691605056372</v>
      </c>
      <c r="AP17" s="7">
        <f>'Generation Fuel Consumption'!AF18</f>
        <v>-373.452758455757</v>
      </c>
      <c r="AQ17" s="7">
        <f>'Generation Fuel Consumption'!AG18</f>
        <v>-21565.8444093304</v>
      </c>
    </row>
    <row r="18" spans="1:43">
      <c r="A18" s="6" t="s">
        <v>484</v>
      </c>
      <c r="B18" s="7">
        <f t="shared" si="10"/>
        <v>2945.36589998975</v>
      </c>
      <c r="C18" s="7">
        <f t="shared" si="0"/>
        <v>2974.21924386812</v>
      </c>
      <c r="D18" s="7">
        <f t="shared" si="0"/>
        <v>3120.9899105217</v>
      </c>
      <c r="E18" s="7">
        <f t="shared" si="1"/>
        <v>973</v>
      </c>
      <c r="F18" s="7">
        <f t="shared" si="2"/>
        <v>1018</v>
      </c>
      <c r="G18" s="7">
        <f t="shared" si="3"/>
        <v>1075</v>
      </c>
      <c r="H18" s="7">
        <f t="shared" si="4"/>
        <v>302.709753339132</v>
      </c>
      <c r="I18" s="7">
        <f t="shared" si="5"/>
        <v>292.16299055679</v>
      </c>
      <c r="J18" s="7">
        <f t="shared" si="6"/>
        <v>290.324642839227</v>
      </c>
      <c r="K18" s="6">
        <v>4.77</v>
      </c>
      <c r="L18" s="6">
        <v>4.94</v>
      </c>
      <c r="M18" s="6">
        <v>5.19</v>
      </c>
      <c r="N18" s="7">
        <f t="shared" si="7"/>
        <v>317.872260148201</v>
      </c>
      <c r="O18" s="7">
        <f t="shared" si="8"/>
        <v>307.345876874385</v>
      </c>
      <c r="P18" s="7">
        <f t="shared" si="9"/>
        <v>306.217321842873</v>
      </c>
      <c r="Q18" s="7">
        <f>N18*About!$A$30</f>
        <v>8829933.55424683</v>
      </c>
      <c r="R18" s="7">
        <f>O18*About!$A$30</f>
        <v>8537529.09960522</v>
      </c>
      <c r="S18" s="7">
        <f>P18*About!$A$30</f>
        <v>8506179.82132621</v>
      </c>
      <c r="U18" s="6" t="str">
        <f>'Generation Fuel Consumption'!K19</f>
        <v>江西省</v>
      </c>
      <c r="V18" s="7">
        <f>'Generation Fuel Consumption'!L19</f>
        <v>1354.10181072771</v>
      </c>
      <c r="W18" s="7">
        <f>'Generation Fuel Consumption'!M19</f>
        <v>1435.80594465323</v>
      </c>
      <c r="X18" s="7">
        <f>'Generation Fuel Consumption'!N19</f>
        <v>1529.8093611206</v>
      </c>
      <c r="Y18" s="7">
        <f>'Generation Fuel Consumption'!O19</f>
        <v>-16.2358899897506</v>
      </c>
      <c r="Z18" s="7">
        <f>'Generation Fuel Consumption'!P19</f>
        <v>-10.7171178681244</v>
      </c>
      <c r="AA18" s="7">
        <f>'Generation Fuel Consumption'!Q19</f>
        <v>-6.80619952169457</v>
      </c>
      <c r="AB18" s="7">
        <f>'Generation Fuel Consumption'!R19</f>
        <v>-141.559959002392</v>
      </c>
      <c r="AC18" s="7">
        <f>'Generation Fuel Consumption'!S19</f>
        <v>-172.447215579091</v>
      </c>
      <c r="AD18" s="7">
        <f>'Generation Fuel Consumption'!T19</f>
        <v>-164.859583190981</v>
      </c>
      <c r="AE18" s="7">
        <f>'Generation Fuel Consumption'!U19</f>
        <v>-2929.13001</v>
      </c>
      <c r="AF18" s="7">
        <f>'Generation Fuel Consumption'!V19</f>
        <v>-2963.502126</v>
      </c>
      <c r="AG18" s="7">
        <f>'Generation Fuel Consumption'!W19</f>
        <v>-3114.183711</v>
      </c>
      <c r="AH18" s="7">
        <f>'Generation Fuel Consumption'!X19</f>
        <v>-11.2995</v>
      </c>
      <c r="AI18" s="7">
        <f>'Generation Fuel Consumption'!Y19</f>
        <v>-7.047</v>
      </c>
      <c r="AJ18" s="7">
        <f>'Generation Fuel Consumption'!Z19</f>
        <v>-13.2435</v>
      </c>
      <c r="AK18" s="7">
        <f>'Generation Fuel Consumption'!AA19</f>
        <v>-1.31167341851725</v>
      </c>
      <c r="AL18" s="7">
        <f>'Generation Fuel Consumption'!AB19</f>
        <v>-4.5623250789204</v>
      </c>
      <c r="AM18" s="7">
        <f>'Generation Fuel Consumption'!AC19</f>
        <v>-2.97741206525453</v>
      </c>
      <c r="AN18" s="7">
        <f>'Generation Fuel Consumption'!AD19</f>
        <v>-101.673473522378</v>
      </c>
      <c r="AO18" s="7">
        <f>'Generation Fuel Consumption'!AE19</f>
        <v>-160.775492654595</v>
      </c>
      <c r="AP18" s="7">
        <f>'Generation Fuel Consumption'!AF19</f>
        <v>-231.237899897506</v>
      </c>
      <c r="AQ18" s="7">
        <f>'Generation Fuel Consumption'!AG19</f>
        <v>-5733.85297228767</v>
      </c>
    </row>
    <row r="19" spans="1:43">
      <c r="A19" s="6" t="s">
        <v>485</v>
      </c>
      <c r="B19" s="7">
        <f t="shared" si="10"/>
        <v>5029.36643588965</v>
      </c>
      <c r="C19" s="7">
        <f t="shared" si="0"/>
        <v>4741.97004898941</v>
      </c>
      <c r="D19" s="7">
        <f t="shared" si="0"/>
        <v>4765.01887991288</v>
      </c>
      <c r="E19" s="7">
        <f t="shared" si="1"/>
        <v>1343</v>
      </c>
      <c r="F19" s="7">
        <f t="shared" si="2"/>
        <v>1340</v>
      </c>
      <c r="G19" s="7">
        <f t="shared" si="3"/>
        <v>1324</v>
      </c>
      <c r="H19" s="7">
        <f t="shared" si="4"/>
        <v>374.48744868873</v>
      </c>
      <c r="I19" s="7">
        <f t="shared" si="5"/>
        <v>353.878361864881</v>
      </c>
      <c r="J19" s="7">
        <f t="shared" si="6"/>
        <v>359.895685794024</v>
      </c>
      <c r="K19" s="6">
        <v>6.17</v>
      </c>
      <c r="L19" s="6">
        <v>5.96</v>
      </c>
      <c r="M19" s="6">
        <v>6.03</v>
      </c>
      <c r="N19" s="7">
        <f t="shared" si="7"/>
        <v>399.112702428573</v>
      </c>
      <c r="O19" s="7">
        <f t="shared" si="8"/>
        <v>376.306212106424</v>
      </c>
      <c r="P19" s="7">
        <f t="shared" si="9"/>
        <v>382.989981689927</v>
      </c>
      <c r="Q19" s="7">
        <f>N19*About!$A$30</f>
        <v>11086650.4722908</v>
      </c>
      <c r="R19" s="7">
        <f>O19*About!$A$30</f>
        <v>10453126.1941538</v>
      </c>
      <c r="S19" s="7">
        <f>P19*About!$A$30</f>
        <v>10638789.5838649</v>
      </c>
      <c r="U19" s="6" t="str">
        <f>'Generation Fuel Consumption'!K20</f>
        <v>辽宁省</v>
      </c>
      <c r="V19" s="7">
        <f>'Generation Fuel Consumption'!L20</f>
        <v>1816.23505295524</v>
      </c>
      <c r="W19" s="7">
        <f>'Generation Fuel Consumption'!M20</f>
        <v>1853.30509053639</v>
      </c>
      <c r="X19" s="7">
        <f>'Generation Fuel Consumption'!N20</f>
        <v>1840.93201229928</v>
      </c>
      <c r="Y19" s="7">
        <f>'Generation Fuel Consumption'!O20</f>
        <v>-14.3047488896481</v>
      </c>
      <c r="Z19" s="7">
        <f>'Generation Fuel Consumption'!P20</f>
        <v>-18.172752989409</v>
      </c>
      <c r="AA19" s="7">
        <f>'Generation Fuel Consumption'!Q20</f>
        <v>-8.20806491288008</v>
      </c>
      <c r="AB19" s="7">
        <f>'Generation Fuel Consumption'!R20</f>
        <v>-200.6416125726</v>
      </c>
      <c r="AC19" s="7">
        <f>'Generation Fuel Consumption'!S20</f>
        <v>-245.098052613598</v>
      </c>
      <c r="AD19" s="7">
        <f>'Generation Fuel Consumption'!T20</f>
        <v>-251.662794670311</v>
      </c>
      <c r="AE19" s="7">
        <f>'Generation Fuel Consumption'!U20</f>
        <v>-5015.061687</v>
      </c>
      <c r="AF19" s="7">
        <f>'Generation Fuel Consumption'!V20</f>
        <v>-4723.797296</v>
      </c>
      <c r="AG19" s="7">
        <f>'Generation Fuel Consumption'!W20</f>
        <v>-4756.810815</v>
      </c>
      <c r="AH19" s="7">
        <f>'Generation Fuel Consumption'!X20</f>
        <v>0</v>
      </c>
      <c r="AI19" s="7">
        <f>'Generation Fuel Consumption'!Y20</f>
        <v>0</v>
      </c>
      <c r="AJ19" s="7">
        <f>'Generation Fuel Consumption'!Z20</f>
        <v>0</v>
      </c>
      <c r="AK19" s="7">
        <f>'Generation Fuel Consumption'!AA20</f>
        <v>-8.66496</v>
      </c>
      <c r="AL19" s="7">
        <f>'Generation Fuel Consumption'!AB20</f>
        <v>-8.06600591253844</v>
      </c>
      <c r="AM19" s="7">
        <f>'Generation Fuel Consumption'!AC20</f>
        <v>-7.954626</v>
      </c>
      <c r="AN19" s="7">
        <f>'Generation Fuel Consumption'!AD20</f>
        <v>-30.6210461223095</v>
      </c>
      <c r="AO19" s="7">
        <f>'Generation Fuel Consumption'!AE20</f>
        <v>-86.7429634437991</v>
      </c>
      <c r="AP19" s="7">
        <f>'Generation Fuel Consumption'!AF20</f>
        <v>-112.623847625555</v>
      </c>
      <c r="AQ19" s="7">
        <f>'Generation Fuel Consumption'!AG20</f>
        <v>-9977.95911796174</v>
      </c>
    </row>
    <row r="20" spans="1:43">
      <c r="A20" s="6" t="s">
        <v>486</v>
      </c>
      <c r="B20" s="7">
        <f t="shared" si="10"/>
        <v>19088.3903084025</v>
      </c>
      <c r="C20" s="7">
        <f t="shared" si="0"/>
        <v>19842.1200916696</v>
      </c>
      <c r="D20" s="7">
        <f t="shared" si="0"/>
        <v>20156.7284596686</v>
      </c>
      <c r="E20" s="7">
        <f t="shared" si="1"/>
        <v>4551</v>
      </c>
      <c r="F20" s="7">
        <f t="shared" si="2"/>
        <v>4677</v>
      </c>
      <c r="G20" s="7">
        <f t="shared" si="3"/>
        <v>4706</v>
      </c>
      <c r="H20" s="7">
        <f t="shared" si="4"/>
        <v>419.432878672873</v>
      </c>
      <c r="I20" s="7">
        <f t="shared" si="5"/>
        <v>424.248879445577</v>
      </c>
      <c r="J20" s="7">
        <f t="shared" si="6"/>
        <v>428.319771773663</v>
      </c>
      <c r="K20" s="6">
        <v>7.32</v>
      </c>
      <c r="L20" s="6">
        <v>7.01</v>
      </c>
      <c r="M20" s="6">
        <v>6.67</v>
      </c>
      <c r="N20" s="7">
        <f t="shared" si="7"/>
        <v>452.560292051007</v>
      </c>
      <c r="O20" s="7">
        <f t="shared" si="8"/>
        <v>456.230647860605</v>
      </c>
      <c r="P20" s="7">
        <f t="shared" si="9"/>
        <v>458.930431558624</v>
      </c>
      <c r="Q20" s="7">
        <f>N20*About!$A$30</f>
        <v>12571330.7170555</v>
      </c>
      <c r="R20" s="7">
        <f>O20*About!$A$30</f>
        <v>12673286.7603544</v>
      </c>
      <c r="S20" s="7">
        <f>P20*About!$A$30</f>
        <v>12748282.0136465</v>
      </c>
      <c r="U20" s="6" t="str">
        <f>'Generation Fuel Consumption'!K21</f>
        <v>内蒙古自治区</v>
      </c>
      <c r="V20" s="7">
        <f>'Generation Fuel Consumption'!L21</f>
        <v>5668.01366586949</v>
      </c>
      <c r="W20" s="7">
        <f>'Generation Fuel Consumption'!M21</f>
        <v>5954.32866416126</v>
      </c>
      <c r="X20" s="7">
        <f>'Generation Fuel Consumption'!N21</f>
        <v>6016.56303382303</v>
      </c>
      <c r="Y20" s="7">
        <f>'Generation Fuel Consumption'!O21</f>
        <v>-113.33938640246</v>
      </c>
      <c r="Z20" s="7">
        <f>'Generation Fuel Consumption'!P21</f>
        <v>-106.032520669628</v>
      </c>
      <c r="AA20" s="7">
        <f>'Generation Fuel Consumption'!Q21</f>
        <v>-86.7211096686027</v>
      </c>
      <c r="AB20" s="7">
        <f>'Generation Fuel Consumption'!R21</f>
        <v>-203.107960368978</v>
      </c>
      <c r="AC20" s="7">
        <f>'Generation Fuel Consumption'!S21</f>
        <v>-231.405876323881</v>
      </c>
      <c r="AD20" s="7">
        <f>'Generation Fuel Consumption'!T21</f>
        <v>-210.702084045097</v>
      </c>
      <c r="AE20" s="7">
        <f>'Generation Fuel Consumption'!U21</f>
        <v>-18975.050922</v>
      </c>
      <c r="AF20" s="7">
        <f>'Generation Fuel Consumption'!V21</f>
        <v>-19736.087571</v>
      </c>
      <c r="AG20" s="7">
        <f>'Generation Fuel Consumption'!W21</f>
        <v>-20070.00735</v>
      </c>
      <c r="AH20" s="7">
        <f>'Generation Fuel Consumption'!X21</f>
        <v>-0.278144516569867</v>
      </c>
      <c r="AI20" s="7">
        <f>'Generation Fuel Consumption'!Y21</f>
        <v>-0.139072258284933</v>
      </c>
      <c r="AJ20" s="7">
        <f>'Generation Fuel Consumption'!Z21</f>
        <v>-0.1215</v>
      </c>
      <c r="AK20" s="7">
        <f>'Generation Fuel Consumption'!AA21</f>
        <v>-1.731099</v>
      </c>
      <c r="AL20" s="7">
        <f>'Generation Fuel Consumption'!AB21</f>
        <v>-2.094519</v>
      </c>
      <c r="AM20" s="7">
        <f>'Generation Fuel Consumption'!AC21</f>
        <v>-1.81767</v>
      </c>
      <c r="AN20" s="7">
        <f>'Generation Fuel Consumption'!AD21</f>
        <v>-30.5410433891356</v>
      </c>
      <c r="AO20" s="7">
        <f>'Generation Fuel Consumption'!AE21</f>
        <v>-38.331309531944</v>
      </c>
      <c r="AP20" s="7">
        <f>'Generation Fuel Consumption'!AF21</f>
        <v>-38.0512999658353</v>
      </c>
      <c r="AQ20" s="7">
        <f>'Generation Fuel Consumption'!AG21</f>
        <v>-42206.6550742867</v>
      </c>
    </row>
    <row r="21" spans="1:43">
      <c r="A21" s="6" t="s">
        <v>487</v>
      </c>
      <c r="B21" s="7">
        <f t="shared" si="10"/>
        <v>5014.30297380697</v>
      </c>
      <c r="C21" s="7">
        <f t="shared" si="0"/>
        <v>5364.8388468343</v>
      </c>
      <c r="D21" s="7">
        <f t="shared" si="0"/>
        <v>5626.2518296973</v>
      </c>
      <c r="E21" s="7">
        <f t="shared" si="1"/>
        <v>1310</v>
      </c>
      <c r="F21" s="7">
        <f t="shared" si="2"/>
        <v>1351</v>
      </c>
      <c r="G21" s="7">
        <f t="shared" si="3"/>
        <v>1438</v>
      </c>
      <c r="H21" s="7">
        <f t="shared" si="4"/>
        <v>382.771219374578</v>
      </c>
      <c r="I21" s="7">
        <f t="shared" si="5"/>
        <v>397.101321009201</v>
      </c>
      <c r="J21" s="7">
        <f t="shared" si="6"/>
        <v>391.255342816224</v>
      </c>
      <c r="K21" s="6">
        <v>8.42</v>
      </c>
      <c r="L21" s="6">
        <v>8.15</v>
      </c>
      <c r="M21" s="6">
        <v>7.89</v>
      </c>
      <c r="N21" s="7">
        <f t="shared" si="7"/>
        <v>417.963768699037</v>
      </c>
      <c r="O21" s="7">
        <f t="shared" si="8"/>
        <v>432.336767565815</v>
      </c>
      <c r="P21" s="7">
        <f t="shared" si="9"/>
        <v>424.769669760313</v>
      </c>
      <c r="Q21" s="7">
        <f>N21*About!$A$30</f>
        <v>11610300.0116287</v>
      </c>
      <c r="R21" s="7">
        <f>O21*About!$A$30</f>
        <v>12009556.6970335</v>
      </c>
      <c r="S21" s="7">
        <f>P21*About!$A$30</f>
        <v>11799355.9994642</v>
      </c>
      <c r="U21" s="6" t="str">
        <f>'Generation Fuel Consumption'!K22</f>
        <v>宁夏回族自治区</v>
      </c>
      <c r="V21" s="7">
        <f>'Generation Fuel Consumption'!L22</f>
        <v>1698.50632046464</v>
      </c>
      <c r="W21" s="7">
        <f>'Generation Fuel Consumption'!M22</f>
        <v>1881.77792962077</v>
      </c>
      <c r="X21" s="7">
        <f>'Generation Fuel Consumption'!N22</f>
        <v>1965.03177314657</v>
      </c>
      <c r="Y21" s="7">
        <f>'Generation Fuel Consumption'!O22</f>
        <v>-22.4555948069696</v>
      </c>
      <c r="Z21" s="7">
        <f>'Generation Fuel Consumption'!P22</f>
        <v>-18.2385548343013</v>
      </c>
      <c r="AA21" s="7">
        <f>'Generation Fuel Consumption'!Q22</f>
        <v>-16.138617697301</v>
      </c>
      <c r="AB21" s="7">
        <f>'Generation Fuel Consumption'!R22</f>
        <v>-20.8817902289033</v>
      </c>
      <c r="AC21" s="7">
        <f>'Generation Fuel Consumption'!S22</f>
        <v>-20.9340621797062</v>
      </c>
      <c r="AD21" s="7">
        <f>'Generation Fuel Consumption'!T22</f>
        <v>-23.8117526477622</v>
      </c>
      <c r="AE21" s="7">
        <f>'Generation Fuel Consumption'!U22</f>
        <v>-4991.847379</v>
      </c>
      <c r="AF21" s="7">
        <f>'Generation Fuel Consumption'!V22</f>
        <v>-5346.600292</v>
      </c>
      <c r="AG21" s="7">
        <f>'Generation Fuel Consumption'!W22</f>
        <v>-5610.113212</v>
      </c>
      <c r="AH21" s="7">
        <f>'Generation Fuel Consumption'!X22</f>
        <v>-44.0357167748548</v>
      </c>
      <c r="AI21" s="7">
        <f>'Generation Fuel Consumption'!Y22</f>
        <v>-47.6982890331397</v>
      </c>
      <c r="AJ21" s="7">
        <f>'Generation Fuel Consumption'!Z22</f>
        <v>-40.2867890331397</v>
      </c>
      <c r="AK21" s="7">
        <f>'Generation Fuel Consumption'!AA22</f>
        <v>-0.463992</v>
      </c>
      <c r="AL21" s="7">
        <f>'Generation Fuel Consumption'!AB22</f>
        <v>-0.50799</v>
      </c>
      <c r="AM21" s="7">
        <f>'Generation Fuel Consumption'!AC22</f>
        <v>-0.624558</v>
      </c>
      <c r="AN21" s="7">
        <f>'Generation Fuel Consumption'!AD22</f>
        <v>-13.1104478988726</v>
      </c>
      <c r="AO21" s="7">
        <f>'Generation Fuel Consumption'!AE22</f>
        <v>-14.2004851383669</v>
      </c>
      <c r="AP21" s="7">
        <f>'Generation Fuel Consumption'!AF22</f>
        <v>-14.4904950461223</v>
      </c>
      <c r="AQ21" s="7">
        <f>'Generation Fuel Consumption'!AG22</f>
        <v>-10701.1239950875</v>
      </c>
    </row>
    <row r="22" spans="1:43">
      <c r="A22" s="6" t="s">
        <v>488</v>
      </c>
      <c r="B22" s="7">
        <f t="shared" si="10"/>
        <v>332.256645</v>
      </c>
      <c r="C22" s="7">
        <f t="shared" si="0"/>
        <v>320.727843</v>
      </c>
      <c r="D22" s="7">
        <f t="shared" si="0"/>
        <v>507.253002</v>
      </c>
      <c r="E22" s="7">
        <f t="shared" si="1"/>
        <v>100</v>
      </c>
      <c r="F22" s="7">
        <f t="shared" si="2"/>
        <v>100</v>
      </c>
      <c r="G22" s="7">
        <f t="shared" si="3"/>
        <v>142</v>
      </c>
      <c r="H22" s="7">
        <f t="shared" si="4"/>
        <v>332.256645</v>
      </c>
      <c r="I22" s="7">
        <f t="shared" si="5"/>
        <v>320.727843</v>
      </c>
      <c r="J22" s="7">
        <f t="shared" si="6"/>
        <v>357.220423943662</v>
      </c>
      <c r="K22" s="6">
        <v>6.4</v>
      </c>
      <c r="L22" s="6">
        <v>6.09</v>
      </c>
      <c r="M22" s="6">
        <v>6.26</v>
      </c>
      <c r="N22" s="7">
        <f t="shared" si="7"/>
        <v>354.975048076923</v>
      </c>
      <c r="O22" s="7">
        <f t="shared" si="8"/>
        <v>341.526826749015</v>
      </c>
      <c r="P22" s="7">
        <f t="shared" si="9"/>
        <v>381.075766955048</v>
      </c>
      <c r="Q22" s="7">
        <f>N22*About!$A$30</f>
        <v>9860583.89138284</v>
      </c>
      <c r="R22" s="7">
        <f>O22*About!$A$30</f>
        <v>9487015.90311966</v>
      </c>
      <c r="S22" s="7">
        <f>P22*About!$A$30</f>
        <v>10585616.0577772</v>
      </c>
      <c r="U22" s="6" t="str">
        <f>'Generation Fuel Consumption'!K23</f>
        <v>青海省</v>
      </c>
      <c r="V22" s="7">
        <f>'Generation Fuel Consumption'!L23</f>
        <v>128.121626238469</v>
      </c>
      <c r="W22" s="7">
        <f>'Generation Fuel Consumption'!M23</f>
        <v>128.576699692518</v>
      </c>
      <c r="X22" s="7">
        <f>'Generation Fuel Consumption'!N23</f>
        <v>184.501537410318</v>
      </c>
      <c r="Y22" s="7">
        <f>'Generation Fuel Consumption'!O23</f>
        <v>0</v>
      </c>
      <c r="Z22" s="7">
        <f>'Generation Fuel Consumption'!P23</f>
        <v>0</v>
      </c>
      <c r="AA22" s="7">
        <f>'Generation Fuel Consumption'!Q23</f>
        <v>0</v>
      </c>
      <c r="AB22" s="7">
        <f>'Generation Fuel Consumption'!R23</f>
        <v>-25.0632046463956</v>
      </c>
      <c r="AC22" s="7">
        <f>'Generation Fuel Consumption'!S23</f>
        <v>-20.3139733515545</v>
      </c>
      <c r="AD22" s="7">
        <f>'Generation Fuel Consumption'!T23</f>
        <v>-21.0204988042364</v>
      </c>
      <c r="AE22" s="7">
        <f>'Generation Fuel Consumption'!U23</f>
        <v>-332.256645</v>
      </c>
      <c r="AF22" s="7">
        <f>'Generation Fuel Consumption'!V23</f>
        <v>-320.727843</v>
      </c>
      <c r="AG22" s="7">
        <f>'Generation Fuel Consumption'!W23</f>
        <v>-507.253002</v>
      </c>
      <c r="AH22" s="7">
        <f>'Generation Fuel Consumption'!X23</f>
        <v>-0.243</v>
      </c>
      <c r="AI22" s="7">
        <f>'Generation Fuel Consumption'!Y23</f>
        <v>0</v>
      </c>
      <c r="AJ22" s="7">
        <f>'Generation Fuel Consumption'!Z23</f>
        <v>0</v>
      </c>
      <c r="AK22" s="7">
        <f>'Generation Fuel Consumption'!AA23</f>
        <v>-0.043713</v>
      </c>
      <c r="AL22" s="7">
        <f>'Generation Fuel Consumption'!AB23</f>
        <v>-0.072285</v>
      </c>
      <c r="AM22" s="7">
        <f>'Generation Fuel Consumption'!AC23</f>
        <v>-0.043428</v>
      </c>
      <c r="AN22" s="7">
        <f>'Generation Fuel Consumption'!AD23</f>
        <v>0</v>
      </c>
      <c r="AO22" s="7">
        <f>'Generation Fuel Consumption'!AE23</f>
        <v>0</v>
      </c>
      <c r="AP22" s="7">
        <f>'Generation Fuel Consumption'!AF23</f>
        <v>0</v>
      </c>
      <c r="AQ22" s="7">
        <f>'Generation Fuel Consumption'!AG23</f>
        <v>-785.837729460881</v>
      </c>
    </row>
    <row r="23" spans="1:43">
      <c r="A23" s="6" t="s">
        <v>224</v>
      </c>
      <c r="B23" s="7">
        <f t="shared" si="10"/>
        <v>148857.498112964</v>
      </c>
      <c r="C23" s="7">
        <f t="shared" si="0"/>
        <v>149958.31754559</v>
      </c>
      <c r="D23" s="7">
        <f t="shared" si="0"/>
        <v>165081.300756028</v>
      </c>
      <c r="E23" s="7">
        <f t="shared" si="1"/>
        <v>45538</v>
      </c>
      <c r="F23" s="7">
        <f t="shared" si="2"/>
        <v>46296</v>
      </c>
      <c r="G23" s="7">
        <f t="shared" si="3"/>
        <v>50426</v>
      </c>
      <c r="H23" s="7">
        <f t="shared" si="4"/>
        <v>326.886332541974</v>
      </c>
      <c r="I23" s="7">
        <f t="shared" si="5"/>
        <v>323.912038935524</v>
      </c>
      <c r="J23" s="7">
        <f t="shared" si="6"/>
        <v>327.3733803118</v>
      </c>
      <c r="K23" s="6">
        <v>6.01</v>
      </c>
      <c r="L23" s="6">
        <v>5.98</v>
      </c>
      <c r="M23" s="6">
        <v>5.59</v>
      </c>
      <c r="N23" s="7">
        <f t="shared" si="7"/>
        <v>347.788416365543</v>
      </c>
      <c r="O23" s="7">
        <f t="shared" si="8"/>
        <v>344.51397461766</v>
      </c>
      <c r="P23" s="7">
        <f t="shared" si="9"/>
        <v>346.757102332168</v>
      </c>
      <c r="Q23" s="7">
        <f>N23*About!$A$30</f>
        <v>9660951.87422997</v>
      </c>
      <c r="R23" s="7">
        <f>O23*About!$A$30</f>
        <v>9569993.62877761</v>
      </c>
      <c r="S23" s="7">
        <f>P23*About!$A$30</f>
        <v>9632303.78023141</v>
      </c>
      <c r="U23" s="6" t="str">
        <f>'Generation Fuel Consumption'!K24</f>
        <v>全国</v>
      </c>
      <c r="V23" s="7">
        <f>'Generation Fuel Consumption'!L24</f>
        <v>64204.0751622822</v>
      </c>
      <c r="W23" s="7">
        <f>'Generation Fuel Consumption'!M24</f>
        <v>65558.2261701401</v>
      </c>
      <c r="X23" s="7">
        <f>'Generation Fuel Consumption'!N24</f>
        <v>71408.0109326956</v>
      </c>
      <c r="Y23" s="7">
        <f>'Generation Fuel Consumption'!O24</f>
        <v>-705.810614964127</v>
      </c>
      <c r="Z23" s="7">
        <f>'Generation Fuel Consumption'!P24</f>
        <v>-597.254736590366</v>
      </c>
      <c r="AA23" s="7">
        <f>'Generation Fuel Consumption'!Q24</f>
        <v>-467.290371028357</v>
      </c>
      <c r="AB23" s="7">
        <f>'Generation Fuel Consumption'!R24</f>
        <v>-3813.82029381619</v>
      </c>
      <c r="AC23" s="7">
        <f>'Generation Fuel Consumption'!S24</f>
        <v>-4367.40382644346</v>
      </c>
      <c r="AD23" s="7">
        <f>'Generation Fuel Consumption'!T24</f>
        <v>-4661.80901947386</v>
      </c>
      <c r="AE23" s="7">
        <f>'Generation Fuel Consumption'!U24</f>
        <v>-148151.687498</v>
      </c>
      <c r="AF23" s="7">
        <f>'Generation Fuel Consumption'!V24</f>
        <v>-149361.062809</v>
      </c>
      <c r="AG23" s="7">
        <f>'Generation Fuel Consumption'!W24</f>
        <v>-164614.010385</v>
      </c>
      <c r="AH23" s="7">
        <f>'Generation Fuel Consumption'!X24</f>
        <v>-5167.82026261394</v>
      </c>
      <c r="AI23" s="7">
        <f>'Generation Fuel Consumption'!Y24</f>
        <v>-5618.01847364332</v>
      </c>
      <c r="AJ23" s="7">
        <f>'Generation Fuel Consumption'!Z24</f>
        <v>-6248.32172819098</v>
      </c>
      <c r="AK23" s="7">
        <f>'Generation Fuel Consumption'!AA24</f>
        <v>-387.976069456098</v>
      </c>
      <c r="AL23" s="7">
        <f>'Generation Fuel Consumption'!AB24</f>
        <v>-402.881146540485</v>
      </c>
      <c r="AM23" s="7">
        <f>'Generation Fuel Consumption'!AC24</f>
        <v>-400.593358509737</v>
      </c>
      <c r="AN23" s="7">
        <f>'Generation Fuel Consumption'!AD24</f>
        <v>-1568.02356918346</v>
      </c>
      <c r="AO23" s="7">
        <f>'Generation Fuel Consumption'!AE24</f>
        <v>-2017.90893884523</v>
      </c>
      <c r="AP23" s="7">
        <f>'Generation Fuel Consumption'!AF24</f>
        <v>-2904.49922787837</v>
      </c>
      <c r="AQ23" s="7">
        <f>'Generation Fuel Consumption'!AG24</f>
        <v>-300285.88006406</v>
      </c>
    </row>
    <row r="24" spans="1:43">
      <c r="A24" s="6" t="s">
        <v>489</v>
      </c>
      <c r="B24" s="7">
        <f t="shared" si="10"/>
        <v>14457.3964169696</v>
      </c>
      <c r="C24" s="7">
        <f t="shared" si="0"/>
        <v>13266.1955717499</v>
      </c>
      <c r="D24" s="7">
        <f t="shared" si="0"/>
        <v>13853.9222518835</v>
      </c>
      <c r="E24" s="7">
        <f t="shared" si="1"/>
        <v>4381</v>
      </c>
      <c r="F24" s="7">
        <f t="shared" si="2"/>
        <v>4752</v>
      </c>
      <c r="G24" s="7">
        <f t="shared" si="3"/>
        <v>4886</v>
      </c>
      <c r="H24" s="7">
        <f t="shared" si="4"/>
        <v>330.00220079821</v>
      </c>
      <c r="I24" s="7">
        <f t="shared" si="5"/>
        <v>279.170782233795</v>
      </c>
      <c r="J24" s="7">
        <f t="shared" si="6"/>
        <v>283.543230697575</v>
      </c>
      <c r="K24" s="6">
        <v>6.49</v>
      </c>
      <c r="L24" s="6">
        <v>6.87</v>
      </c>
      <c r="M24" s="6">
        <v>6.21</v>
      </c>
      <c r="N24" s="7">
        <f t="shared" si="7"/>
        <v>352.905786331099</v>
      </c>
      <c r="O24" s="7">
        <f t="shared" si="8"/>
        <v>299.764611010195</v>
      </c>
      <c r="P24" s="7">
        <f t="shared" si="9"/>
        <v>302.317124104462</v>
      </c>
      <c r="Q24" s="7">
        <f>N24*About!$A$30</f>
        <v>9803103.43142243</v>
      </c>
      <c r="R24" s="7">
        <f>O24*About!$A$30</f>
        <v>8326934.83822907</v>
      </c>
      <c r="S24" s="7">
        <f>P24*About!$A$30</f>
        <v>8397839.17259349</v>
      </c>
      <c r="U24" s="6" t="str">
        <f>'Generation Fuel Consumption'!K25</f>
        <v>山东省</v>
      </c>
      <c r="V24" s="7">
        <f>'Generation Fuel Consumption'!L25</f>
        <v>6509.89955585924</v>
      </c>
      <c r="W24" s="7">
        <f>'Generation Fuel Consumption'!M25</f>
        <v>6323.74991458832</v>
      </c>
      <c r="X24" s="7">
        <f>'Generation Fuel Consumption'!N25</f>
        <v>6495.30030748206</v>
      </c>
      <c r="Y24" s="7">
        <f>'Generation Fuel Consumption'!O25</f>
        <v>-69.3265350187906</v>
      </c>
      <c r="Z24" s="7">
        <f>'Generation Fuel Consumption'!P25</f>
        <v>-64.22832251452</v>
      </c>
      <c r="AA24" s="7">
        <f>'Generation Fuel Consumption'!Q25</f>
        <v>-25.0047010591049</v>
      </c>
      <c r="AB24" s="7">
        <f>'Generation Fuel Consumption'!R25</f>
        <v>-269.569525111035</v>
      </c>
      <c r="AC24" s="7">
        <f>'Generation Fuel Consumption'!S25</f>
        <v>-320.703450632046</v>
      </c>
      <c r="AD24" s="7">
        <f>'Generation Fuel Consumption'!T25</f>
        <v>-403.646737273659</v>
      </c>
      <c r="AE24" s="7">
        <f>'Generation Fuel Consumption'!U25</f>
        <v>-14388.0698819508</v>
      </c>
      <c r="AF24" s="7">
        <f>'Generation Fuel Consumption'!V25</f>
        <v>-13201.9672492354</v>
      </c>
      <c r="AG24" s="7">
        <f>'Generation Fuel Consumption'!W25</f>
        <v>-13828.9175508244</v>
      </c>
      <c r="AH24" s="7">
        <f>'Generation Fuel Consumption'!X25</f>
        <v>-1.8225</v>
      </c>
      <c r="AI24" s="7">
        <f>'Generation Fuel Consumption'!Y25</f>
        <v>-2.3085</v>
      </c>
      <c r="AJ24" s="7">
        <f>'Generation Fuel Consumption'!Z25</f>
        <v>-8.019</v>
      </c>
      <c r="AK24" s="7">
        <f>'Generation Fuel Consumption'!AA25</f>
        <v>-25.5498703344722</v>
      </c>
      <c r="AL24" s="7">
        <f>'Generation Fuel Consumption'!AB25</f>
        <v>-35.2256874424325</v>
      </c>
      <c r="AM24" s="7">
        <f>'Generation Fuel Consumption'!AC25</f>
        <v>-30.4275801831227</v>
      </c>
      <c r="AN24" s="7">
        <f>'Generation Fuel Consumption'!AD25</f>
        <v>-602.100569866758</v>
      </c>
      <c r="AO24" s="7">
        <f>'Generation Fuel Consumption'!AE25</f>
        <v>-695.493760505637</v>
      </c>
      <c r="AP24" s="7">
        <f>'Generation Fuel Consumption'!AF25</f>
        <v>-927.831697984284</v>
      </c>
      <c r="AQ24" s="7">
        <f>'Generation Fuel Consumption'!AG25</f>
        <v>-25571.2633420068</v>
      </c>
    </row>
    <row r="25" spans="1:43">
      <c r="A25" s="6" t="s">
        <v>490</v>
      </c>
      <c r="B25" s="7">
        <f t="shared" si="10"/>
        <v>9049.00703170892</v>
      </c>
      <c r="C25" s="7">
        <f t="shared" si="0"/>
        <v>9376.31451672976</v>
      </c>
      <c r="D25" s="7">
        <f t="shared" si="0"/>
        <v>10095.4640196942</v>
      </c>
      <c r="E25" s="7">
        <f t="shared" si="1"/>
        <v>2666</v>
      </c>
      <c r="F25" s="7">
        <f t="shared" si="2"/>
        <v>2722</v>
      </c>
      <c r="G25" s="7">
        <f t="shared" si="3"/>
        <v>2941</v>
      </c>
      <c r="H25" s="7">
        <f t="shared" si="4"/>
        <v>339.42261934392</v>
      </c>
      <c r="I25" s="7">
        <f t="shared" si="5"/>
        <v>344.464162995215</v>
      </c>
      <c r="J25" s="7">
        <f t="shared" si="6"/>
        <v>343.266372651963</v>
      </c>
      <c r="K25" s="6">
        <v>7.24</v>
      </c>
      <c r="L25" s="6">
        <v>7.09</v>
      </c>
      <c r="M25" s="6">
        <v>6.94</v>
      </c>
      <c r="N25" s="7">
        <f t="shared" si="7"/>
        <v>365.914854833894</v>
      </c>
      <c r="O25" s="7">
        <f t="shared" si="8"/>
        <v>370.750363787768</v>
      </c>
      <c r="P25" s="7">
        <f t="shared" si="9"/>
        <v>368.865648669636</v>
      </c>
      <c r="Q25" s="7">
        <f>N25*About!$A$30</f>
        <v>10164472.5248714</v>
      </c>
      <c r="R25" s="7">
        <f>O25*About!$A$30</f>
        <v>10298794.477796</v>
      </c>
      <c r="S25" s="7">
        <f>P25*About!$A$30</f>
        <v>10246440.3992928</v>
      </c>
      <c r="U25" s="6" t="str">
        <f>'Generation Fuel Consumption'!K26</f>
        <v>山西省</v>
      </c>
      <c r="V25" s="7">
        <f>'Generation Fuel Consumption'!L26</f>
        <v>3604.32934745473</v>
      </c>
      <c r="W25" s="7">
        <f>'Generation Fuel Consumption'!M26</f>
        <v>3729.75743081654</v>
      </c>
      <c r="X25" s="7">
        <f>'Generation Fuel Consumption'!N26</f>
        <v>3971.43833276392</v>
      </c>
      <c r="Y25" s="7">
        <f>'Generation Fuel Consumption'!O26</f>
        <v>-209.879275708917</v>
      </c>
      <c r="Z25" s="7">
        <f>'Generation Fuel Consumption'!P26</f>
        <v>-167.096632729757</v>
      </c>
      <c r="AA25" s="7">
        <f>'Generation Fuel Consumption'!Q26</f>
        <v>-167.554384694226</v>
      </c>
      <c r="AB25" s="7">
        <f>'Generation Fuel Consumption'!R26</f>
        <v>-231.997950119576</v>
      </c>
      <c r="AC25" s="7">
        <f>'Generation Fuel Consumption'!S26</f>
        <v>-290.998975059788</v>
      </c>
      <c r="AD25" s="7">
        <f>'Generation Fuel Consumption'!T26</f>
        <v>-304.816194055347</v>
      </c>
      <c r="AE25" s="7">
        <f>'Generation Fuel Consumption'!U26</f>
        <v>-8839.127756</v>
      </c>
      <c r="AF25" s="7">
        <f>'Generation Fuel Consumption'!V26</f>
        <v>-9209.217884</v>
      </c>
      <c r="AG25" s="7">
        <f>'Generation Fuel Consumption'!W26</f>
        <v>-9927.909635</v>
      </c>
      <c r="AH25" s="7">
        <f>'Generation Fuel Consumption'!X26</f>
        <v>-266.085</v>
      </c>
      <c r="AI25" s="7">
        <f>'Generation Fuel Consumption'!Y26</f>
        <v>-269.6085</v>
      </c>
      <c r="AJ25" s="7">
        <f>'Generation Fuel Consumption'!Z26</f>
        <v>-260.739</v>
      </c>
      <c r="AK25" s="7">
        <f>'Generation Fuel Consumption'!AA26</f>
        <v>-1.33326449162966</v>
      </c>
      <c r="AL25" s="7">
        <f>'Generation Fuel Consumption'!AB26</f>
        <v>-1.162545</v>
      </c>
      <c r="AM25" s="7">
        <f>'Generation Fuel Consumption'!AC26</f>
        <v>-2.124516</v>
      </c>
      <c r="AN25" s="7">
        <f>'Generation Fuel Consumption'!AD26</f>
        <v>-111.983825760164</v>
      </c>
      <c r="AO25" s="7">
        <f>'Generation Fuel Consumption'!AE26</f>
        <v>-101.05345234028</v>
      </c>
      <c r="AP25" s="7">
        <f>'Generation Fuel Consumption'!AF26</f>
        <v>-31.8410878032115</v>
      </c>
      <c r="AQ25" s="7">
        <f>'Generation Fuel Consumption'!AG26</f>
        <v>-19089.0047677277</v>
      </c>
    </row>
    <row r="26" spans="1:43">
      <c r="A26" s="6" t="s">
        <v>491</v>
      </c>
      <c r="B26" s="7">
        <f t="shared" si="10"/>
        <v>4770.51321116092</v>
      </c>
      <c r="C26" s="7">
        <f t="shared" si="0"/>
        <v>5165.12467171609</v>
      </c>
      <c r="D26" s="7">
        <f t="shared" si="0"/>
        <v>5990.42661953229</v>
      </c>
      <c r="E26" s="7">
        <f t="shared" si="1"/>
        <v>1828</v>
      </c>
      <c r="F26" s="7">
        <f t="shared" si="2"/>
        <v>1974</v>
      </c>
      <c r="G26" s="7">
        <f t="shared" si="3"/>
        <v>2198</v>
      </c>
      <c r="H26" s="7">
        <f t="shared" si="4"/>
        <v>260.968994046002</v>
      </c>
      <c r="I26" s="7">
        <f t="shared" si="5"/>
        <v>261.657784788049</v>
      </c>
      <c r="J26" s="7">
        <f t="shared" si="6"/>
        <v>272.539882599285</v>
      </c>
      <c r="K26" s="6">
        <v>6.95</v>
      </c>
      <c r="L26" s="6">
        <v>6.79</v>
      </c>
      <c r="M26" s="6">
        <v>6.48</v>
      </c>
      <c r="N26" s="7">
        <f t="shared" si="7"/>
        <v>280.461036051587</v>
      </c>
      <c r="O26" s="7">
        <f t="shared" si="8"/>
        <v>280.718576105621</v>
      </c>
      <c r="P26" s="7">
        <f t="shared" si="9"/>
        <v>291.424168733196</v>
      </c>
      <c r="Q26" s="7">
        <f>N26*About!$A$30</f>
        <v>7790715.40164011</v>
      </c>
      <c r="R26" s="7">
        <f>O26*About!$A$30</f>
        <v>7797869.41238523</v>
      </c>
      <c r="S26" s="7">
        <f>P26*About!$A$30</f>
        <v>8095251.98838054</v>
      </c>
      <c r="U26" s="6" t="str">
        <f>'Generation Fuel Consumption'!K27</f>
        <v>陕西省</v>
      </c>
      <c r="V26" s="7">
        <f>'Generation Fuel Consumption'!L27</f>
        <v>2288.2200204988</v>
      </c>
      <c r="W26" s="7">
        <f>'Generation Fuel Consumption'!M27</f>
        <v>2506.43389135634</v>
      </c>
      <c r="X26" s="7">
        <f>'Generation Fuel Consumption'!N27</f>
        <v>2806.40109326956</v>
      </c>
      <c r="Y26" s="7">
        <f>'Generation Fuel Consumption'!O27</f>
        <v>-117.739527160916</v>
      </c>
      <c r="Z26" s="7">
        <f>'Generation Fuel Consumption'!P27</f>
        <v>-157.355098735907</v>
      </c>
      <c r="AA26" s="7">
        <f>'Generation Fuel Consumption'!Q27</f>
        <v>-183.936183122651</v>
      </c>
      <c r="AB26" s="7">
        <f>'Generation Fuel Consumption'!R27</f>
        <v>-96.1612572599932</v>
      </c>
      <c r="AC26" s="7">
        <f>'Generation Fuel Consumption'!S27</f>
        <v>-163.922787837376</v>
      </c>
      <c r="AD26" s="7">
        <f>'Generation Fuel Consumption'!T27</f>
        <v>-177.531943969935</v>
      </c>
      <c r="AE26" s="7">
        <f>'Generation Fuel Consumption'!U27</f>
        <v>-4652.773684</v>
      </c>
      <c r="AF26" s="7">
        <f>'Generation Fuel Consumption'!V27</f>
        <v>-5007.76957298019</v>
      </c>
      <c r="AG26" s="7">
        <f>'Generation Fuel Consumption'!W27</f>
        <v>-5806.49043640963</v>
      </c>
      <c r="AH26" s="7">
        <f>'Generation Fuel Consumption'!X27</f>
        <v>-15.066</v>
      </c>
      <c r="AI26" s="7">
        <f>'Generation Fuel Consumption'!Y27</f>
        <v>-14.094</v>
      </c>
      <c r="AJ26" s="7">
        <f>'Generation Fuel Consumption'!Z27</f>
        <v>-10.449</v>
      </c>
      <c r="AK26" s="7">
        <f>'Generation Fuel Consumption'!AA27</f>
        <v>-0.495414</v>
      </c>
      <c r="AL26" s="7">
        <f>'Generation Fuel Consumption'!AB27</f>
        <v>-0.611982</v>
      </c>
      <c r="AM26" s="7">
        <f>'Generation Fuel Consumption'!AC27</f>
        <v>-0.699408</v>
      </c>
      <c r="AN26" s="7">
        <f>'Generation Fuel Consumption'!AD27</f>
        <v>-31.9910929279125</v>
      </c>
      <c r="AO26" s="7">
        <f>'Generation Fuel Consumption'!AE27</f>
        <v>-41.5514195421934</v>
      </c>
      <c r="AP26" s="7">
        <f>'Generation Fuel Consumption'!AF27</f>
        <v>-66.3922681926888</v>
      </c>
      <c r="AQ26" s="7">
        <f>'Generation Fuel Consumption'!AG27</f>
        <v>-8943.97607101469</v>
      </c>
    </row>
    <row r="27" spans="1:43">
      <c r="A27" s="6" t="s">
        <v>492</v>
      </c>
      <c r="B27" s="7">
        <f t="shared" si="10"/>
        <v>1881.587631</v>
      </c>
      <c r="C27" s="7">
        <f t="shared" si="0"/>
        <v>1901.402313</v>
      </c>
      <c r="D27" s="7">
        <f t="shared" si="0"/>
        <v>2375.554653</v>
      </c>
      <c r="E27" s="7">
        <f t="shared" si="1"/>
        <v>607</v>
      </c>
      <c r="F27" s="7">
        <f t="shared" si="2"/>
        <v>619</v>
      </c>
      <c r="G27" s="7">
        <f t="shared" si="3"/>
        <v>750</v>
      </c>
      <c r="H27" s="7">
        <f t="shared" si="4"/>
        <v>309.981487808896</v>
      </c>
      <c r="I27" s="7">
        <f t="shared" si="5"/>
        <v>307.173233117932</v>
      </c>
      <c r="J27" s="7">
        <f t="shared" si="6"/>
        <v>316.7406204</v>
      </c>
      <c r="K27" s="6">
        <v>4.57</v>
      </c>
      <c r="L27" s="6">
        <v>4.74</v>
      </c>
      <c r="M27" s="6">
        <v>4.69</v>
      </c>
      <c r="N27" s="7">
        <f t="shared" si="7"/>
        <v>324.826037733308</v>
      </c>
      <c r="O27" s="7">
        <f t="shared" si="8"/>
        <v>322.457729496045</v>
      </c>
      <c r="P27" s="7">
        <f t="shared" si="9"/>
        <v>332.326744727731</v>
      </c>
      <c r="Q27" s="7">
        <f>N27*About!$A$30</f>
        <v>9023097.29240657</v>
      </c>
      <c r="R27" s="7">
        <f>O27*About!$A$30</f>
        <v>8957309.84570938</v>
      </c>
      <c r="S27" s="7">
        <f>P27*About!$A$30</f>
        <v>9231453.76975298</v>
      </c>
      <c r="U27" s="6" t="str">
        <f>'Generation Fuel Consumption'!K28</f>
        <v>上海市</v>
      </c>
      <c r="V27" s="7">
        <f>'Generation Fuel Consumption'!L28</f>
        <v>998.726340963444</v>
      </c>
      <c r="W27" s="7">
        <f>'Generation Fuel Consumption'!M28</f>
        <v>1026.96549367954</v>
      </c>
      <c r="X27" s="7">
        <f>'Generation Fuel Consumption'!N28</f>
        <v>1196.79398701742</v>
      </c>
      <c r="Y27" s="7">
        <f>'Generation Fuel Consumption'!O28</f>
        <v>0</v>
      </c>
      <c r="Z27" s="7">
        <f>'Generation Fuel Consumption'!P28</f>
        <v>0</v>
      </c>
      <c r="AA27" s="7">
        <f>'Generation Fuel Consumption'!Q28</f>
        <v>0</v>
      </c>
      <c r="AB27" s="7">
        <f>'Generation Fuel Consumption'!R28</f>
        <v>-39.3515544926546</v>
      </c>
      <c r="AC27" s="7">
        <f>'Generation Fuel Consumption'!S28</f>
        <v>-39.3515544926546</v>
      </c>
      <c r="AD27" s="7">
        <f>'Generation Fuel Consumption'!T28</f>
        <v>-40.7646053980185</v>
      </c>
      <c r="AE27" s="7">
        <f>'Generation Fuel Consumption'!U28</f>
        <v>-1881.587631</v>
      </c>
      <c r="AF27" s="7">
        <f>'Generation Fuel Consumption'!V28</f>
        <v>-1901.402313</v>
      </c>
      <c r="AG27" s="7">
        <f>'Generation Fuel Consumption'!W28</f>
        <v>-2375.554653</v>
      </c>
      <c r="AH27" s="7">
        <f>'Generation Fuel Consumption'!X28</f>
        <v>-315.657</v>
      </c>
      <c r="AI27" s="7">
        <f>'Generation Fuel Consumption'!Y28</f>
        <v>-323.542950973693</v>
      </c>
      <c r="AJ27" s="7">
        <f>'Generation Fuel Consumption'!Z28</f>
        <v>-321.76714451657</v>
      </c>
      <c r="AK27" s="7">
        <f>'Generation Fuel Consumption'!AA28</f>
        <v>-22.8086683119235</v>
      </c>
      <c r="AL27" s="7">
        <f>'Generation Fuel Consumption'!AB28</f>
        <v>-22.2355868322515</v>
      </c>
      <c r="AM27" s="7">
        <f>'Generation Fuel Consumption'!AC28</f>
        <v>-23.7918425401435</v>
      </c>
      <c r="AN27" s="7">
        <f>'Generation Fuel Consumption'!AD28</f>
        <v>-86.0129385035873</v>
      </c>
      <c r="AO27" s="7">
        <f>'Generation Fuel Consumption'!AE28</f>
        <v>-96.3332910830202</v>
      </c>
      <c r="AP27" s="7">
        <f>'Generation Fuel Consumption'!AF28</f>
        <v>-98.7933751281175</v>
      </c>
      <c r="AQ27" s="7">
        <f>'Generation Fuel Consumption'!AG28</f>
        <v>-4366.46928761223</v>
      </c>
    </row>
    <row r="28" spans="1:43">
      <c r="A28" s="6" t="s">
        <v>493</v>
      </c>
      <c r="B28" s="7">
        <f t="shared" si="10"/>
        <v>1236.65237416912</v>
      </c>
      <c r="C28" s="7">
        <f t="shared" si="0"/>
        <v>1241.68874304441</v>
      </c>
      <c r="D28" s="7">
        <f t="shared" si="0"/>
        <v>1607.62684214588</v>
      </c>
      <c r="E28" s="7">
        <f t="shared" si="1"/>
        <v>352</v>
      </c>
      <c r="F28" s="7">
        <f t="shared" si="2"/>
        <v>361</v>
      </c>
      <c r="G28" s="7">
        <f t="shared" si="3"/>
        <v>469</v>
      </c>
      <c r="H28" s="7">
        <f t="shared" si="4"/>
        <v>351.321697207135</v>
      </c>
      <c r="I28" s="7">
        <f t="shared" si="5"/>
        <v>343.95810056632</v>
      </c>
      <c r="J28" s="7">
        <f t="shared" si="6"/>
        <v>342.777578282704</v>
      </c>
      <c r="K28" s="6">
        <v>4.38</v>
      </c>
      <c r="L28" s="6">
        <v>4.29</v>
      </c>
      <c r="M28" s="6">
        <v>4.21</v>
      </c>
      <c r="N28" s="7">
        <f t="shared" si="7"/>
        <v>367.414450122501</v>
      </c>
      <c r="O28" s="7">
        <f t="shared" si="8"/>
        <v>359.375300978288</v>
      </c>
      <c r="P28" s="7">
        <f t="shared" si="9"/>
        <v>357.842758411843</v>
      </c>
      <c r="Q28" s="7">
        <f>N28*About!$A$30</f>
        <v>10206128.6503555</v>
      </c>
      <c r="R28" s="7">
        <f>O28*About!$A$30</f>
        <v>9982815.19499776</v>
      </c>
      <c r="S28" s="7">
        <f>P28*About!$A$30</f>
        <v>9940243.85195431</v>
      </c>
      <c r="U28" s="6" t="str">
        <f>'Generation Fuel Consumption'!K29</f>
        <v>四川省</v>
      </c>
      <c r="V28" s="7">
        <f>'Generation Fuel Consumption'!L29</f>
        <v>599.639221045439</v>
      </c>
      <c r="W28" s="7">
        <f>'Generation Fuel Consumption'!M29</f>
        <v>648.971643320806</v>
      </c>
      <c r="X28" s="7">
        <f>'Generation Fuel Consumption'!N29</f>
        <v>820.103860608131</v>
      </c>
      <c r="Y28" s="7">
        <f>'Generation Fuel Consumption'!O29</f>
        <v>-37.7588151691151</v>
      </c>
      <c r="Z28" s="7">
        <f>'Generation Fuel Consumption'!P29</f>
        <v>-32.9238100444141</v>
      </c>
      <c r="AA28" s="7">
        <f>'Generation Fuel Consumption'!Q29</f>
        <v>-27.1074991458832</v>
      </c>
      <c r="AB28" s="7">
        <f>'Generation Fuel Consumption'!R29</f>
        <v>-135.735223778613</v>
      </c>
      <c r="AC28" s="7">
        <f>'Generation Fuel Consumption'!S29</f>
        <v>-138.894431158182</v>
      </c>
      <c r="AD28" s="7">
        <f>'Generation Fuel Consumption'!T29</f>
        <v>-137.464981209429</v>
      </c>
      <c r="AE28" s="7">
        <f>'Generation Fuel Consumption'!U29</f>
        <v>-1198.893559</v>
      </c>
      <c r="AF28" s="7">
        <f>'Generation Fuel Consumption'!V29</f>
        <v>-1208.764933</v>
      </c>
      <c r="AG28" s="7">
        <f>'Generation Fuel Consumption'!W29</f>
        <v>-1580.519343</v>
      </c>
      <c r="AH28" s="7">
        <f>'Generation Fuel Consumption'!X29</f>
        <v>-62.694</v>
      </c>
      <c r="AI28" s="7">
        <f>'Generation Fuel Consumption'!Y29</f>
        <v>-58.563</v>
      </c>
      <c r="AJ28" s="7">
        <f>'Generation Fuel Consumption'!Z29</f>
        <v>-79.947</v>
      </c>
      <c r="AK28" s="7">
        <f>'Generation Fuel Consumption'!AA29</f>
        <v>-5.962827</v>
      </c>
      <c r="AL28" s="7">
        <f>'Generation Fuel Consumption'!AB29</f>
        <v>-4.593972</v>
      </c>
      <c r="AM28" s="7">
        <f>'Generation Fuel Consumption'!AC29</f>
        <v>-3.163101</v>
      </c>
      <c r="AN28" s="7">
        <f>'Generation Fuel Consumption'!AD29</f>
        <v>-162.705558592415</v>
      </c>
      <c r="AO28" s="7">
        <f>'Generation Fuel Consumption'!AE29</f>
        <v>-231.757917663136</v>
      </c>
      <c r="AP28" s="7">
        <f>'Generation Fuel Consumption'!AF29</f>
        <v>-328.691229244961</v>
      </c>
      <c r="AQ28" s="7">
        <f>'Generation Fuel Consumption'!AG29</f>
        <v>-3367.42647603177</v>
      </c>
    </row>
    <row r="29" spans="1:43">
      <c r="A29" s="6" t="s">
        <v>495</v>
      </c>
      <c r="B29" s="7">
        <f t="shared" si="10"/>
        <v>1494.615606</v>
      </c>
      <c r="C29" s="7">
        <f t="shared" si="0"/>
        <v>1479.965313</v>
      </c>
      <c r="D29" s="7">
        <f t="shared" si="0"/>
        <v>1612.982259</v>
      </c>
      <c r="E29" s="7">
        <f t="shared" si="1"/>
        <v>518</v>
      </c>
      <c r="F29" s="7">
        <f t="shared" si="2"/>
        <v>513</v>
      </c>
      <c r="G29" s="7">
        <f t="shared" si="3"/>
        <v>552</v>
      </c>
      <c r="H29" s="7">
        <f t="shared" si="4"/>
        <v>288.535831274131</v>
      </c>
      <c r="I29" s="7">
        <f t="shared" si="5"/>
        <v>288.49226374269</v>
      </c>
      <c r="J29" s="7">
        <f t="shared" si="6"/>
        <v>292.206930978261</v>
      </c>
      <c r="K29" s="6">
        <v>5.46</v>
      </c>
      <c r="L29" s="6">
        <v>5.37</v>
      </c>
      <c r="M29" s="6">
        <v>5.49</v>
      </c>
      <c r="N29" s="7">
        <f t="shared" si="7"/>
        <v>305.199736909384</v>
      </c>
      <c r="O29" s="7">
        <f t="shared" si="8"/>
        <v>304.863429929927</v>
      </c>
      <c r="P29" s="7">
        <f t="shared" si="9"/>
        <v>309.180966012338</v>
      </c>
      <c r="Q29" s="7">
        <f>N29*About!$A$30</f>
        <v>8477913.09762933</v>
      </c>
      <c r="R29" s="7">
        <f>O29*About!$A$30</f>
        <v>8468571.07992371</v>
      </c>
      <c r="S29" s="7">
        <f>P29*About!$A$30</f>
        <v>8588504.65546749</v>
      </c>
      <c r="U29" s="6" t="str">
        <f>'Generation Fuel Consumption'!K30</f>
        <v>天津市</v>
      </c>
      <c r="V29" s="7">
        <f>'Generation Fuel Consumption'!L30</f>
        <v>872.068329347455</v>
      </c>
      <c r="W29" s="7">
        <f>'Generation Fuel Consumption'!M30</f>
        <v>913.984284250085</v>
      </c>
      <c r="X29" s="7">
        <f>'Generation Fuel Consumption'!N30</f>
        <v>937.020840450974</v>
      </c>
      <c r="Y29" s="7">
        <f>'Generation Fuel Consumption'!O30</f>
        <v>0</v>
      </c>
      <c r="Z29" s="7">
        <f>'Generation Fuel Consumption'!P30</f>
        <v>0</v>
      </c>
      <c r="AA29" s="7">
        <f>'Generation Fuel Consumption'!Q30</f>
        <v>0</v>
      </c>
      <c r="AB29" s="7">
        <f>'Generation Fuel Consumption'!R30</f>
        <v>-26.7362487188247</v>
      </c>
      <c r="AC29" s="7">
        <f>'Generation Fuel Consumption'!S30</f>
        <v>-48.4318414759139</v>
      </c>
      <c r="AD29" s="7">
        <f>'Generation Fuel Consumption'!T30</f>
        <v>-40.7844209087803</v>
      </c>
      <c r="AE29" s="7">
        <f>'Generation Fuel Consumption'!U30</f>
        <v>-1494.615606</v>
      </c>
      <c r="AF29" s="7">
        <f>'Generation Fuel Consumption'!V30</f>
        <v>-1479.965313</v>
      </c>
      <c r="AG29" s="7">
        <f>'Generation Fuel Consumption'!W30</f>
        <v>-1612.982259</v>
      </c>
      <c r="AH29" s="7">
        <f>'Generation Fuel Consumption'!X30</f>
        <v>-376.893</v>
      </c>
      <c r="AI29" s="7">
        <f>'Generation Fuel Consumption'!Y30</f>
        <v>-444.204</v>
      </c>
      <c r="AJ29" s="7">
        <f>'Generation Fuel Consumption'!Z30</f>
        <v>-403.623</v>
      </c>
      <c r="AK29" s="7">
        <f>'Generation Fuel Consumption'!AA30</f>
        <v>-41.9418249613939</v>
      </c>
      <c r="AL29" s="7">
        <f>'Generation Fuel Consumption'!AB30</f>
        <v>-44.0452498708575</v>
      </c>
      <c r="AM29" s="7">
        <f>'Generation Fuel Consumption'!AC30</f>
        <v>-37.2790609668603</v>
      </c>
      <c r="AN29" s="7">
        <f>'Generation Fuel Consumption'!AD30</f>
        <v>-62.7821448582166</v>
      </c>
      <c r="AO29" s="7">
        <f>'Generation Fuel Consumption'!AE30</f>
        <v>-60.0720522719508</v>
      </c>
      <c r="AP29" s="7">
        <f>'Generation Fuel Consumption'!AF30</f>
        <v>-105.363599590024</v>
      </c>
      <c r="AQ29" s="7">
        <f>'Generation Fuel Consumption'!AG30</f>
        <v>-3556.64616757431</v>
      </c>
    </row>
    <row r="30" spans="1:43">
      <c r="A30" s="6" t="s">
        <v>496</v>
      </c>
      <c r="B30" s="7">
        <f t="shared" si="10"/>
        <v>9462.66493610181</v>
      </c>
      <c r="C30" s="7">
        <f t="shared" si="0"/>
        <v>10627.5704328832</v>
      </c>
      <c r="D30" s="7">
        <f t="shared" si="0"/>
        <v>11931.0334782863</v>
      </c>
      <c r="E30" s="7">
        <f t="shared" si="1"/>
        <v>2726</v>
      </c>
      <c r="F30" s="7">
        <f t="shared" si="2"/>
        <v>3137</v>
      </c>
      <c r="G30" s="7">
        <f t="shared" si="3"/>
        <v>3482</v>
      </c>
      <c r="H30" s="7">
        <f t="shared" si="4"/>
        <v>347.126373297939</v>
      </c>
      <c r="I30" s="7">
        <f t="shared" si="5"/>
        <v>338.7813335315</v>
      </c>
      <c r="J30" s="7">
        <f t="shared" si="6"/>
        <v>342.648864970888</v>
      </c>
      <c r="K30" s="6">
        <v>8.43</v>
      </c>
      <c r="L30" s="6">
        <v>8.15</v>
      </c>
      <c r="M30" s="6">
        <v>5.03</v>
      </c>
      <c r="N30" s="7">
        <f t="shared" si="7"/>
        <v>379.083076660412</v>
      </c>
      <c r="O30" s="7">
        <f t="shared" si="8"/>
        <v>368.841952674469</v>
      </c>
      <c r="P30" s="7">
        <f t="shared" si="9"/>
        <v>360.796951638294</v>
      </c>
      <c r="Q30" s="7">
        <f>N30*About!$A$30</f>
        <v>10530262.6183559</v>
      </c>
      <c r="R30" s="7">
        <f>O30*About!$A$30</f>
        <v>10245782.1661311</v>
      </c>
      <c r="S30" s="7">
        <f>P30*About!$A$30</f>
        <v>10022306.1554841</v>
      </c>
      <c r="U30" s="6" t="str">
        <f>'Generation Fuel Consumption'!K31</f>
        <v>新疆维吾尔自治区</v>
      </c>
      <c r="V30" s="7">
        <f>'Generation Fuel Consumption'!L31</f>
        <v>3479.70071745815</v>
      </c>
      <c r="W30" s="7">
        <f>'Generation Fuel Consumption'!M31</f>
        <v>4013.08370345063</v>
      </c>
      <c r="X30" s="7">
        <f>'Generation Fuel Consumption'!N31</f>
        <v>4521.10556884182</v>
      </c>
      <c r="Y30" s="7">
        <f>'Generation Fuel Consumption'!O31</f>
        <v>-42.4908261018107</v>
      </c>
      <c r="Z30" s="7">
        <f>'Generation Fuel Consumption'!P31</f>
        <v>-67.7787611889306</v>
      </c>
      <c r="AA30" s="7">
        <f>'Generation Fuel Consumption'!Q31</f>
        <v>-53.5483969935087</v>
      </c>
      <c r="AB30" s="7">
        <f>'Generation Fuel Consumption'!R31</f>
        <v>-112.665869490946</v>
      </c>
      <c r="AC30" s="7">
        <f>'Generation Fuel Consumption'!S31</f>
        <v>-131.42227536727</v>
      </c>
      <c r="AD30" s="7">
        <f>'Generation Fuel Consumption'!T31</f>
        <v>-159.626921762897</v>
      </c>
      <c r="AE30" s="7">
        <f>'Generation Fuel Consumption'!U31</f>
        <v>-9420.17411</v>
      </c>
      <c r="AF30" s="7">
        <f>'Generation Fuel Consumption'!V31</f>
        <v>-10559.7916716942</v>
      </c>
      <c r="AG30" s="7">
        <f>'Generation Fuel Consumption'!W31</f>
        <v>-11877.4850812928</v>
      </c>
      <c r="AH30" s="7">
        <f>'Generation Fuel Consumption'!X31</f>
        <v>-41.6745</v>
      </c>
      <c r="AI30" s="7">
        <f>'Generation Fuel Consumption'!Y31</f>
        <v>-45.5625</v>
      </c>
      <c r="AJ30" s="7">
        <f>'Generation Fuel Consumption'!Z31</f>
        <v>-43.497</v>
      </c>
      <c r="AK30" s="7">
        <f>'Generation Fuel Consumption'!AA31</f>
        <v>-0.522846</v>
      </c>
      <c r="AL30" s="7">
        <f>'Generation Fuel Consumption'!AB31</f>
        <v>-0.727695</v>
      </c>
      <c r="AM30" s="7">
        <f>'Generation Fuel Consumption'!AC31</f>
        <v>-0.50856</v>
      </c>
      <c r="AN30" s="7">
        <f>'Generation Fuel Consumption'!AD31</f>
        <v>-10.1203457464981</v>
      </c>
      <c r="AO30" s="7">
        <f>'Generation Fuel Consumption'!AE31</f>
        <v>-11.610396651862</v>
      </c>
      <c r="AP30" s="7">
        <f>'Generation Fuel Consumption'!AF31</f>
        <v>-24.4508353262726</v>
      </c>
      <c r="AQ30" s="7">
        <f>'Generation Fuel Consumption'!AG31</f>
        <v>-20589.7686028664</v>
      </c>
    </row>
    <row r="31" spans="1:43">
      <c r="A31" s="6" t="s">
        <v>497</v>
      </c>
      <c r="B31" s="7">
        <f t="shared" si="10"/>
        <v>1107.58181496242</v>
      </c>
      <c r="C31" s="7">
        <f t="shared" si="0"/>
        <v>1518.38197210113</v>
      </c>
      <c r="D31" s="7">
        <f t="shared" si="0"/>
        <v>1806.96604149812</v>
      </c>
      <c r="E31" s="7">
        <f t="shared" si="1"/>
        <v>223</v>
      </c>
      <c r="F31" s="7">
        <f t="shared" si="2"/>
        <v>318</v>
      </c>
      <c r="G31" s="7">
        <f t="shared" si="3"/>
        <v>353</v>
      </c>
      <c r="H31" s="7">
        <f t="shared" si="4"/>
        <v>496.673459624403</v>
      </c>
      <c r="I31" s="7">
        <f t="shared" si="5"/>
        <v>477.478607578971</v>
      </c>
      <c r="J31" s="7">
        <f t="shared" si="6"/>
        <v>511.888397024964</v>
      </c>
      <c r="K31" s="6">
        <v>8.12</v>
      </c>
      <c r="L31" s="6">
        <v>7.52</v>
      </c>
      <c r="M31" s="6">
        <v>7.85</v>
      </c>
      <c r="N31" s="7">
        <f t="shared" si="7"/>
        <v>540.567544214631</v>
      </c>
      <c r="O31" s="7">
        <f t="shared" si="8"/>
        <v>516.304722728126</v>
      </c>
      <c r="P31" s="7">
        <f t="shared" si="9"/>
        <v>555.494733613634</v>
      </c>
      <c r="Q31" s="7">
        <f>N31*About!$A$30</f>
        <v>15016017.7386105</v>
      </c>
      <c r="R31" s="7">
        <f>O31*About!$A$30</f>
        <v>14342039.136437</v>
      </c>
      <c r="S31" s="7">
        <f>P31*About!$A$30</f>
        <v>15430668.8644539</v>
      </c>
      <c r="U31" s="6" t="str">
        <f>'Generation Fuel Consumption'!K32</f>
        <v>云南省</v>
      </c>
      <c r="V31" s="7">
        <f>'Generation Fuel Consumption'!L32</f>
        <v>389.038606081312</v>
      </c>
      <c r="W31" s="7">
        <f>'Generation Fuel Consumption'!M32</f>
        <v>509.903655620089</v>
      </c>
      <c r="X31" s="7">
        <f>'Generation Fuel Consumption'!N32</f>
        <v>560.183122651179</v>
      </c>
      <c r="Y31" s="7">
        <f>'Generation Fuel Consumption'!O32</f>
        <v>-20.4529299624189</v>
      </c>
      <c r="Z31" s="7">
        <f>'Generation Fuel Consumption'!P32</f>
        <v>-4.49455210112743</v>
      </c>
      <c r="AA31" s="7">
        <f>'Generation Fuel Consumption'!Q32</f>
        <v>-6.46574649812094</v>
      </c>
      <c r="AB31" s="7">
        <f>'Generation Fuel Consumption'!R32</f>
        <v>-162.702425691835</v>
      </c>
      <c r="AC31" s="7">
        <f>'Generation Fuel Consumption'!S32</f>
        <v>-174.364537068671</v>
      </c>
      <c r="AD31" s="7">
        <f>'Generation Fuel Consumption'!T32</f>
        <v>-188.042364195422</v>
      </c>
      <c r="AE31" s="7">
        <f>'Generation Fuel Consumption'!U32</f>
        <v>-1087.128885</v>
      </c>
      <c r="AF31" s="7">
        <f>'Generation Fuel Consumption'!V32</f>
        <v>-1513.88742</v>
      </c>
      <c r="AG31" s="7">
        <f>'Generation Fuel Consumption'!W32</f>
        <v>-1800.500295</v>
      </c>
      <c r="AH31" s="7">
        <f>'Generation Fuel Consumption'!X32</f>
        <v>0</v>
      </c>
      <c r="AI31" s="7">
        <f>'Generation Fuel Consumption'!Y32</f>
        <v>0</v>
      </c>
      <c r="AJ31" s="7">
        <f>'Generation Fuel Consumption'!Z32</f>
        <v>0</v>
      </c>
      <c r="AK31" s="7">
        <f>'Generation Fuel Consumption'!AA32</f>
        <v>-0.480843</v>
      </c>
      <c r="AL31" s="7">
        <f>'Generation Fuel Consumption'!AB32</f>
        <v>-0.903402</v>
      </c>
      <c r="AM31" s="7">
        <f>'Generation Fuel Consumption'!AC32</f>
        <v>-1.427958</v>
      </c>
      <c r="AN31" s="7">
        <f>'Generation Fuel Consumption'!AD32</f>
        <v>-60.2820594465323</v>
      </c>
      <c r="AO31" s="7">
        <f>'Generation Fuel Consumption'!AE32</f>
        <v>-70.1723973351555</v>
      </c>
      <c r="AP31" s="7">
        <f>'Generation Fuel Consumption'!AF32</f>
        <v>-109.413737956953</v>
      </c>
      <c r="AQ31" s="7">
        <f>'Generation Fuel Consumption'!AG32</f>
        <v>-3741.59416890366</v>
      </c>
    </row>
    <row r="32" spans="1:43">
      <c r="A32" s="6" t="s">
        <v>498</v>
      </c>
      <c r="B32" s="7">
        <f t="shared" si="10"/>
        <v>6030.926297</v>
      </c>
      <c r="C32" s="7">
        <f t="shared" si="0"/>
        <v>5675.18493</v>
      </c>
      <c r="D32" s="7">
        <f t="shared" si="0"/>
        <v>7271.19031259754</v>
      </c>
      <c r="E32" s="7">
        <f t="shared" si="1"/>
        <v>2193</v>
      </c>
      <c r="F32" s="7">
        <f t="shared" si="2"/>
        <v>2102</v>
      </c>
      <c r="G32" s="7">
        <f t="shared" si="3"/>
        <v>2610</v>
      </c>
      <c r="H32" s="7">
        <f t="shared" si="4"/>
        <v>275.008039078887</v>
      </c>
      <c r="I32" s="7">
        <f t="shared" si="5"/>
        <v>269.98976831589</v>
      </c>
      <c r="J32" s="7">
        <f t="shared" si="6"/>
        <v>278.589667149331</v>
      </c>
      <c r="K32" s="6">
        <v>5.07</v>
      </c>
      <c r="L32" s="6">
        <v>5.12</v>
      </c>
      <c r="M32" s="6">
        <v>4.86</v>
      </c>
      <c r="N32" s="7">
        <f t="shared" si="7"/>
        <v>289.695606319275</v>
      </c>
      <c r="O32" s="7">
        <f t="shared" si="8"/>
        <v>284.559199321132</v>
      </c>
      <c r="P32" s="7">
        <f t="shared" si="9"/>
        <v>292.82075588536</v>
      </c>
      <c r="Q32" s="7">
        <f>N32*About!$A$30</f>
        <v>8047235.55796859</v>
      </c>
      <c r="R32" s="7">
        <f>O32*About!$A$30</f>
        <v>7904555.18541885</v>
      </c>
      <c r="S32" s="7">
        <f>P32*About!$A$30</f>
        <v>8134046.72860282</v>
      </c>
      <c r="U32" s="6" t="str">
        <f>'Generation Fuel Consumption'!K33</f>
        <v>浙江省</v>
      </c>
      <c r="V32" s="7">
        <f>'Generation Fuel Consumption'!L33</f>
        <v>3076.00136658695</v>
      </c>
      <c r="W32" s="7">
        <f>'Generation Fuel Consumption'!M33</f>
        <v>3004.25965152033</v>
      </c>
      <c r="X32" s="7">
        <f>'Generation Fuel Consumption'!N33</f>
        <v>3749.48548001367</v>
      </c>
      <c r="Y32" s="7">
        <f>'Generation Fuel Consumption'!O33</f>
        <v>0</v>
      </c>
      <c r="Z32" s="7">
        <f>'Generation Fuel Consumption'!P33</f>
        <v>0</v>
      </c>
      <c r="AA32" s="7">
        <f>'Generation Fuel Consumption'!Q33</f>
        <v>0</v>
      </c>
      <c r="AB32" s="7">
        <f>'Generation Fuel Consumption'!R33</f>
        <v>-197.051588657328</v>
      </c>
      <c r="AC32" s="7">
        <f>'Generation Fuel Consumption'!S33</f>
        <v>-219.144858216604</v>
      </c>
      <c r="AD32" s="7">
        <f>'Generation Fuel Consumption'!T33</f>
        <v>-261.114110010249</v>
      </c>
      <c r="AE32" s="7">
        <f>'Generation Fuel Consumption'!U33</f>
        <v>-6030.926297</v>
      </c>
      <c r="AF32" s="7">
        <f>'Generation Fuel Consumption'!V33</f>
        <v>-5675.18493</v>
      </c>
      <c r="AG32" s="7">
        <f>'Generation Fuel Consumption'!W33</f>
        <v>-7271.19031259754</v>
      </c>
      <c r="AH32" s="7">
        <f>'Generation Fuel Consumption'!X33</f>
        <v>-354.72878903314</v>
      </c>
      <c r="AI32" s="7">
        <f>'Generation Fuel Consumption'!Y33</f>
        <v>-385.641</v>
      </c>
      <c r="AJ32" s="7">
        <f>'Generation Fuel Consumption'!Z33</f>
        <v>-562.21564451657</v>
      </c>
      <c r="AK32" s="7">
        <f>'Generation Fuel Consumption'!AA33</f>
        <v>-43.2687835439016</v>
      </c>
      <c r="AL32" s="7">
        <f>'Generation Fuel Consumption'!AB33</f>
        <v>-34.6108560895114</v>
      </c>
      <c r="AM32" s="7">
        <f>'Generation Fuel Consumption'!AC33</f>
        <v>-35.2810031305091</v>
      </c>
      <c r="AN32" s="7">
        <f>'Generation Fuel Consumption'!AD33</f>
        <v>-320.270941578408</v>
      </c>
      <c r="AO32" s="7">
        <f>'Generation Fuel Consumption'!AE33</f>
        <v>-371.432689443116</v>
      </c>
      <c r="AP32" s="7">
        <f>'Generation Fuel Consumption'!AF33</f>
        <v>-492.326819610523</v>
      </c>
      <c r="AQ32" s="7">
        <f>'Generation Fuel Consumption'!AG33</f>
        <v>-12424.6421253065</v>
      </c>
    </row>
    <row r="33" spans="1:49">
      <c r="A33" s="6" t="s">
        <v>499</v>
      </c>
      <c r="B33" s="7">
        <f t="shared" si="10"/>
        <v>1491.34615550085</v>
      </c>
      <c r="C33" s="7">
        <f t="shared" si="0"/>
        <v>1404.39554264298</v>
      </c>
      <c r="D33" s="7">
        <f t="shared" si="0"/>
        <v>1716.12217732149</v>
      </c>
      <c r="E33" s="7">
        <f t="shared" si="1"/>
        <v>467</v>
      </c>
      <c r="F33" s="7">
        <f t="shared" si="2"/>
        <v>458</v>
      </c>
      <c r="G33" s="7">
        <f t="shared" si="3"/>
        <v>570</v>
      </c>
      <c r="H33" s="7">
        <f t="shared" si="4"/>
        <v>319.346071841725</v>
      </c>
      <c r="I33" s="7">
        <f t="shared" si="5"/>
        <v>306.636581363096</v>
      </c>
      <c r="J33" s="7">
        <f t="shared" si="6"/>
        <v>301.074066196753</v>
      </c>
      <c r="K33" s="6">
        <v>7.14</v>
      </c>
      <c r="L33" s="6">
        <v>7.24</v>
      </c>
      <c r="M33" s="6">
        <v>6.66</v>
      </c>
      <c r="N33" s="7">
        <f t="shared" si="7"/>
        <v>343.900572735004</v>
      </c>
      <c r="O33" s="7">
        <f t="shared" si="8"/>
        <v>330.569837605752</v>
      </c>
      <c r="P33" s="7">
        <f t="shared" si="9"/>
        <v>322.556316902456</v>
      </c>
      <c r="Q33" s="7">
        <f>N33*About!$A$30</f>
        <v>9552954.40093376</v>
      </c>
      <c r="R33" s="7">
        <f>O33*About!$A$30</f>
        <v>9182649.97309322</v>
      </c>
      <c r="S33" s="7">
        <f>P33*About!$A$30</f>
        <v>8960048.43084887</v>
      </c>
      <c r="U33" s="6" t="str">
        <f>'Generation Fuel Consumption'!K34</f>
        <v>重庆市</v>
      </c>
      <c r="V33" s="7">
        <f>'Generation Fuel Consumption'!L34</f>
        <v>682.425691834643</v>
      </c>
      <c r="W33" s="7">
        <f>'Generation Fuel Consumption'!M34</f>
        <v>665.993850358729</v>
      </c>
      <c r="X33" s="7">
        <f>'Generation Fuel Consumption'!N34</f>
        <v>837.839426033481</v>
      </c>
      <c r="Y33" s="7">
        <f>'Generation Fuel Consumption'!O34</f>
        <v>-24.4668425008541</v>
      </c>
      <c r="Z33" s="7">
        <f>'Generation Fuel Consumption'!P34</f>
        <v>-5.88783464297916</v>
      </c>
      <c r="AA33" s="7">
        <f>'Generation Fuel Consumption'!Q34</f>
        <v>-2.94391732148958</v>
      </c>
      <c r="AB33" s="7">
        <f>'Generation Fuel Consumption'!R34</f>
        <v>-92.3925521011274</v>
      </c>
      <c r="AC33" s="7">
        <f>'Generation Fuel Consumption'!S34</f>
        <v>-92.5486846600615</v>
      </c>
      <c r="AD33" s="7">
        <f>'Generation Fuel Consumption'!T34</f>
        <v>-123.170823368637</v>
      </c>
      <c r="AE33" s="7">
        <f>'Generation Fuel Consumption'!U34</f>
        <v>-1466.879313</v>
      </c>
      <c r="AF33" s="7">
        <f>'Generation Fuel Consumption'!V34</f>
        <v>-1398.507708</v>
      </c>
      <c r="AG33" s="7">
        <f>'Generation Fuel Consumption'!W34</f>
        <v>-1713.17826</v>
      </c>
      <c r="AH33" s="7">
        <f>'Generation Fuel Consumption'!X34</f>
        <v>-45.198</v>
      </c>
      <c r="AI33" s="7">
        <f>'Generation Fuel Consumption'!Y34</f>
        <v>-43.6185</v>
      </c>
      <c r="AJ33" s="7">
        <f>'Generation Fuel Consumption'!Z34</f>
        <v>-61.1145</v>
      </c>
      <c r="AK33" s="7">
        <f>'Generation Fuel Consumption'!AA34</f>
        <v>-0.552558</v>
      </c>
      <c r="AL33" s="7">
        <f>'Generation Fuel Consumption'!AB34</f>
        <v>-0.640269</v>
      </c>
      <c r="AM33" s="7">
        <f>'Generation Fuel Consumption'!AC34</f>
        <v>-0.785409</v>
      </c>
      <c r="AN33" s="7">
        <f>'Generation Fuel Consumption'!AD34</f>
        <v>-61.8321124017766</v>
      </c>
      <c r="AO33" s="7">
        <f>'Generation Fuel Consumption'!AE34</f>
        <v>-96.0532815169115</v>
      </c>
      <c r="AP33" s="7">
        <f>'Generation Fuel Consumption'!AF34</f>
        <v>-88.2630153741032</v>
      </c>
      <c r="AQ33" s="7">
        <f>'Generation Fuel Consumption'!AG34</f>
        <v>-3131.77461266109</v>
      </c>
    </row>
    <row r="34" spans="1:49">
      <c r="U34" s="6" t="str">
        <f>'Generation Fuel Consumption'!K35</f>
        <v>总计</v>
      </c>
      <c r="V34" s="7">
        <f>'Generation Fuel Consumption'!L35</f>
        <v>128418.334130509</v>
      </c>
      <c r="W34" s="7">
        <f>'Generation Fuel Consumption'!M35</f>
        <v>131160.655961736</v>
      </c>
      <c r="X34" s="7">
        <f>'Generation Fuel Consumption'!N35</f>
        <v>142862.943628288</v>
      </c>
      <c r="Y34" s="7">
        <f>'Generation Fuel Consumption'!O35</f>
        <v>-1855.16571779979</v>
      </c>
      <c r="Z34" s="7">
        <f>'Generation Fuel Consumption'!P35</f>
        <v>-1707.1287324906</v>
      </c>
      <c r="AA34" s="7">
        <f>'Generation Fuel Consumption'!Q35</f>
        <v>-1541.62278783738</v>
      </c>
      <c r="AB34" s="7">
        <f>'Generation Fuel Consumption'!R35</f>
        <v>-7576.51076187223</v>
      </c>
      <c r="AC34" s="7">
        <f>'Generation Fuel Consumption'!S35</f>
        <v>-8772.45131533994</v>
      </c>
      <c r="AD34" s="7">
        <f>'Generation Fuel Consumption'!T35</f>
        <v>-9469.44209087803</v>
      </c>
      <c r="AE34" s="7">
        <f>'Generation Fuel Consumption'!U35</f>
        <v>-297084.758452139</v>
      </c>
      <c r="AF34" s="7">
        <f>'Generation Fuel Consumption'!V35</f>
        <v>-297066.282463234</v>
      </c>
      <c r="AG34" s="7">
        <f>'Generation Fuel Consumption'!W35</f>
        <v>-328409.09402185</v>
      </c>
      <c r="AH34" s="7">
        <f>'Generation Fuel Consumption'!X35</f>
        <v>-10665.9300239696</v>
      </c>
      <c r="AI34" s="7">
        <f>'Generation Fuel Consumption'!Y35</f>
        <v>-11273.7019472866</v>
      </c>
      <c r="AJ34" s="7">
        <f>'Generation Fuel Consumption'!Z35</f>
        <v>-12503.0653841237</v>
      </c>
      <c r="AK34" s="7">
        <f>'Generation Fuel Consumption'!AA35</f>
        <v>-774.628263815511</v>
      </c>
      <c r="AL34" s="7">
        <f>'Generation Fuel Consumption'!AB35</f>
        <v>-804.715415151691</v>
      </c>
      <c r="AM34" s="7">
        <f>'Generation Fuel Consumption'!AC35</f>
        <v>-808.358768215579</v>
      </c>
      <c r="AN34" s="7">
        <f>'Generation Fuel Consumption'!AD35</f>
        <v>-6567.81437956952</v>
      </c>
      <c r="AO34" s="7">
        <f>'Generation Fuel Consumption'!AE35</f>
        <v>-7839.86783737615</v>
      </c>
      <c r="AP34" s="7">
        <f>'Generation Fuel Consumption'!AF35</f>
        <v>-9532.41566074479</v>
      </c>
      <c r="AQ34" s="7">
        <f>'Generation Fuel Consumption'!AG35</f>
        <v>-611811.020303161</v>
      </c>
    </row>
    <row r="35" spans="1:49">
      <c r="A35" s="5" t="s">
        <v>465</v>
      </c>
      <c r="B35" s="5">
        <v>2019</v>
      </c>
      <c r="C35" s="5">
        <v>2020</v>
      </c>
      <c r="D35" s="5">
        <v>2021</v>
      </c>
      <c r="E35" s="5">
        <v>2019</v>
      </c>
      <c r="F35" s="5">
        <v>2020</v>
      </c>
      <c r="G35" s="5">
        <v>2021</v>
      </c>
      <c r="H35" s="5">
        <v>2019</v>
      </c>
      <c r="I35" s="5">
        <v>2020</v>
      </c>
      <c r="J35" s="5">
        <v>2021</v>
      </c>
      <c r="K35" s="5">
        <v>2019</v>
      </c>
      <c r="L35" s="5">
        <v>2020</v>
      </c>
      <c r="M35" s="5">
        <v>2021</v>
      </c>
      <c r="N35" s="5">
        <v>2019</v>
      </c>
      <c r="O35" s="5">
        <v>2020</v>
      </c>
      <c r="P35" s="5">
        <v>2021</v>
      </c>
      <c r="Q35" s="5">
        <v>2019</v>
      </c>
      <c r="R35" s="5">
        <v>2020</v>
      </c>
      <c r="S35" s="5">
        <v>2021</v>
      </c>
    </row>
    <row r="36" spans="1:49">
      <c r="A36" s="6" t="s">
        <v>462</v>
      </c>
      <c r="B36" s="7">
        <f t="shared" ref="B36:D66" si="11">-VLOOKUP($A36,$U$2:$AQ$33,COLUMN(B$1)+12,FALSE)</f>
        <v>20.7765</v>
      </c>
      <c r="C36" s="7">
        <f t="shared" si="11"/>
        <v>21.7485</v>
      </c>
      <c r="D36" s="7">
        <f t="shared" si="11"/>
        <v>22.113</v>
      </c>
      <c r="E36" s="7">
        <f t="shared" ref="E36:E66" si="12">VLOOKUP($A36,$U$38:$AW$70,COLUMN(B$1)+18,FALSE)</f>
        <v>4</v>
      </c>
      <c r="F36" s="7">
        <f t="shared" ref="F36:F66" si="13">VLOOKUP($A36,$U$38:$AW$70,COLUMN(C$1)+18,FALSE)</f>
        <v>3</v>
      </c>
      <c r="G36" s="7">
        <f t="shared" ref="G36:G66" si="14">VLOOKUP($A36,$U$38:$AW$70,COLUMN(D$1)+18,FALSE)</f>
        <v>2.6</v>
      </c>
      <c r="H36" s="7">
        <f t="shared" ref="H36:H66" si="15">B36*10^2/E36</f>
        <v>519.4125</v>
      </c>
      <c r="I36" s="7">
        <f t="shared" ref="I36:I66" si="16">C36*10^2/F36</f>
        <v>724.95</v>
      </c>
      <c r="J36" s="7">
        <f t="shared" ref="J36:J66" si="17">D36*10^2/G36</f>
        <v>850.5</v>
      </c>
      <c r="K36" s="6">
        <v>4.72</v>
      </c>
      <c r="L36" s="6">
        <v>4.49</v>
      </c>
      <c r="M36" s="6">
        <v>4.51</v>
      </c>
      <c r="N36" s="7">
        <f t="shared" ref="N36:N66" si="18">H36/(1-K36/100)</f>
        <v>545.143261964735</v>
      </c>
      <c r="O36" s="7">
        <f t="shared" ref="O36:O66" si="19">I36/(1-L36/100)</f>
        <v>759.03046801382</v>
      </c>
      <c r="P36" s="7">
        <f t="shared" ref="P36:P66" si="20">J36/(1-M36/100)</f>
        <v>890.66918001885</v>
      </c>
      <c r="Q36" s="7">
        <f>N36*About!$A$30</f>
        <v>15143123.1478008</v>
      </c>
      <c r="R36" s="7">
        <f>O36*About!$A$30</f>
        <v>21084534.382101</v>
      </c>
      <c r="S36" s="7">
        <f>P36*About!$A$30</f>
        <v>24741226.7893879</v>
      </c>
      <c r="U36" s="6">
        <f>'Combustion Generation'!G2</f>
        <v>0</v>
      </c>
      <c r="V36" s="6" t="str">
        <f>'Combustion Generation'!H2</f>
        <v>核能发电量(亿千瓦小时)</v>
      </c>
      <c r="W36" s="6">
        <f>'Combustion Generation'!I2</f>
        <v>0</v>
      </c>
      <c r="X36" s="6">
        <f>'Combustion Generation'!J2</f>
        <v>0</v>
      </c>
      <c r="Y36" s="6" t="str">
        <f>'Combustion Generation'!K2</f>
        <v>火力发电发电量(亿千瓦小时)</v>
      </c>
      <c r="Z36" s="6">
        <f>'Combustion Generation'!L2</f>
        <v>0</v>
      </c>
      <c r="AA36" s="6">
        <f>'Combustion Generation'!M2</f>
        <v>0</v>
      </c>
      <c r="AB36" s="6" t="str">
        <f>'Combustion Generation'!N2</f>
        <v>秸秆.蔗渣.林木质发电发电量(亿千瓦小时)</v>
      </c>
      <c r="AC36" s="6">
        <f>'Combustion Generation'!O2</f>
        <v>0</v>
      </c>
      <c r="AD36" s="6">
        <f>'Combustion Generation'!P2</f>
        <v>0</v>
      </c>
      <c r="AE36" s="6" t="str">
        <f>'Combustion Generation'!Q2</f>
        <v>垃圾焚烧发电发电量(亿千瓦小时)</v>
      </c>
      <c r="AF36" s="6">
        <f>'Combustion Generation'!R2</f>
        <v>0</v>
      </c>
      <c r="AG36" s="6">
        <f>'Combustion Generation'!S2</f>
        <v>0</v>
      </c>
      <c r="AH36" s="6" t="str">
        <f>'Combustion Generation'!T2</f>
        <v>其他火力发电发电量(亿千瓦小时)</v>
      </c>
      <c r="AI36" s="6">
        <f>'Combustion Generation'!U2</f>
        <v>0</v>
      </c>
      <c r="AJ36" s="6">
        <f>'Combustion Generation'!V2</f>
        <v>0</v>
      </c>
      <c r="AK36" s="6" t="str">
        <f>'Combustion Generation'!W2</f>
        <v>燃煤发电发电量(亿千瓦小时)</v>
      </c>
      <c r="AL36" s="6">
        <f>'Combustion Generation'!X2</f>
        <v>0</v>
      </c>
      <c r="AM36" s="6">
        <f>'Combustion Generation'!Y2</f>
        <v>0</v>
      </c>
      <c r="AN36" s="6" t="str">
        <f>'Combustion Generation'!Z2</f>
        <v>燃气发电发电量(亿千瓦小时)</v>
      </c>
      <c r="AO36" s="6">
        <f>'Combustion Generation'!AA2</f>
        <v>0</v>
      </c>
      <c r="AP36" s="6">
        <f>'Combustion Generation'!AB2</f>
        <v>0</v>
      </c>
      <c r="AQ36" s="6" t="str">
        <f>'Combustion Generation'!AC2</f>
        <v>燃油发电发电量(亿千瓦小时)</v>
      </c>
      <c r="AR36" s="6">
        <f>'Combustion Generation'!AD2</f>
        <v>0</v>
      </c>
      <c r="AS36" s="6">
        <f>'Combustion Generation'!AE2</f>
        <v>0</v>
      </c>
      <c r="AT36" s="6" t="str">
        <f>'Combustion Generation'!AF2</f>
        <v>沼气发电发电量(亿千瓦小时)</v>
      </c>
      <c r="AU36" s="6">
        <f>'Combustion Generation'!AG2</f>
        <v>0</v>
      </c>
      <c r="AV36" s="6">
        <f>'Combustion Generation'!AH2</f>
        <v>0</v>
      </c>
      <c r="AW36" s="6" t="str">
        <f>'Combustion Generation'!AI2</f>
        <v>总计</v>
      </c>
    </row>
    <row r="37" spans="1:49">
      <c r="A37" s="6" t="s">
        <v>470</v>
      </c>
      <c r="B37" s="7">
        <f t="shared" si="11"/>
        <v>842.861144</v>
      </c>
      <c r="C37" s="7">
        <f t="shared" si="11"/>
        <v>812.747786</v>
      </c>
      <c r="D37" s="7">
        <f t="shared" si="11"/>
        <v>838.746217258285</v>
      </c>
      <c r="E37" s="7">
        <f t="shared" si="12"/>
        <v>404</v>
      </c>
      <c r="F37" s="7">
        <f t="shared" si="13"/>
        <v>397</v>
      </c>
      <c r="G37" s="7">
        <f t="shared" si="14"/>
        <v>404</v>
      </c>
      <c r="H37" s="7">
        <f t="shared" si="15"/>
        <v>208.628996039604</v>
      </c>
      <c r="I37" s="7">
        <f t="shared" si="16"/>
        <v>204.722364231738</v>
      </c>
      <c r="J37" s="7">
        <f t="shared" si="17"/>
        <v>207.610449816407</v>
      </c>
      <c r="K37" s="6">
        <v>2.79</v>
      </c>
      <c r="L37" s="6">
        <v>2.71</v>
      </c>
      <c r="M37" s="6">
        <v>2.79</v>
      </c>
      <c r="N37" s="7">
        <f t="shared" si="18"/>
        <v>214.616804896208</v>
      </c>
      <c r="O37" s="7">
        <f t="shared" si="19"/>
        <v>210.424878437391</v>
      </c>
      <c r="P37" s="7">
        <f t="shared" si="20"/>
        <v>213.569025631527</v>
      </c>
      <c r="Q37" s="7">
        <f>N37*About!$A$30</f>
        <v>5961678.2099034</v>
      </c>
      <c r="R37" s="7">
        <f>O37*About!$A$30</f>
        <v>5845233.84927129</v>
      </c>
      <c r="S37" s="7">
        <f>P37*About!$A$30</f>
        <v>5932572.74067391</v>
      </c>
      <c r="U37" s="6" t="str">
        <f>'Combustion Generation'!G3</f>
        <v>行标签</v>
      </c>
      <c r="V37" s="6">
        <f>'Combustion Generation'!H3</f>
        <v>2019</v>
      </c>
      <c r="W37" s="6">
        <f>'Combustion Generation'!I3</f>
        <v>2020</v>
      </c>
      <c r="X37" s="6">
        <f>'Combustion Generation'!J3</f>
        <v>2021</v>
      </c>
      <c r="Y37" s="6">
        <f>'Combustion Generation'!K3</f>
        <v>2019</v>
      </c>
      <c r="Z37" s="6">
        <f>'Combustion Generation'!L3</f>
        <v>2020</v>
      </c>
      <c r="AA37" s="6">
        <f>'Combustion Generation'!M3</f>
        <v>2021</v>
      </c>
      <c r="AB37" s="6">
        <f>'Combustion Generation'!N3</f>
        <v>2019</v>
      </c>
      <c r="AC37" s="6">
        <f>'Combustion Generation'!O3</f>
        <v>2020</v>
      </c>
      <c r="AD37" s="6">
        <f>'Combustion Generation'!P3</f>
        <v>2021</v>
      </c>
      <c r="AE37" s="6">
        <f>'Combustion Generation'!Q3</f>
        <v>2019</v>
      </c>
      <c r="AF37" s="6">
        <f>'Combustion Generation'!R3</f>
        <v>2020</v>
      </c>
      <c r="AG37" s="6">
        <f>'Combustion Generation'!S3</f>
        <v>2021</v>
      </c>
      <c r="AH37" s="6">
        <f>'Combustion Generation'!T3</f>
        <v>2019</v>
      </c>
      <c r="AI37" s="6">
        <f>'Combustion Generation'!U3</f>
        <v>2020</v>
      </c>
      <c r="AJ37" s="6">
        <f>'Combustion Generation'!V3</f>
        <v>2021</v>
      </c>
      <c r="AK37" s="6">
        <f>'Combustion Generation'!W3</f>
        <v>2019</v>
      </c>
      <c r="AL37" s="6">
        <f>'Combustion Generation'!X3</f>
        <v>2020</v>
      </c>
      <c r="AM37" s="6">
        <f>'Combustion Generation'!Y3</f>
        <v>2021</v>
      </c>
      <c r="AN37" s="6">
        <f>'Combustion Generation'!Z3</f>
        <v>2019</v>
      </c>
      <c r="AO37" s="6">
        <f>'Combustion Generation'!AA3</f>
        <v>2020</v>
      </c>
      <c r="AP37" s="6">
        <f>'Combustion Generation'!AB3</f>
        <v>2021</v>
      </c>
      <c r="AQ37" s="6">
        <f>'Combustion Generation'!AC3</f>
        <v>2019</v>
      </c>
      <c r="AR37" s="6">
        <f>'Combustion Generation'!AD3</f>
        <v>2020</v>
      </c>
      <c r="AS37" s="6">
        <f>'Combustion Generation'!AE3</f>
        <v>2021</v>
      </c>
      <c r="AT37" s="6">
        <f>'Combustion Generation'!AF3</f>
        <v>2019</v>
      </c>
      <c r="AU37" s="6">
        <f>'Combustion Generation'!AG3</f>
        <v>2020</v>
      </c>
      <c r="AV37" s="6">
        <f>'Combustion Generation'!AH3</f>
        <v>2021</v>
      </c>
      <c r="AW37" s="6">
        <f>'Combustion Generation'!AI3</f>
        <v>0</v>
      </c>
    </row>
    <row r="38" spans="1:49">
      <c r="A38" s="6" t="s">
        <v>471</v>
      </c>
      <c r="B38" s="7">
        <f t="shared" si="11"/>
        <v>155.277</v>
      </c>
      <c r="C38" s="7">
        <f t="shared" si="11"/>
        <v>146.8935</v>
      </c>
      <c r="D38" s="7">
        <f t="shared" si="11"/>
        <v>158.5575</v>
      </c>
      <c r="E38" s="7">
        <f t="shared" si="12"/>
        <v>67</v>
      </c>
      <c r="F38" s="7">
        <f t="shared" si="13"/>
        <v>64</v>
      </c>
      <c r="G38" s="7">
        <f t="shared" si="14"/>
        <v>67</v>
      </c>
      <c r="H38" s="7">
        <f t="shared" si="15"/>
        <v>231.75671641791</v>
      </c>
      <c r="I38" s="7">
        <f t="shared" si="16"/>
        <v>229.52109375</v>
      </c>
      <c r="J38" s="7">
        <f t="shared" si="17"/>
        <v>236.652985074627</v>
      </c>
      <c r="K38" s="6">
        <v>4.3</v>
      </c>
      <c r="L38" s="6">
        <v>4.23</v>
      </c>
      <c r="M38" s="6">
        <v>4.68</v>
      </c>
      <c r="N38" s="7">
        <f t="shared" si="18"/>
        <v>242.170027604922</v>
      </c>
      <c r="O38" s="7">
        <f t="shared" si="19"/>
        <v>239.658654850162</v>
      </c>
      <c r="P38" s="7">
        <f t="shared" si="20"/>
        <v>248.272120304896</v>
      </c>
      <c r="Q38" s="7">
        <f>N38*About!$A$30</f>
        <v>6727058.38371875</v>
      </c>
      <c r="R38" s="7">
        <f>O38*About!$A$30</f>
        <v>6657296.85578882</v>
      </c>
      <c r="S38" s="7">
        <f>P38*About!$A$30</f>
        <v>6896563.81038764</v>
      </c>
      <c r="U38" s="6" t="str">
        <f>'Combustion Generation'!G4</f>
        <v>安徽省</v>
      </c>
      <c r="V38" s="6">
        <f>'Combustion Generation'!H4</f>
        <v>0</v>
      </c>
      <c r="W38" s="6">
        <f>'Combustion Generation'!I4</f>
        <v>0</v>
      </c>
      <c r="X38" s="6">
        <f>'Combustion Generation'!J4</f>
        <v>0</v>
      </c>
      <c r="Y38" s="6">
        <f>'Combustion Generation'!K4</f>
        <v>2657</v>
      </c>
      <c r="Z38" s="6">
        <f>'Combustion Generation'!L4</f>
        <v>2531</v>
      </c>
      <c r="AA38" s="6">
        <f>'Combustion Generation'!M4</f>
        <v>2702</v>
      </c>
      <c r="AB38" s="6">
        <f>'Combustion Generation'!N4</f>
        <v>64</v>
      </c>
      <c r="AC38" s="6">
        <f>'Combustion Generation'!O4</f>
        <v>69</v>
      </c>
      <c r="AD38" s="6">
        <f>'Combustion Generation'!P4</f>
        <v>65</v>
      </c>
      <c r="AE38" s="6">
        <f>'Combustion Generation'!Q4</f>
        <v>33</v>
      </c>
      <c r="AF38" s="6">
        <f>'Combustion Generation'!R4</f>
        <v>42</v>
      </c>
      <c r="AG38" s="6">
        <f>'Combustion Generation'!S4</f>
        <v>52</v>
      </c>
      <c r="AH38" s="6">
        <f>'Combustion Generation'!T4</f>
        <v>116.5</v>
      </c>
      <c r="AI38" s="6">
        <f>'Combustion Generation'!U4</f>
        <v>102.6</v>
      </c>
      <c r="AJ38" s="6">
        <f>'Combustion Generation'!V4</f>
        <v>105</v>
      </c>
      <c r="AK38" s="6">
        <f>'Combustion Generation'!W4</f>
        <v>2463</v>
      </c>
      <c r="AL38" s="6">
        <f>'Combustion Generation'!X4</f>
        <v>2314</v>
      </c>
      <c r="AM38" s="6">
        <f>'Combustion Generation'!Y4</f>
        <v>2477</v>
      </c>
      <c r="AN38" s="6">
        <f>'Combustion Generation'!Z4</f>
        <v>4</v>
      </c>
      <c r="AO38" s="6">
        <f>'Combustion Generation'!AA4</f>
        <v>3</v>
      </c>
      <c r="AP38" s="6">
        <f>'Combustion Generation'!AB4</f>
        <v>2.6</v>
      </c>
      <c r="AQ38" s="6">
        <f>'Combustion Generation'!AC4</f>
        <v>0</v>
      </c>
      <c r="AR38" s="6">
        <f>'Combustion Generation'!AD4</f>
        <v>0</v>
      </c>
      <c r="AS38" s="6">
        <f>'Combustion Generation'!AE4</f>
        <v>0</v>
      </c>
      <c r="AT38" s="6">
        <f>'Combustion Generation'!AF4</f>
        <v>0.5</v>
      </c>
      <c r="AU38" s="6">
        <f>'Combustion Generation'!AG4</f>
        <v>0.4</v>
      </c>
      <c r="AV38" s="6">
        <f>'Combustion Generation'!AH4</f>
        <v>0.4</v>
      </c>
      <c r="AW38" s="6">
        <f>'Combustion Generation'!AI4</f>
        <v>15804</v>
      </c>
    </row>
    <row r="39" spans="1:49">
      <c r="A39" s="6" t="s">
        <v>472</v>
      </c>
      <c r="B39" s="7">
        <f t="shared" si="11"/>
        <v>11.664</v>
      </c>
      <c r="C39" s="7">
        <f t="shared" si="11"/>
        <v>0</v>
      </c>
      <c r="D39" s="7">
        <f t="shared" si="11"/>
        <v>3.888</v>
      </c>
      <c r="E39" s="7">
        <f t="shared" si="12"/>
        <v>0</v>
      </c>
      <c r="F39" s="7">
        <f t="shared" si="13"/>
        <v>0</v>
      </c>
      <c r="G39" s="7">
        <f t="shared" si="14"/>
        <v>0</v>
      </c>
      <c r="H39" s="7" t="e">
        <f t="shared" si="15"/>
        <v>#DIV/0!</v>
      </c>
      <c r="I39" s="7" t="e">
        <f t="shared" si="16"/>
        <v>#DIV/0!</v>
      </c>
      <c r="J39" s="7" t="e">
        <f t="shared" si="17"/>
        <v>#DIV/0!</v>
      </c>
      <c r="K39" s="6">
        <v>5.41</v>
      </c>
      <c r="L39" s="6">
        <v>5.45</v>
      </c>
      <c r="M39" s="6">
        <v>5.32</v>
      </c>
      <c r="N39" s="7" t="e">
        <f t="shared" si="18"/>
        <v>#DIV/0!</v>
      </c>
      <c r="O39" s="7" t="e">
        <f t="shared" si="19"/>
        <v>#DIV/0!</v>
      </c>
      <c r="P39" s="7" t="e">
        <f t="shared" si="20"/>
        <v>#DIV/0!</v>
      </c>
      <c r="Q39" s="7" t="e">
        <f>N39*About!$A$30</f>
        <v>#DIV/0!</v>
      </c>
      <c r="R39" s="7" t="e">
        <f>O39*About!$A$30</f>
        <v>#DIV/0!</v>
      </c>
      <c r="S39" s="7" t="e">
        <f>P39*About!$A$30</f>
        <v>#DIV/0!</v>
      </c>
      <c r="U39" s="6" t="str">
        <f>'Combustion Generation'!G5</f>
        <v>北京市</v>
      </c>
      <c r="V39" s="6">
        <f>'Combustion Generation'!H5</f>
        <v>0</v>
      </c>
      <c r="W39" s="6">
        <f>'Combustion Generation'!I5</f>
        <v>0</v>
      </c>
      <c r="X39" s="6">
        <f>'Combustion Generation'!J5</f>
        <v>0</v>
      </c>
      <c r="Y39" s="6">
        <f>'Combustion Generation'!K5</f>
        <v>443</v>
      </c>
      <c r="Z39" s="6">
        <f>'Combustion Generation'!L5</f>
        <v>434</v>
      </c>
      <c r="AA39" s="6">
        <f>'Combustion Generation'!M5</f>
        <v>447</v>
      </c>
      <c r="AB39" s="6">
        <f>'Combustion Generation'!N5</f>
        <v>0</v>
      </c>
      <c r="AC39" s="6">
        <f>'Combustion Generation'!O5</f>
        <v>0</v>
      </c>
      <c r="AD39" s="6">
        <f>'Combustion Generation'!P5</f>
        <v>0</v>
      </c>
      <c r="AE39" s="6">
        <f>'Combustion Generation'!Q5</f>
        <v>19</v>
      </c>
      <c r="AF39" s="6">
        <f>'Combustion Generation'!R5</f>
        <v>23</v>
      </c>
      <c r="AG39" s="6">
        <f>'Combustion Generation'!S5</f>
        <v>25</v>
      </c>
      <c r="AH39" s="6">
        <f>'Combustion Generation'!T5</f>
        <v>4</v>
      </c>
      <c r="AI39" s="6">
        <f>'Combustion Generation'!U5</f>
        <v>0</v>
      </c>
      <c r="AJ39" s="6">
        <f>'Combustion Generation'!V5</f>
        <v>0</v>
      </c>
      <c r="AK39" s="6">
        <f>'Combustion Generation'!W5</f>
        <v>15</v>
      </c>
      <c r="AL39" s="6">
        <f>'Combustion Generation'!X5</f>
        <v>10</v>
      </c>
      <c r="AM39" s="6">
        <f>'Combustion Generation'!Y5</f>
        <v>15</v>
      </c>
      <c r="AN39" s="6">
        <f>'Combustion Generation'!Z5</f>
        <v>404</v>
      </c>
      <c r="AO39" s="6">
        <f>'Combustion Generation'!AA5</f>
        <v>397</v>
      </c>
      <c r="AP39" s="6">
        <f>'Combustion Generation'!AB5</f>
        <v>404</v>
      </c>
      <c r="AQ39" s="6">
        <f>'Combustion Generation'!AC5</f>
        <v>5</v>
      </c>
      <c r="AR39" s="6">
        <f>'Combustion Generation'!AD5</f>
        <v>4</v>
      </c>
      <c r="AS39" s="6">
        <f>'Combustion Generation'!AE5</f>
        <v>2</v>
      </c>
      <c r="AT39" s="6">
        <f>'Combustion Generation'!AF5</f>
        <v>0</v>
      </c>
      <c r="AU39" s="6">
        <f>'Combustion Generation'!AG5</f>
        <v>1</v>
      </c>
      <c r="AV39" s="6">
        <f>'Combustion Generation'!AH5</f>
        <v>1</v>
      </c>
      <c r="AW39" s="6">
        <f>'Combustion Generation'!AI5</f>
        <v>2653</v>
      </c>
    </row>
    <row r="40" spans="1:49">
      <c r="A40" s="6" t="s">
        <v>473</v>
      </c>
      <c r="B40" s="7">
        <f t="shared" si="11"/>
        <v>1327.73364314998</v>
      </c>
      <c r="C40" s="7">
        <f t="shared" si="11"/>
        <v>1721.10330184489</v>
      </c>
      <c r="D40" s="7">
        <f t="shared" si="11"/>
        <v>2052.00687922788</v>
      </c>
      <c r="E40" s="7">
        <f t="shared" si="12"/>
        <v>594</v>
      </c>
      <c r="F40" s="7">
        <f t="shared" si="13"/>
        <v>751</v>
      </c>
      <c r="G40" s="7">
        <f t="shared" si="14"/>
        <v>908</v>
      </c>
      <c r="H40" s="7">
        <f t="shared" si="15"/>
        <v>223.524182348482</v>
      </c>
      <c r="I40" s="7">
        <f t="shared" si="16"/>
        <v>229.174873747655</v>
      </c>
      <c r="J40" s="7">
        <f t="shared" si="17"/>
        <v>225.991947051528</v>
      </c>
      <c r="K40" s="6">
        <v>4.92</v>
      </c>
      <c r="L40" s="6">
        <v>4.94</v>
      </c>
      <c r="M40" s="6">
        <v>4.53</v>
      </c>
      <c r="N40" s="7">
        <f t="shared" si="18"/>
        <v>235.090641931512</v>
      </c>
      <c r="O40" s="7">
        <f t="shared" si="19"/>
        <v>241.084445347839</v>
      </c>
      <c r="P40" s="7">
        <f t="shared" si="20"/>
        <v>236.715143030825</v>
      </c>
      <c r="Q40" s="7">
        <f>N40*About!$A$30</f>
        <v>6530405.47329508</v>
      </c>
      <c r="R40" s="7">
        <f>O40*About!$A$30</f>
        <v>6696902.81370064</v>
      </c>
      <c r="S40" s="7">
        <f>P40*About!$A$30</f>
        <v>6575531.26300395</v>
      </c>
      <c r="U40" s="6" t="str">
        <f>'Combustion Generation'!G6</f>
        <v>福建省</v>
      </c>
      <c r="V40" s="6">
        <f>'Combustion Generation'!H6</f>
        <v>621</v>
      </c>
      <c r="W40" s="6">
        <f>'Combustion Generation'!I6</f>
        <v>652</v>
      </c>
      <c r="X40" s="6">
        <f>'Combustion Generation'!J6</f>
        <v>777</v>
      </c>
      <c r="Y40" s="6">
        <f>'Combustion Generation'!K6</f>
        <v>1406</v>
      </c>
      <c r="Z40" s="6">
        <f>'Combustion Generation'!L6</f>
        <v>1551</v>
      </c>
      <c r="AA40" s="6">
        <f>'Combustion Generation'!M6</f>
        <v>1704</v>
      </c>
      <c r="AB40" s="6">
        <f>'Combustion Generation'!N6</f>
        <v>4</v>
      </c>
      <c r="AC40" s="6">
        <f>'Combustion Generation'!O6</f>
        <v>4</v>
      </c>
      <c r="AD40" s="6">
        <f>'Combustion Generation'!P6</f>
        <v>4</v>
      </c>
      <c r="AE40" s="6">
        <f>'Combustion Generation'!Q6</f>
        <v>27</v>
      </c>
      <c r="AF40" s="6">
        <f>'Combustion Generation'!R6</f>
        <v>35</v>
      </c>
      <c r="AG40" s="6">
        <f>'Combustion Generation'!S6</f>
        <v>48</v>
      </c>
      <c r="AH40" s="6">
        <f>'Combustion Generation'!T6</f>
        <v>74.5</v>
      </c>
      <c r="AI40" s="6">
        <f>'Combustion Generation'!U6</f>
        <v>66</v>
      </c>
      <c r="AJ40" s="6">
        <f>'Combustion Generation'!V6</f>
        <v>75</v>
      </c>
      <c r="AK40" s="6">
        <f>'Combustion Generation'!W6</f>
        <v>1242</v>
      </c>
      <c r="AL40" s="6">
        <f>'Combustion Generation'!X6</f>
        <v>1380</v>
      </c>
      <c r="AM40" s="6">
        <f>'Combustion Generation'!Y6</f>
        <v>1509</v>
      </c>
      <c r="AN40" s="6">
        <f>'Combustion Generation'!Z6</f>
        <v>67</v>
      </c>
      <c r="AO40" s="6">
        <f>'Combustion Generation'!AA6</f>
        <v>64</v>
      </c>
      <c r="AP40" s="6">
        <f>'Combustion Generation'!AB6</f>
        <v>67</v>
      </c>
      <c r="AQ40" s="6">
        <f>'Combustion Generation'!AC6</f>
        <v>0.01</v>
      </c>
      <c r="AR40" s="6">
        <f>'Combustion Generation'!AD6</f>
        <v>0</v>
      </c>
      <c r="AS40" s="6">
        <f>'Combustion Generation'!AE6</f>
        <v>0</v>
      </c>
      <c r="AT40" s="6">
        <f>'Combustion Generation'!AF6</f>
        <v>0.5</v>
      </c>
      <c r="AU40" s="6">
        <f>'Combustion Generation'!AG6</f>
        <v>1</v>
      </c>
      <c r="AV40" s="6">
        <f>'Combustion Generation'!AH6</f>
        <v>1</v>
      </c>
      <c r="AW40" s="6">
        <f>'Combustion Generation'!AI6</f>
        <v>11380.01</v>
      </c>
    </row>
    <row r="41" spans="1:49">
      <c r="A41" s="6" t="s">
        <v>474</v>
      </c>
      <c r="B41" s="7">
        <f t="shared" si="11"/>
        <v>14.7015</v>
      </c>
      <c r="C41" s="7">
        <f t="shared" si="11"/>
        <v>23.1427316364879</v>
      </c>
      <c r="D41" s="7">
        <f t="shared" si="11"/>
        <v>22.8916916638196</v>
      </c>
      <c r="E41" s="7">
        <f t="shared" si="12"/>
        <v>5</v>
      </c>
      <c r="F41" s="7">
        <f t="shared" si="13"/>
        <v>9</v>
      </c>
      <c r="G41" s="7">
        <f t="shared" si="14"/>
        <v>9</v>
      </c>
      <c r="H41" s="7">
        <f t="shared" si="15"/>
        <v>294.03</v>
      </c>
      <c r="I41" s="7">
        <f t="shared" si="16"/>
        <v>257.141462627643</v>
      </c>
      <c r="J41" s="7">
        <f t="shared" si="17"/>
        <v>254.352129597996</v>
      </c>
      <c r="K41" s="6">
        <v>5.85</v>
      </c>
      <c r="L41" s="6">
        <v>5.85</v>
      </c>
      <c r="M41" s="6">
        <v>5.68</v>
      </c>
      <c r="N41" s="7">
        <f t="shared" si="18"/>
        <v>312.299522039299</v>
      </c>
      <c r="O41" s="7">
        <f t="shared" si="19"/>
        <v>273.118919413322</v>
      </c>
      <c r="P41" s="7">
        <f t="shared" si="20"/>
        <v>269.669348598384</v>
      </c>
      <c r="Q41" s="7">
        <f>N41*About!$A$30</f>
        <v>8675132.66915582</v>
      </c>
      <c r="R41" s="7">
        <f>O41*About!$A$30</f>
        <v>7586764.28607821</v>
      </c>
      <c r="S41" s="7">
        <f>P41*About!$A$30</f>
        <v>7490941.26247629</v>
      </c>
      <c r="U41" s="6" t="str">
        <f>'Combustion Generation'!G7</f>
        <v>甘肃省</v>
      </c>
      <c r="V41" s="6">
        <f>'Combustion Generation'!H7</f>
        <v>0</v>
      </c>
      <c r="W41" s="6">
        <f>'Combustion Generation'!I7</f>
        <v>0</v>
      </c>
      <c r="X41" s="6">
        <f>'Combustion Generation'!J7</f>
        <v>0</v>
      </c>
      <c r="Y41" s="6">
        <f>'Combustion Generation'!K7</f>
        <v>817</v>
      </c>
      <c r="Z41" s="6">
        <f>'Combustion Generation'!L7</f>
        <v>901</v>
      </c>
      <c r="AA41" s="6">
        <f>'Combustion Generation'!M7</f>
        <v>1043</v>
      </c>
      <c r="AB41" s="6">
        <f>'Combustion Generation'!N7</f>
        <v>1</v>
      </c>
      <c r="AC41" s="6">
        <f>'Combustion Generation'!O7</f>
        <v>0.1</v>
      </c>
      <c r="AD41" s="6">
        <f>'Combustion Generation'!P7</f>
        <v>0.1</v>
      </c>
      <c r="AE41" s="6">
        <f>'Combustion Generation'!Q7</f>
        <v>5</v>
      </c>
      <c r="AF41" s="6">
        <f>'Combustion Generation'!R7</f>
        <v>6</v>
      </c>
      <c r="AG41" s="6">
        <f>'Combustion Generation'!S7</f>
        <v>7</v>
      </c>
      <c r="AH41" s="6">
        <f>'Combustion Generation'!T7</f>
        <v>10</v>
      </c>
      <c r="AI41" s="6">
        <f>'Combustion Generation'!U7</f>
        <v>9.9</v>
      </c>
      <c r="AJ41" s="6">
        <f>'Combustion Generation'!V7</f>
        <v>16.9</v>
      </c>
      <c r="AK41" s="6">
        <f>'Combustion Generation'!W7</f>
        <v>803</v>
      </c>
      <c r="AL41" s="6">
        <f>'Combustion Generation'!X7</f>
        <v>885</v>
      </c>
      <c r="AM41" s="6">
        <f>'Combustion Generation'!Y7</f>
        <v>1019</v>
      </c>
      <c r="AN41" s="6">
        <f>'Combustion Generation'!Z7</f>
        <v>0</v>
      </c>
      <c r="AO41" s="6">
        <f>'Combustion Generation'!AA7</f>
        <v>0</v>
      </c>
      <c r="AP41" s="6">
        <f>'Combustion Generation'!AB7</f>
        <v>0</v>
      </c>
      <c r="AQ41" s="6">
        <f>'Combustion Generation'!AC7</f>
        <v>0</v>
      </c>
      <c r="AR41" s="6">
        <f>'Combustion Generation'!AD7</f>
        <v>0</v>
      </c>
      <c r="AS41" s="6">
        <f>'Combustion Generation'!AE7</f>
        <v>0</v>
      </c>
      <c r="AT41" s="6">
        <f>'Combustion Generation'!AF7</f>
        <v>0</v>
      </c>
      <c r="AU41" s="6">
        <f>'Combustion Generation'!AG7</f>
        <v>0</v>
      </c>
      <c r="AV41" s="6">
        <f>'Combustion Generation'!AH7</f>
        <v>0</v>
      </c>
      <c r="AW41" s="6">
        <f>'Combustion Generation'!AI7</f>
        <v>5524</v>
      </c>
    </row>
    <row r="42" spans="1:49">
      <c r="A42" s="6" t="s">
        <v>475</v>
      </c>
      <c r="B42" s="7">
        <f t="shared" si="11"/>
        <v>42.4035</v>
      </c>
      <c r="C42" s="7">
        <f t="shared" si="11"/>
        <v>62.208</v>
      </c>
      <c r="D42" s="7">
        <f t="shared" si="11"/>
        <v>65.2455</v>
      </c>
      <c r="E42" s="7">
        <f t="shared" si="12"/>
        <v>0</v>
      </c>
      <c r="F42" s="7">
        <f t="shared" si="13"/>
        <v>19</v>
      </c>
      <c r="G42" s="7">
        <f t="shared" si="14"/>
        <v>23</v>
      </c>
      <c r="H42" s="7" t="e">
        <f t="shared" si="15"/>
        <v>#DIV/0!</v>
      </c>
      <c r="I42" s="7">
        <f t="shared" si="16"/>
        <v>327.410526315789</v>
      </c>
      <c r="J42" s="7">
        <f t="shared" si="17"/>
        <v>283.676086956522</v>
      </c>
      <c r="K42" s="6">
        <v>7.82</v>
      </c>
      <c r="L42" s="6">
        <v>8</v>
      </c>
      <c r="M42" s="6">
        <v>7.59</v>
      </c>
      <c r="N42" s="7" t="e">
        <f t="shared" si="18"/>
        <v>#DIV/0!</v>
      </c>
      <c r="O42" s="7">
        <f t="shared" si="19"/>
        <v>355.881006864989</v>
      </c>
      <c r="P42" s="7">
        <f t="shared" si="20"/>
        <v>306.975529657528</v>
      </c>
      <c r="Q42" s="7" t="e">
        <f>N42*About!$A$30</f>
        <v>#DIV/0!</v>
      </c>
      <c r="R42" s="7">
        <f>O42*About!$A$30</f>
        <v>9885749.8366521</v>
      </c>
      <c r="S42" s="7">
        <f>P42*About!$A$30</f>
        <v>8527241.50384169</v>
      </c>
      <c r="U42" s="6" t="str">
        <f>'Combustion Generation'!G8</f>
        <v>广东省</v>
      </c>
      <c r="V42" s="6">
        <f>'Combustion Generation'!H8</f>
        <v>1106</v>
      </c>
      <c r="W42" s="6">
        <f>'Combustion Generation'!I8</f>
        <v>1161</v>
      </c>
      <c r="X42" s="6">
        <f>'Combustion Generation'!J8</f>
        <v>1204</v>
      </c>
      <c r="Y42" s="6">
        <f>'Combustion Generation'!K8</f>
        <v>3222</v>
      </c>
      <c r="Z42" s="6">
        <f>'Combustion Generation'!L8</f>
        <v>3425</v>
      </c>
      <c r="AA42" s="6">
        <f>'Combustion Generation'!M8</f>
        <v>4487</v>
      </c>
      <c r="AB42" s="6">
        <f>'Combustion Generation'!N8</f>
        <v>19</v>
      </c>
      <c r="AC42" s="6">
        <f>'Combustion Generation'!O8</f>
        <v>25</v>
      </c>
      <c r="AD42" s="6">
        <f>'Combustion Generation'!P8</f>
        <v>30</v>
      </c>
      <c r="AE42" s="6">
        <f>'Combustion Generation'!Q8</f>
        <v>93</v>
      </c>
      <c r="AF42" s="6">
        <f>'Combustion Generation'!R8</f>
        <v>131</v>
      </c>
      <c r="AG42" s="6">
        <f>'Combustion Generation'!S8</f>
        <v>168</v>
      </c>
      <c r="AH42" s="6">
        <f>'Combustion Generation'!T8</f>
        <v>35.8</v>
      </c>
      <c r="AI42" s="6">
        <f>'Combustion Generation'!U8</f>
        <v>0</v>
      </c>
      <c r="AJ42" s="6">
        <f>'Combustion Generation'!V8</f>
        <v>0</v>
      </c>
      <c r="AK42" s="6">
        <f>'Combustion Generation'!W8</f>
        <v>2508</v>
      </c>
      <c r="AL42" s="6">
        <f>'Combustion Generation'!X8</f>
        <v>2518</v>
      </c>
      <c r="AM42" s="6">
        <f>'Combustion Generation'!Y8</f>
        <v>3372</v>
      </c>
      <c r="AN42" s="6">
        <f>'Combustion Generation'!Z8</f>
        <v>594</v>
      </c>
      <c r="AO42" s="6">
        <f>'Combustion Generation'!AA8</f>
        <v>751</v>
      </c>
      <c r="AP42" s="6">
        <f>'Combustion Generation'!AB8</f>
        <v>908</v>
      </c>
      <c r="AQ42" s="6">
        <f>'Combustion Generation'!AC8</f>
        <v>0</v>
      </c>
      <c r="AR42" s="6">
        <f>'Combustion Generation'!AD8</f>
        <v>0</v>
      </c>
      <c r="AS42" s="6">
        <f>'Combustion Generation'!AE8</f>
        <v>0</v>
      </c>
      <c r="AT42" s="6">
        <f>'Combustion Generation'!AF8</f>
        <v>8.2</v>
      </c>
      <c r="AU42" s="6">
        <f>'Combustion Generation'!AG8</f>
        <v>10</v>
      </c>
      <c r="AV42" s="6">
        <f>'Combustion Generation'!AH8</f>
        <v>9</v>
      </c>
      <c r="AW42" s="6">
        <f>'Combustion Generation'!AI8</f>
        <v>25785</v>
      </c>
    </row>
    <row r="43" spans="1:49">
      <c r="A43" s="6" t="s">
        <v>476</v>
      </c>
      <c r="B43" s="7">
        <f t="shared" si="11"/>
        <v>35.478</v>
      </c>
      <c r="C43" s="7">
        <f t="shared" si="11"/>
        <v>72.657</v>
      </c>
      <c r="D43" s="7">
        <f t="shared" si="11"/>
        <v>127.9395</v>
      </c>
      <c r="E43" s="7">
        <f t="shared" si="12"/>
        <v>14</v>
      </c>
      <c r="F43" s="7">
        <f t="shared" si="13"/>
        <v>28</v>
      </c>
      <c r="G43" s="7">
        <f t="shared" si="14"/>
        <v>49.7</v>
      </c>
      <c r="H43" s="7">
        <f t="shared" si="15"/>
        <v>253.414285714286</v>
      </c>
      <c r="I43" s="7">
        <f t="shared" si="16"/>
        <v>259.489285714286</v>
      </c>
      <c r="J43" s="7">
        <f t="shared" si="17"/>
        <v>257.423541247485</v>
      </c>
      <c r="K43" s="6">
        <v>7.58</v>
      </c>
      <c r="L43" s="6">
        <v>7.34</v>
      </c>
      <c r="M43" s="6">
        <v>6.79</v>
      </c>
      <c r="N43" s="7">
        <f t="shared" si="18"/>
        <v>274.198534639998</v>
      </c>
      <c r="O43" s="7">
        <f t="shared" si="19"/>
        <v>280.044556134563</v>
      </c>
      <c r="P43" s="7">
        <f t="shared" si="20"/>
        <v>276.175883754409</v>
      </c>
      <c r="Q43" s="7">
        <f>N43*About!$A$30</f>
        <v>7616754.1024631</v>
      </c>
      <c r="R43" s="7">
        <f>O43*About!$A$30</f>
        <v>7779146.32042399</v>
      </c>
      <c r="S43" s="7">
        <f>P43*About!$A$30</f>
        <v>7671681.39081995</v>
      </c>
      <c r="U43" s="6" t="str">
        <f>'Combustion Generation'!G9</f>
        <v>广西壮族自治区</v>
      </c>
      <c r="V43" s="6">
        <f>'Combustion Generation'!H9</f>
        <v>172</v>
      </c>
      <c r="W43" s="6">
        <f>'Combustion Generation'!I9</f>
        <v>168</v>
      </c>
      <c r="X43" s="6">
        <f>'Combustion Generation'!J9</f>
        <v>181</v>
      </c>
      <c r="Y43" s="6">
        <f>'Combustion Generation'!K9</f>
        <v>988</v>
      </c>
      <c r="Z43" s="6">
        <f>'Combustion Generation'!L9</f>
        <v>1032</v>
      </c>
      <c r="AA43" s="6">
        <f>'Combustion Generation'!M9</f>
        <v>1120</v>
      </c>
      <c r="AB43" s="6">
        <f>'Combustion Generation'!N9</f>
        <v>40</v>
      </c>
      <c r="AC43" s="6">
        <f>'Combustion Generation'!O9</f>
        <v>43</v>
      </c>
      <c r="AD43" s="6">
        <f>'Combustion Generation'!P9</f>
        <v>47</v>
      </c>
      <c r="AE43" s="6">
        <f>'Combustion Generation'!Q9</f>
        <v>11</v>
      </c>
      <c r="AF43" s="6">
        <f>'Combustion Generation'!R9</f>
        <v>13</v>
      </c>
      <c r="AG43" s="6">
        <f>'Combustion Generation'!S9</f>
        <v>19</v>
      </c>
      <c r="AH43" s="6">
        <f>'Combustion Generation'!T9</f>
        <v>104.9</v>
      </c>
      <c r="AI43" s="6">
        <f>'Combustion Generation'!U9</f>
        <v>100</v>
      </c>
      <c r="AJ43" s="6">
        <f>'Combustion Generation'!V9</f>
        <v>100</v>
      </c>
      <c r="AK43" s="6">
        <f>'Combustion Generation'!W9</f>
        <v>833</v>
      </c>
      <c r="AL43" s="6">
        <f>'Combustion Generation'!X9</f>
        <v>865</v>
      </c>
      <c r="AM43" s="6">
        <f>'Combustion Generation'!Y9</f>
        <v>944</v>
      </c>
      <c r="AN43" s="6">
        <f>'Combustion Generation'!Z9</f>
        <v>5</v>
      </c>
      <c r="AO43" s="6">
        <f>'Combustion Generation'!AA9</f>
        <v>9</v>
      </c>
      <c r="AP43" s="6">
        <f>'Combustion Generation'!AB9</f>
        <v>9</v>
      </c>
      <c r="AQ43" s="6">
        <f>'Combustion Generation'!AC9</f>
        <v>0</v>
      </c>
      <c r="AR43" s="6">
        <f>'Combustion Generation'!AD9</f>
        <v>0</v>
      </c>
      <c r="AS43" s="6">
        <f>'Combustion Generation'!AE9</f>
        <v>0</v>
      </c>
      <c r="AT43" s="6">
        <f>'Combustion Generation'!AF9</f>
        <v>1.1</v>
      </c>
      <c r="AU43" s="6">
        <f>'Combustion Generation'!AG9</f>
        <v>1</v>
      </c>
      <c r="AV43" s="6">
        <f>'Combustion Generation'!AH9</f>
        <v>1</v>
      </c>
      <c r="AW43" s="6">
        <f>'Combustion Generation'!AI9</f>
        <v>6807</v>
      </c>
    </row>
    <row r="44" spans="1:49">
      <c r="A44" s="6" t="s">
        <v>477</v>
      </c>
      <c r="B44" s="7">
        <f t="shared" si="11"/>
        <v>9.5985</v>
      </c>
      <c r="C44" s="7">
        <f t="shared" si="11"/>
        <v>17.739</v>
      </c>
      <c r="D44" s="7">
        <f t="shared" si="11"/>
        <v>20.5335</v>
      </c>
      <c r="E44" s="7">
        <f t="shared" si="12"/>
        <v>1</v>
      </c>
      <c r="F44" s="7">
        <f t="shared" si="13"/>
        <v>8</v>
      </c>
      <c r="G44" s="7">
        <f t="shared" si="14"/>
        <v>10</v>
      </c>
      <c r="H44" s="7">
        <f t="shared" si="15"/>
        <v>959.85</v>
      </c>
      <c r="I44" s="7">
        <f t="shared" si="16"/>
        <v>221.7375</v>
      </c>
      <c r="J44" s="7">
        <f t="shared" si="17"/>
        <v>205.335</v>
      </c>
      <c r="K44" s="6">
        <v>5.84</v>
      </c>
      <c r="L44" s="6">
        <v>5.64</v>
      </c>
      <c r="M44" s="6">
        <v>5.62</v>
      </c>
      <c r="N44" s="7">
        <f t="shared" si="18"/>
        <v>1019.38190314359</v>
      </c>
      <c r="O44" s="7">
        <f t="shared" si="19"/>
        <v>234.99099194574</v>
      </c>
      <c r="P44" s="7">
        <f t="shared" si="20"/>
        <v>217.561983471074</v>
      </c>
      <c r="Q44" s="7">
        <f>N44*About!$A$30</f>
        <v>28316640.3603856</v>
      </c>
      <c r="R44" s="7">
        <f>O44*About!$A$30</f>
        <v>6527637.37156565</v>
      </c>
      <c r="S44" s="7">
        <f>P44*About!$A$30</f>
        <v>6043490.1022319</v>
      </c>
      <c r="U44" s="6" t="str">
        <f>'Combustion Generation'!G10</f>
        <v>贵州省</v>
      </c>
      <c r="V44" s="6">
        <f>'Combustion Generation'!H10</f>
        <v>0</v>
      </c>
      <c r="W44" s="6">
        <f>'Combustion Generation'!I10</f>
        <v>0</v>
      </c>
      <c r="X44" s="6">
        <f>'Combustion Generation'!J10</f>
        <v>0</v>
      </c>
      <c r="Y44" s="6">
        <f>'Combustion Generation'!K10</f>
        <v>1390</v>
      </c>
      <c r="Z44" s="6">
        <f>'Combustion Generation'!L10</f>
        <v>1354</v>
      </c>
      <c r="AA44" s="6">
        <f>'Combustion Generation'!M10</f>
        <v>1485</v>
      </c>
      <c r="AB44" s="6">
        <f>'Combustion Generation'!N10</f>
        <v>1</v>
      </c>
      <c r="AC44" s="6">
        <f>'Combustion Generation'!O10</f>
        <v>1</v>
      </c>
      <c r="AD44" s="6">
        <f>'Combustion Generation'!P10</f>
        <v>2</v>
      </c>
      <c r="AE44" s="6">
        <f>'Combustion Generation'!Q10</f>
        <v>7</v>
      </c>
      <c r="AF44" s="6">
        <f>'Combustion Generation'!R10</f>
        <v>11</v>
      </c>
      <c r="AG44" s="6">
        <f>'Combustion Generation'!S10</f>
        <v>16</v>
      </c>
      <c r="AH44" s="6">
        <f>'Combustion Generation'!T10</f>
        <v>4</v>
      </c>
      <c r="AI44" s="6">
        <f>'Combustion Generation'!U10</f>
        <v>0</v>
      </c>
      <c r="AJ44" s="6">
        <f>'Combustion Generation'!V10</f>
        <v>0</v>
      </c>
      <c r="AK44" s="6">
        <f>'Combustion Generation'!W10</f>
        <v>1381</v>
      </c>
      <c r="AL44" s="6">
        <f>'Combustion Generation'!X10</f>
        <v>1323</v>
      </c>
      <c r="AM44" s="6">
        <f>'Combustion Generation'!Y10</f>
        <v>1444</v>
      </c>
      <c r="AN44" s="6">
        <f>'Combustion Generation'!Z10</f>
        <v>0</v>
      </c>
      <c r="AO44" s="6">
        <f>'Combustion Generation'!AA10</f>
        <v>19</v>
      </c>
      <c r="AP44" s="6">
        <f>'Combustion Generation'!AB10</f>
        <v>23</v>
      </c>
      <c r="AQ44" s="6">
        <f>'Combustion Generation'!AC10</f>
        <v>0</v>
      </c>
      <c r="AR44" s="6">
        <f>'Combustion Generation'!AD10</f>
        <v>0</v>
      </c>
      <c r="AS44" s="6">
        <f>'Combustion Generation'!AE10</f>
        <v>0</v>
      </c>
      <c r="AT44" s="6">
        <f>'Combustion Generation'!AF10</f>
        <v>0</v>
      </c>
      <c r="AU44" s="6">
        <f>'Combustion Generation'!AG10</f>
        <v>0</v>
      </c>
      <c r="AV44" s="6">
        <f>'Combustion Generation'!AH10</f>
        <v>0</v>
      </c>
      <c r="AW44" s="6">
        <f>'Combustion Generation'!AI10</f>
        <v>8461</v>
      </c>
    </row>
    <row r="45" spans="1:49">
      <c r="A45" s="6" t="s">
        <v>478</v>
      </c>
      <c r="B45" s="7">
        <f t="shared" si="11"/>
        <v>48.2355</v>
      </c>
      <c r="C45" s="7">
        <f t="shared" si="11"/>
        <v>47.385</v>
      </c>
      <c r="D45" s="7">
        <f t="shared" si="11"/>
        <v>40.9455</v>
      </c>
      <c r="E45" s="7">
        <f t="shared" si="12"/>
        <v>24</v>
      </c>
      <c r="F45" s="7">
        <f t="shared" si="13"/>
        <v>29</v>
      </c>
      <c r="G45" s="7">
        <f t="shared" si="14"/>
        <v>9</v>
      </c>
      <c r="H45" s="7">
        <f t="shared" si="15"/>
        <v>200.98125</v>
      </c>
      <c r="I45" s="7">
        <f t="shared" si="16"/>
        <v>163.396551724138</v>
      </c>
      <c r="J45" s="7">
        <f t="shared" si="17"/>
        <v>454.95</v>
      </c>
      <c r="K45" s="6">
        <v>5.11</v>
      </c>
      <c r="L45" s="6">
        <v>4.92</v>
      </c>
      <c r="M45" s="6">
        <v>4.92</v>
      </c>
      <c r="N45" s="7">
        <f t="shared" si="18"/>
        <v>211.804457793234</v>
      </c>
      <c r="O45" s="7">
        <f t="shared" si="19"/>
        <v>171.851653054415</v>
      </c>
      <c r="P45" s="7">
        <f t="shared" si="20"/>
        <v>478.491796381994</v>
      </c>
      <c r="Q45" s="7">
        <f>N45*About!$A$30</f>
        <v>5883556.14275869</v>
      </c>
      <c r="R45" s="7">
        <f>O45*About!$A$30</f>
        <v>4773737.3401205</v>
      </c>
      <c r="S45" s="7">
        <f>P45*About!$A$30</f>
        <v>13291662.4002842</v>
      </c>
      <c r="U45" s="6" t="str">
        <f>'Combustion Generation'!G11</f>
        <v>海南省</v>
      </c>
      <c r="V45" s="6">
        <f>'Combustion Generation'!H11</f>
        <v>97</v>
      </c>
      <c r="W45" s="6">
        <f>'Combustion Generation'!I11</f>
        <v>96</v>
      </c>
      <c r="X45" s="6">
        <f>'Combustion Generation'!J11</f>
        <v>98</v>
      </c>
      <c r="Y45" s="6">
        <f>'Combustion Generation'!K11</f>
        <v>212</v>
      </c>
      <c r="Z45" s="6">
        <f>'Combustion Generation'!L11</f>
        <v>215</v>
      </c>
      <c r="AA45" s="6">
        <f>'Combustion Generation'!M11</f>
        <v>254</v>
      </c>
      <c r="AB45" s="6">
        <f>'Combustion Generation'!N11</f>
        <v>14</v>
      </c>
      <c r="AC45" s="6">
        <f>'Combustion Generation'!O11</f>
        <v>14</v>
      </c>
      <c r="AD45" s="6">
        <f>'Combustion Generation'!P11</f>
        <v>14</v>
      </c>
      <c r="AE45" s="6">
        <f>'Combustion Generation'!Q11</f>
        <v>5</v>
      </c>
      <c r="AF45" s="6">
        <f>'Combustion Generation'!R11</f>
        <v>7</v>
      </c>
      <c r="AG45" s="6">
        <f>'Combustion Generation'!S11</f>
        <v>17</v>
      </c>
      <c r="AH45" s="6">
        <f>'Combustion Generation'!T11</f>
        <v>8.7</v>
      </c>
      <c r="AI45" s="6">
        <f>'Combustion Generation'!U11</f>
        <v>6.6</v>
      </c>
      <c r="AJ45" s="6">
        <f>'Combustion Generation'!V11</f>
        <v>7</v>
      </c>
      <c r="AK45" s="6">
        <f>'Combustion Generation'!W11</f>
        <v>173</v>
      </c>
      <c r="AL45" s="6">
        <f>'Combustion Generation'!X11</f>
        <v>160</v>
      </c>
      <c r="AM45" s="6">
        <f>'Combustion Generation'!Y11</f>
        <v>166</v>
      </c>
      <c r="AN45" s="6">
        <f>'Combustion Generation'!Z11</f>
        <v>14</v>
      </c>
      <c r="AO45" s="6">
        <f>'Combustion Generation'!AA11</f>
        <v>28</v>
      </c>
      <c r="AP45" s="6">
        <f>'Combustion Generation'!AB11</f>
        <v>49.7</v>
      </c>
      <c r="AQ45" s="6">
        <f>'Combustion Generation'!AC11</f>
        <v>0</v>
      </c>
      <c r="AR45" s="6">
        <f>'Combustion Generation'!AD11</f>
        <v>0</v>
      </c>
      <c r="AS45" s="6">
        <f>'Combustion Generation'!AE11</f>
        <v>0</v>
      </c>
      <c r="AT45" s="6">
        <f>'Combustion Generation'!AF11</f>
        <v>0.3</v>
      </c>
      <c r="AU45" s="6">
        <f>'Combustion Generation'!AG11</f>
        <v>0.4</v>
      </c>
      <c r="AV45" s="6">
        <f>'Combustion Generation'!AH11</f>
        <v>0.3</v>
      </c>
      <c r="AW45" s="6">
        <f>'Combustion Generation'!AI11</f>
        <v>1657</v>
      </c>
    </row>
    <row r="46" spans="1:49">
      <c r="A46" s="6" t="s">
        <v>479</v>
      </c>
      <c r="B46" s="7">
        <f t="shared" si="11"/>
        <v>16.4025</v>
      </c>
      <c r="C46" s="7">
        <f t="shared" si="11"/>
        <v>26.692716</v>
      </c>
      <c r="D46" s="7">
        <f t="shared" si="11"/>
        <v>24.057</v>
      </c>
      <c r="E46" s="7">
        <f t="shared" si="12"/>
        <v>3</v>
      </c>
      <c r="F46" s="7">
        <f t="shared" si="13"/>
        <v>3</v>
      </c>
      <c r="G46" s="7">
        <f t="shared" si="14"/>
        <v>3.6</v>
      </c>
      <c r="H46" s="7">
        <f t="shared" si="15"/>
        <v>546.75</v>
      </c>
      <c r="I46" s="7">
        <f t="shared" si="16"/>
        <v>889.7572</v>
      </c>
      <c r="J46" s="7">
        <f t="shared" si="17"/>
        <v>668.25</v>
      </c>
      <c r="K46" s="6">
        <v>6.58</v>
      </c>
      <c r="L46" s="6">
        <v>6.52</v>
      </c>
      <c r="M46" s="6">
        <v>6.84</v>
      </c>
      <c r="N46" s="7">
        <f t="shared" si="18"/>
        <v>585.260115606936</v>
      </c>
      <c r="O46" s="7">
        <f t="shared" si="19"/>
        <v>951.815575524176</v>
      </c>
      <c r="P46" s="7">
        <f t="shared" si="20"/>
        <v>717.314297981967</v>
      </c>
      <c r="Q46" s="7">
        <f>N46*About!$A$30</f>
        <v>16257498.9410862</v>
      </c>
      <c r="R46" s="7">
        <f>O46*About!$A$30</f>
        <v>26439766.3509779</v>
      </c>
      <c r="S46" s="7">
        <f>P46*About!$A$30</f>
        <v>19925732.3861446</v>
      </c>
      <c r="U46" s="6" t="str">
        <f>'Combustion Generation'!G12</f>
        <v>河北省</v>
      </c>
      <c r="V46" s="6">
        <f>'Combustion Generation'!H12</f>
        <v>0</v>
      </c>
      <c r="W46" s="6">
        <f>'Combustion Generation'!I12</f>
        <v>0</v>
      </c>
      <c r="X46" s="6">
        <f>'Combustion Generation'!J12</f>
        <v>0</v>
      </c>
      <c r="Y46" s="6">
        <f>'Combustion Generation'!K12</f>
        <v>2377</v>
      </c>
      <c r="Z46" s="6">
        <f>'Combustion Generation'!L12</f>
        <v>2352</v>
      </c>
      <c r="AA46" s="6">
        <f>'Combustion Generation'!M12</f>
        <v>2259</v>
      </c>
      <c r="AB46" s="6">
        <f>'Combustion Generation'!N12</f>
        <v>27</v>
      </c>
      <c r="AC46" s="6">
        <f>'Combustion Generation'!O12</f>
        <v>29</v>
      </c>
      <c r="AD46" s="6">
        <f>'Combustion Generation'!P12</f>
        <v>23</v>
      </c>
      <c r="AE46" s="6">
        <f>'Combustion Generation'!Q12</f>
        <v>15</v>
      </c>
      <c r="AF46" s="6">
        <f>'Combustion Generation'!R12</f>
        <v>22</v>
      </c>
      <c r="AG46" s="6">
        <f>'Combustion Generation'!S12</f>
        <v>44</v>
      </c>
      <c r="AH46" s="6">
        <f>'Combustion Generation'!T12</f>
        <v>77.7</v>
      </c>
      <c r="AI46" s="6">
        <f>'Combustion Generation'!U12</f>
        <v>69</v>
      </c>
      <c r="AJ46" s="6">
        <f>'Combustion Generation'!V12</f>
        <v>70</v>
      </c>
      <c r="AK46" s="6">
        <f>'Combustion Generation'!W12</f>
        <v>2274</v>
      </c>
      <c r="AL46" s="6">
        <f>'Combustion Generation'!X12</f>
        <v>2224</v>
      </c>
      <c r="AM46" s="6">
        <f>'Combustion Generation'!Y12</f>
        <v>2111</v>
      </c>
      <c r="AN46" s="6">
        <f>'Combustion Generation'!Z12</f>
        <v>1</v>
      </c>
      <c r="AO46" s="6">
        <f>'Combustion Generation'!AA12</f>
        <v>8</v>
      </c>
      <c r="AP46" s="6">
        <f>'Combustion Generation'!AB12</f>
        <v>10</v>
      </c>
      <c r="AQ46" s="6">
        <f>'Combustion Generation'!AC12</f>
        <v>0</v>
      </c>
      <c r="AR46" s="6">
        <f>'Combustion Generation'!AD12</f>
        <v>0</v>
      </c>
      <c r="AS46" s="6">
        <f>'Combustion Generation'!AE12</f>
        <v>0</v>
      </c>
      <c r="AT46" s="6">
        <f>'Combustion Generation'!AF12</f>
        <v>0.3</v>
      </c>
      <c r="AU46" s="6">
        <f>'Combustion Generation'!AG12</f>
        <v>0</v>
      </c>
      <c r="AV46" s="6">
        <f>'Combustion Generation'!AH12</f>
        <v>1</v>
      </c>
      <c r="AW46" s="6">
        <f>'Combustion Generation'!AI12</f>
        <v>13994</v>
      </c>
    </row>
    <row r="47" spans="1:49">
      <c r="A47" s="6" t="s">
        <v>480</v>
      </c>
      <c r="B47" s="7">
        <f t="shared" si="11"/>
        <v>81.2835</v>
      </c>
      <c r="C47" s="7">
        <f t="shared" si="11"/>
        <v>67.068</v>
      </c>
      <c r="D47" s="7">
        <f t="shared" si="11"/>
        <v>86.022</v>
      </c>
      <c r="E47" s="7">
        <f t="shared" si="12"/>
        <v>33</v>
      </c>
      <c r="F47" s="7">
        <f t="shared" si="13"/>
        <v>30</v>
      </c>
      <c r="G47" s="7">
        <f t="shared" si="14"/>
        <v>37</v>
      </c>
      <c r="H47" s="7">
        <f t="shared" si="15"/>
        <v>246.313636363636</v>
      </c>
      <c r="I47" s="7">
        <f t="shared" si="16"/>
        <v>223.56</v>
      </c>
      <c r="J47" s="7">
        <f t="shared" si="17"/>
        <v>232.491891891892</v>
      </c>
      <c r="K47" s="6">
        <v>5.08</v>
      </c>
      <c r="L47" s="6">
        <v>5.07</v>
      </c>
      <c r="M47" s="6">
        <v>5.07</v>
      </c>
      <c r="N47" s="7">
        <f t="shared" si="18"/>
        <v>259.496034938513</v>
      </c>
      <c r="O47" s="7">
        <f t="shared" si="19"/>
        <v>235.499841988834</v>
      </c>
      <c r="P47" s="7">
        <f t="shared" si="20"/>
        <v>244.908766345615</v>
      </c>
      <c r="Q47" s="7">
        <f>N47*About!$A$30</f>
        <v>7208344.46210972</v>
      </c>
      <c r="R47" s="7">
        <f>O47*About!$A$30</f>
        <v>6541772.33278404</v>
      </c>
      <c r="S47" s="7">
        <f>P47*About!$A$30</f>
        <v>6803135.73973428</v>
      </c>
      <c r="U47" s="6" t="str">
        <f>'Combustion Generation'!G13</f>
        <v>河南省</v>
      </c>
      <c r="V47" s="6">
        <f>'Combustion Generation'!H13</f>
        <v>0</v>
      </c>
      <c r="W47" s="6">
        <f>'Combustion Generation'!I13</f>
        <v>0</v>
      </c>
      <c r="X47" s="6">
        <f>'Combustion Generation'!J13</f>
        <v>0</v>
      </c>
      <c r="Y47" s="6">
        <f>'Combustion Generation'!K13</f>
        <v>2481</v>
      </c>
      <c r="Z47" s="6">
        <f>'Combustion Generation'!L13</f>
        <v>2400</v>
      </c>
      <c r="AA47" s="6">
        <f>'Combustion Generation'!M13</f>
        <v>2350</v>
      </c>
      <c r="AB47" s="6">
        <f>'Combustion Generation'!N13</f>
        <v>28</v>
      </c>
      <c r="AC47" s="6">
        <f>'Combustion Generation'!O13</f>
        <v>37</v>
      </c>
      <c r="AD47" s="6">
        <f>'Combustion Generation'!P13</f>
        <v>42</v>
      </c>
      <c r="AE47" s="6">
        <f>'Combustion Generation'!Q13</f>
        <v>9</v>
      </c>
      <c r="AF47" s="6">
        <f>'Combustion Generation'!R13</f>
        <v>12</v>
      </c>
      <c r="AG47" s="6">
        <f>'Combustion Generation'!S13</f>
        <v>35</v>
      </c>
      <c r="AH47" s="6">
        <f>'Combustion Generation'!T13</f>
        <v>34</v>
      </c>
      <c r="AI47" s="6">
        <f>'Combustion Generation'!U13</f>
        <v>20</v>
      </c>
      <c r="AJ47" s="6">
        <f>'Combustion Generation'!V13</f>
        <v>21</v>
      </c>
      <c r="AK47" s="6">
        <f>'Combustion Generation'!W13</f>
        <v>2400</v>
      </c>
      <c r="AL47" s="6">
        <f>'Combustion Generation'!X13</f>
        <v>2300</v>
      </c>
      <c r="AM47" s="6">
        <f>'Combustion Generation'!Y13</f>
        <v>2241</v>
      </c>
      <c r="AN47" s="6">
        <f>'Combustion Generation'!Z13</f>
        <v>24</v>
      </c>
      <c r="AO47" s="6">
        <f>'Combustion Generation'!AA13</f>
        <v>29</v>
      </c>
      <c r="AP47" s="6">
        <f>'Combustion Generation'!AB13</f>
        <v>9</v>
      </c>
      <c r="AQ47" s="6">
        <f>'Combustion Generation'!AC13</f>
        <v>0</v>
      </c>
      <c r="AR47" s="6">
        <f>'Combustion Generation'!AD13</f>
        <v>0</v>
      </c>
      <c r="AS47" s="6">
        <f>'Combustion Generation'!AE13</f>
        <v>0</v>
      </c>
      <c r="AT47" s="6">
        <f>'Combustion Generation'!AF13</f>
        <v>0</v>
      </c>
      <c r="AU47" s="6">
        <f>'Combustion Generation'!AG13</f>
        <v>2</v>
      </c>
      <c r="AV47" s="6">
        <f>'Combustion Generation'!AH13</f>
        <v>2</v>
      </c>
      <c r="AW47" s="6">
        <f>'Combustion Generation'!AI13</f>
        <v>14476</v>
      </c>
    </row>
    <row r="48" spans="1:49">
      <c r="A48" s="6" t="s">
        <v>481</v>
      </c>
      <c r="B48" s="7">
        <f t="shared" si="11"/>
        <v>0.3645</v>
      </c>
      <c r="C48" s="7">
        <f t="shared" si="11"/>
        <v>1.701</v>
      </c>
      <c r="D48" s="7">
        <f t="shared" si="11"/>
        <v>1.8225</v>
      </c>
      <c r="E48" s="7">
        <f t="shared" si="12"/>
        <v>2</v>
      </c>
      <c r="F48" s="7">
        <f t="shared" si="13"/>
        <v>3</v>
      </c>
      <c r="G48" s="7">
        <f t="shared" si="14"/>
        <v>1</v>
      </c>
      <c r="H48" s="7">
        <f t="shared" si="15"/>
        <v>18.225</v>
      </c>
      <c r="I48" s="7">
        <f t="shared" si="16"/>
        <v>56.7</v>
      </c>
      <c r="J48" s="7">
        <f t="shared" si="17"/>
        <v>182.25</v>
      </c>
      <c r="K48" s="6">
        <v>5.45</v>
      </c>
      <c r="L48" s="6">
        <v>5.33</v>
      </c>
      <c r="M48" s="6">
        <v>5.38</v>
      </c>
      <c r="N48" s="7">
        <f t="shared" si="18"/>
        <v>19.2755156002115</v>
      </c>
      <c r="O48" s="7">
        <f t="shared" si="19"/>
        <v>59.8922573148833</v>
      </c>
      <c r="P48" s="7">
        <f t="shared" si="20"/>
        <v>192.612555485098</v>
      </c>
      <c r="Q48" s="7">
        <f>N48*About!$A$30</f>
        <v>535439.996853967</v>
      </c>
      <c r="R48" s="7">
        <f>O48*About!$A$30</f>
        <v>1663701.80354118</v>
      </c>
      <c r="S48" s="7">
        <f>P48*About!$A$30</f>
        <v>5350438.77642597</v>
      </c>
      <c r="U48" s="6" t="str">
        <f>'Combustion Generation'!G14</f>
        <v>黑龙江省</v>
      </c>
      <c r="V48" s="6">
        <f>'Combustion Generation'!H14</f>
        <v>0</v>
      </c>
      <c r="W48" s="6">
        <f>'Combustion Generation'!I14</f>
        <v>0</v>
      </c>
      <c r="X48" s="6">
        <f>'Combustion Generation'!J14</f>
        <v>0</v>
      </c>
      <c r="Y48" s="6">
        <f>'Combustion Generation'!K14</f>
        <v>887</v>
      </c>
      <c r="Z48" s="6">
        <f>'Combustion Generation'!L14</f>
        <v>895</v>
      </c>
      <c r="AA48" s="6">
        <f>'Combustion Generation'!M14</f>
        <v>905</v>
      </c>
      <c r="AB48" s="6">
        <f>'Combustion Generation'!N14</f>
        <v>54</v>
      </c>
      <c r="AC48" s="6">
        <f>'Combustion Generation'!O14</f>
        <v>59</v>
      </c>
      <c r="AD48" s="6">
        <f>'Combustion Generation'!P14</f>
        <v>72</v>
      </c>
      <c r="AE48" s="6">
        <f>'Combustion Generation'!Q14</f>
        <v>5</v>
      </c>
      <c r="AF48" s="6">
        <f>'Combustion Generation'!R14</f>
        <v>5</v>
      </c>
      <c r="AG48" s="6">
        <f>'Combustion Generation'!S14</f>
        <v>7</v>
      </c>
      <c r="AH48" s="6">
        <f>'Combustion Generation'!T14</f>
        <v>16.9</v>
      </c>
      <c r="AI48" s="6">
        <f>'Combustion Generation'!U14</f>
        <v>11.7</v>
      </c>
      <c r="AJ48" s="6">
        <f>'Combustion Generation'!V14</f>
        <v>18</v>
      </c>
      <c r="AK48" s="6">
        <f>'Combustion Generation'!W14</f>
        <v>818</v>
      </c>
      <c r="AL48" s="6">
        <f>'Combustion Generation'!X14</f>
        <v>815</v>
      </c>
      <c r="AM48" s="6">
        <f>'Combustion Generation'!Y14</f>
        <v>804</v>
      </c>
      <c r="AN48" s="6">
        <f>'Combustion Generation'!Z14</f>
        <v>3</v>
      </c>
      <c r="AO48" s="6">
        <f>'Combustion Generation'!AA14</f>
        <v>3</v>
      </c>
      <c r="AP48" s="6">
        <f>'Combustion Generation'!AB14</f>
        <v>3.6</v>
      </c>
      <c r="AQ48" s="6">
        <f>'Combustion Generation'!AC14</f>
        <v>0</v>
      </c>
      <c r="AR48" s="6">
        <f>'Combustion Generation'!AD14</f>
        <v>0</v>
      </c>
      <c r="AS48" s="6">
        <f>'Combustion Generation'!AE14</f>
        <v>0</v>
      </c>
      <c r="AT48" s="6">
        <f>'Combustion Generation'!AF14</f>
        <v>0.1</v>
      </c>
      <c r="AU48" s="6">
        <f>'Combustion Generation'!AG14</f>
        <v>0.3</v>
      </c>
      <c r="AV48" s="6">
        <f>'Combustion Generation'!AH14</f>
        <v>0.4</v>
      </c>
      <c r="AW48" s="6">
        <f>'Combustion Generation'!AI14</f>
        <v>5383</v>
      </c>
    </row>
    <row r="49" spans="1:49">
      <c r="A49" s="6" t="s">
        <v>482</v>
      </c>
      <c r="B49" s="7">
        <f t="shared" si="11"/>
        <v>0.243</v>
      </c>
      <c r="C49" s="7">
        <f t="shared" si="11"/>
        <v>0.243</v>
      </c>
      <c r="D49" s="7">
        <f t="shared" si="11"/>
        <v>0</v>
      </c>
      <c r="E49" s="7">
        <f t="shared" si="12"/>
        <v>0.1</v>
      </c>
      <c r="F49" s="7">
        <f t="shared" si="13"/>
        <v>0.1</v>
      </c>
      <c r="G49" s="7">
        <f t="shared" si="14"/>
        <v>0</v>
      </c>
      <c r="H49" s="7">
        <f t="shared" si="15"/>
        <v>243</v>
      </c>
      <c r="I49" s="7">
        <f t="shared" si="16"/>
        <v>243</v>
      </c>
      <c r="J49" s="7" t="e">
        <f t="shared" si="17"/>
        <v>#DIV/0!</v>
      </c>
      <c r="K49" s="6">
        <v>7.05</v>
      </c>
      <c r="L49" s="6">
        <v>7.13</v>
      </c>
      <c r="M49" s="6">
        <v>7.16</v>
      </c>
      <c r="N49" s="7">
        <f t="shared" si="18"/>
        <v>261.430876815492</v>
      </c>
      <c r="O49" s="7">
        <f t="shared" si="19"/>
        <v>261.656078389146</v>
      </c>
      <c r="P49" s="7" t="e">
        <f t="shared" si="20"/>
        <v>#DIV/0!</v>
      </c>
      <c r="Q49" s="7">
        <f>N49*About!$A$30</f>
        <v>7262090.97400646</v>
      </c>
      <c r="R49" s="7">
        <f>O49*About!$A$30</f>
        <v>7268346.67851729</v>
      </c>
      <c r="S49" s="7" t="e">
        <f>P49*About!$A$30</f>
        <v>#DIV/0!</v>
      </c>
      <c r="U49" s="6" t="str">
        <f>'Combustion Generation'!G15</f>
        <v>湖北省</v>
      </c>
      <c r="V49" s="6">
        <f>'Combustion Generation'!H15</f>
        <v>0</v>
      </c>
      <c r="W49" s="6">
        <f>'Combustion Generation'!I15</f>
        <v>0</v>
      </c>
      <c r="X49" s="6">
        <f>'Combustion Generation'!J15</f>
        <v>0</v>
      </c>
      <c r="Y49" s="6">
        <f>'Combustion Generation'!K15</f>
        <v>1485</v>
      </c>
      <c r="Z49" s="6">
        <f>'Combustion Generation'!L15</f>
        <v>1243</v>
      </c>
      <c r="AA49" s="6">
        <f>'Combustion Generation'!M15</f>
        <v>1476</v>
      </c>
      <c r="AB49" s="6">
        <f>'Combustion Generation'!N15</f>
        <v>13</v>
      </c>
      <c r="AC49" s="6">
        <f>'Combustion Generation'!O15</f>
        <v>17</v>
      </c>
      <c r="AD49" s="6">
        <f>'Combustion Generation'!P15</f>
        <v>14</v>
      </c>
      <c r="AE49" s="6">
        <f>'Combustion Generation'!Q15</f>
        <v>15</v>
      </c>
      <c r="AF49" s="6">
        <f>'Combustion Generation'!R15</f>
        <v>19</v>
      </c>
      <c r="AG49" s="6">
        <f>'Combustion Generation'!S15</f>
        <v>26</v>
      </c>
      <c r="AH49" s="6">
        <f>'Combustion Generation'!T15</f>
        <v>81.9</v>
      </c>
      <c r="AI49" s="6">
        <f>'Combustion Generation'!U15</f>
        <v>73</v>
      </c>
      <c r="AJ49" s="6">
        <f>'Combustion Generation'!V15</f>
        <v>90</v>
      </c>
      <c r="AK49" s="6">
        <f>'Combustion Generation'!W15</f>
        <v>1351</v>
      </c>
      <c r="AL49" s="6">
        <f>'Combustion Generation'!X15</f>
        <v>1102</v>
      </c>
      <c r="AM49" s="6">
        <f>'Combustion Generation'!Y15</f>
        <v>1307</v>
      </c>
      <c r="AN49" s="6">
        <f>'Combustion Generation'!Z15</f>
        <v>33</v>
      </c>
      <c r="AO49" s="6">
        <f>'Combustion Generation'!AA15</f>
        <v>30</v>
      </c>
      <c r="AP49" s="6">
        <f>'Combustion Generation'!AB15</f>
        <v>37</v>
      </c>
      <c r="AQ49" s="6">
        <f>'Combustion Generation'!AC15</f>
        <v>0</v>
      </c>
      <c r="AR49" s="6">
        <f>'Combustion Generation'!AD15</f>
        <v>0</v>
      </c>
      <c r="AS49" s="6">
        <f>'Combustion Generation'!AE15</f>
        <v>0</v>
      </c>
      <c r="AT49" s="6">
        <f>'Combustion Generation'!AF15</f>
        <v>1.1</v>
      </c>
      <c r="AU49" s="6">
        <f>'Combustion Generation'!AG15</f>
        <v>2</v>
      </c>
      <c r="AV49" s="6">
        <f>'Combustion Generation'!AH15</f>
        <v>2</v>
      </c>
      <c r="AW49" s="6">
        <f>'Combustion Generation'!AI15</f>
        <v>8418</v>
      </c>
    </row>
    <row r="50" spans="1:49">
      <c r="A50" s="6" t="s">
        <v>483</v>
      </c>
      <c r="B50" s="7">
        <f t="shared" si="11"/>
        <v>1355.41182388111</v>
      </c>
      <c r="C50" s="7">
        <f t="shared" si="11"/>
        <v>992.326625896823</v>
      </c>
      <c r="D50" s="7">
        <f t="shared" si="11"/>
        <v>984.951789716433</v>
      </c>
      <c r="E50" s="7">
        <f t="shared" si="12"/>
        <v>532</v>
      </c>
      <c r="F50" s="7">
        <f t="shared" si="13"/>
        <v>477</v>
      </c>
      <c r="G50" s="7">
        <f t="shared" si="14"/>
        <v>486</v>
      </c>
      <c r="H50" s="7">
        <f t="shared" si="15"/>
        <v>254.776658624268</v>
      </c>
      <c r="I50" s="7">
        <f t="shared" si="16"/>
        <v>208.034932053841</v>
      </c>
      <c r="J50" s="7">
        <f t="shared" si="17"/>
        <v>202.664977307908</v>
      </c>
      <c r="K50" s="6">
        <v>4.36</v>
      </c>
      <c r="L50" s="6">
        <v>4.45</v>
      </c>
      <c r="M50" s="6">
        <v>4.5</v>
      </c>
      <c r="N50" s="7">
        <f t="shared" si="18"/>
        <v>266.391320184304</v>
      </c>
      <c r="O50" s="7">
        <f t="shared" si="19"/>
        <v>217.723633755982</v>
      </c>
      <c r="P50" s="7">
        <f t="shared" si="20"/>
        <v>212.214635924511</v>
      </c>
      <c r="Q50" s="7">
        <f>N50*About!$A$30</f>
        <v>7399883.38573119</v>
      </c>
      <c r="R50" s="7">
        <f>O50*About!$A$30</f>
        <v>6047980.46346725</v>
      </c>
      <c r="S50" s="7">
        <f>P50*About!$A$30</f>
        <v>5894950.17142571</v>
      </c>
      <c r="U50" s="6" t="str">
        <f>'Combustion Generation'!G16</f>
        <v>湖南省</v>
      </c>
      <c r="V50" s="6">
        <f>'Combustion Generation'!H16</f>
        <v>0</v>
      </c>
      <c r="W50" s="6">
        <f>'Combustion Generation'!I16</f>
        <v>0</v>
      </c>
      <c r="X50" s="6">
        <f>'Combustion Generation'!J16</f>
        <v>0</v>
      </c>
      <c r="Y50" s="6">
        <f>'Combustion Generation'!K16</f>
        <v>906</v>
      </c>
      <c r="Z50" s="6">
        <f>'Combustion Generation'!L16</f>
        <v>849</v>
      </c>
      <c r="AA50" s="6">
        <f>'Combustion Generation'!M16</f>
        <v>1024</v>
      </c>
      <c r="AB50" s="6">
        <f>'Combustion Generation'!N16</f>
        <v>1</v>
      </c>
      <c r="AC50" s="6">
        <f>'Combustion Generation'!O16</f>
        <v>12</v>
      </c>
      <c r="AD50" s="6">
        <f>'Combustion Generation'!P16</f>
        <v>13</v>
      </c>
      <c r="AE50" s="6">
        <f>'Combustion Generation'!Q16</f>
        <v>19</v>
      </c>
      <c r="AF50" s="6">
        <f>'Combustion Generation'!R16</f>
        <v>25</v>
      </c>
      <c r="AG50" s="6">
        <f>'Combustion Generation'!S16</f>
        <v>32</v>
      </c>
      <c r="AH50" s="6">
        <f>'Combustion Generation'!T16</f>
        <v>112.9</v>
      </c>
      <c r="AI50" s="6">
        <f>'Combustion Generation'!U16</f>
        <v>95</v>
      </c>
      <c r="AJ50" s="6">
        <f>'Combustion Generation'!V16</f>
        <v>100</v>
      </c>
      <c r="AK50" s="6">
        <f>'Combustion Generation'!W16</f>
        <v>776</v>
      </c>
      <c r="AL50" s="6">
        <f>'Combustion Generation'!X16</f>
        <v>710</v>
      </c>
      <c r="AM50" s="6">
        <f>'Combustion Generation'!Y16</f>
        <v>873</v>
      </c>
      <c r="AN50" s="6">
        <f>'Combustion Generation'!Z16</f>
        <v>2</v>
      </c>
      <c r="AO50" s="6">
        <f>'Combustion Generation'!AA16</f>
        <v>3</v>
      </c>
      <c r="AP50" s="6">
        <f>'Combustion Generation'!AB16</f>
        <v>1</v>
      </c>
      <c r="AQ50" s="6">
        <f>'Combustion Generation'!AC16</f>
        <v>3</v>
      </c>
      <c r="AR50" s="6">
        <f>'Combustion Generation'!AD16</f>
        <v>3</v>
      </c>
      <c r="AS50" s="6">
        <f>'Combustion Generation'!AE16</f>
        <v>3</v>
      </c>
      <c r="AT50" s="6">
        <f>'Combustion Generation'!AF16</f>
        <v>1.1</v>
      </c>
      <c r="AU50" s="6">
        <f>'Combustion Generation'!AG16</f>
        <v>2</v>
      </c>
      <c r="AV50" s="6">
        <f>'Combustion Generation'!AH16</f>
        <v>2</v>
      </c>
      <c r="AW50" s="6">
        <f>'Combustion Generation'!AI16</f>
        <v>5568</v>
      </c>
    </row>
    <row r="51" spans="1:49">
      <c r="A51" s="6" t="s">
        <v>484</v>
      </c>
      <c r="B51" s="7">
        <f t="shared" si="11"/>
        <v>11.2995</v>
      </c>
      <c r="C51" s="7">
        <f t="shared" si="11"/>
        <v>7.047</v>
      </c>
      <c r="D51" s="7">
        <f t="shared" si="11"/>
        <v>13.2435</v>
      </c>
      <c r="E51" s="7">
        <f t="shared" si="12"/>
        <v>6</v>
      </c>
      <c r="F51" s="7">
        <f t="shared" si="13"/>
        <v>4</v>
      </c>
      <c r="G51" s="7">
        <f t="shared" si="14"/>
        <v>5</v>
      </c>
      <c r="H51" s="7">
        <f t="shared" si="15"/>
        <v>188.325</v>
      </c>
      <c r="I51" s="7">
        <f t="shared" si="16"/>
        <v>176.175</v>
      </c>
      <c r="J51" s="7">
        <f t="shared" si="17"/>
        <v>264.87</v>
      </c>
      <c r="K51" s="6">
        <v>4.77</v>
      </c>
      <c r="L51" s="6">
        <v>4.94</v>
      </c>
      <c r="M51" s="6">
        <v>5.19</v>
      </c>
      <c r="N51" s="7">
        <f t="shared" si="18"/>
        <v>197.758059435052</v>
      </c>
      <c r="O51" s="7">
        <f t="shared" si="19"/>
        <v>185.330317694088</v>
      </c>
      <c r="P51" s="7">
        <f t="shared" si="20"/>
        <v>279.36926484548</v>
      </c>
      <c r="Q51" s="7">
        <f>N51*About!$A$30</f>
        <v>5493371.84633281</v>
      </c>
      <c r="R51" s="7">
        <f>O51*About!$A$30</f>
        <v>5148150.99015967</v>
      </c>
      <c r="S51" s="7">
        <f>P51*About!$A$30</f>
        <v>7760387.91347909</v>
      </c>
      <c r="U51" s="6" t="str">
        <f>'Combustion Generation'!G17</f>
        <v>吉林省</v>
      </c>
      <c r="V51" s="6">
        <f>'Combustion Generation'!H17</f>
        <v>0</v>
      </c>
      <c r="W51" s="6">
        <f>'Combustion Generation'!I17</f>
        <v>0</v>
      </c>
      <c r="X51" s="6">
        <f>'Combustion Generation'!J17</f>
        <v>0</v>
      </c>
      <c r="Y51" s="6">
        <f>'Combustion Generation'!K17</f>
        <v>705</v>
      </c>
      <c r="Z51" s="6">
        <f>'Combustion Generation'!L17</f>
        <v>721</v>
      </c>
      <c r="AA51" s="6">
        <f>'Combustion Generation'!M17</f>
        <v>689.2</v>
      </c>
      <c r="AB51" s="6">
        <f>'Combustion Generation'!N17</f>
        <v>26</v>
      </c>
      <c r="AC51" s="6">
        <f>'Combustion Generation'!O17</f>
        <v>24</v>
      </c>
      <c r="AD51" s="6">
        <f>'Combustion Generation'!P17</f>
        <v>20</v>
      </c>
      <c r="AE51" s="6">
        <f>'Combustion Generation'!Q17</f>
        <v>9</v>
      </c>
      <c r="AF51" s="6">
        <f>'Combustion Generation'!R17</f>
        <v>9</v>
      </c>
      <c r="AG51" s="6">
        <f>'Combustion Generation'!S17</f>
        <v>11</v>
      </c>
      <c r="AH51" s="6">
        <f>'Combustion Generation'!T17</f>
        <v>10</v>
      </c>
      <c r="AI51" s="6">
        <f>'Combustion Generation'!U17</f>
        <v>11.97</v>
      </c>
      <c r="AJ51" s="6">
        <f>'Combustion Generation'!V17</f>
        <v>12</v>
      </c>
      <c r="AK51" s="6">
        <f>'Combustion Generation'!W17</f>
        <v>659</v>
      </c>
      <c r="AL51" s="6">
        <f>'Combustion Generation'!X17</f>
        <v>677</v>
      </c>
      <c r="AM51" s="6">
        <f>'Combustion Generation'!Y17</f>
        <v>646</v>
      </c>
      <c r="AN51" s="6">
        <f>'Combustion Generation'!Z17</f>
        <v>0.1</v>
      </c>
      <c r="AO51" s="6">
        <f>'Combustion Generation'!AA17</f>
        <v>0.1</v>
      </c>
      <c r="AP51" s="6">
        <f>'Combustion Generation'!AB17</f>
        <v>0</v>
      </c>
      <c r="AQ51" s="6">
        <f>'Combustion Generation'!AC17</f>
        <v>0</v>
      </c>
      <c r="AR51" s="6">
        <f>'Combustion Generation'!AD17</f>
        <v>0</v>
      </c>
      <c r="AS51" s="6">
        <f>'Combustion Generation'!AE17</f>
        <v>0</v>
      </c>
      <c r="AT51" s="6">
        <f>'Combustion Generation'!AF17</f>
        <v>0</v>
      </c>
      <c r="AU51" s="6">
        <f>'Combustion Generation'!AG17</f>
        <v>0.03</v>
      </c>
      <c r="AV51" s="6">
        <f>'Combustion Generation'!AH17</f>
        <v>0.2</v>
      </c>
      <c r="AW51" s="6">
        <f>'Combustion Generation'!AI17</f>
        <v>4230.6</v>
      </c>
    </row>
    <row r="52" spans="1:49">
      <c r="A52" s="6" t="s">
        <v>485</v>
      </c>
      <c r="B52" s="7">
        <f t="shared" si="11"/>
        <v>0</v>
      </c>
      <c r="C52" s="7">
        <f t="shared" si="11"/>
        <v>0</v>
      </c>
      <c r="D52" s="7">
        <f t="shared" si="11"/>
        <v>0</v>
      </c>
      <c r="E52" s="7">
        <f t="shared" si="12"/>
        <v>3</v>
      </c>
      <c r="F52" s="7">
        <f t="shared" si="13"/>
        <v>3</v>
      </c>
      <c r="G52" s="7">
        <f t="shared" si="14"/>
        <v>0</v>
      </c>
      <c r="H52" s="7">
        <f t="shared" si="15"/>
        <v>0</v>
      </c>
      <c r="I52" s="7">
        <f t="shared" si="16"/>
        <v>0</v>
      </c>
      <c r="J52" s="7" t="e">
        <f t="shared" si="17"/>
        <v>#DIV/0!</v>
      </c>
      <c r="K52" s="6">
        <v>6.17</v>
      </c>
      <c r="L52" s="6">
        <v>5.96</v>
      </c>
      <c r="M52" s="6">
        <v>6.03</v>
      </c>
      <c r="N52" s="7">
        <f t="shared" si="18"/>
        <v>0</v>
      </c>
      <c r="O52" s="7">
        <f t="shared" si="19"/>
        <v>0</v>
      </c>
      <c r="P52" s="7" t="e">
        <f t="shared" si="20"/>
        <v>#DIV/0!</v>
      </c>
      <c r="Q52" s="7">
        <f>N52*About!$A$30</f>
        <v>0</v>
      </c>
      <c r="R52" s="7">
        <f>O52*About!$A$30</f>
        <v>0</v>
      </c>
      <c r="S52" s="7" t="e">
        <f>P52*About!$A$30</f>
        <v>#DIV/0!</v>
      </c>
      <c r="U52" s="6" t="str">
        <f>'Combustion Generation'!G18</f>
        <v>江苏省</v>
      </c>
      <c r="V52" s="6">
        <f>'Combustion Generation'!H18</f>
        <v>329</v>
      </c>
      <c r="W52" s="6">
        <f>'Combustion Generation'!I18</f>
        <v>355</v>
      </c>
      <c r="X52" s="6">
        <f>'Combustion Generation'!J18</f>
        <v>485</v>
      </c>
      <c r="Y52" s="6">
        <f>'Combustion Generation'!K18</f>
        <v>4364</v>
      </c>
      <c r="Z52" s="6">
        <f>'Combustion Generation'!L18</f>
        <v>4290</v>
      </c>
      <c r="AA52" s="6">
        <f>'Combustion Generation'!M18</f>
        <v>4739</v>
      </c>
      <c r="AB52" s="6">
        <f>'Combustion Generation'!N18</f>
        <v>35</v>
      </c>
      <c r="AC52" s="6">
        <f>'Combustion Generation'!O18</f>
        <v>37</v>
      </c>
      <c r="AD52" s="6">
        <f>'Combustion Generation'!P18</f>
        <v>32</v>
      </c>
      <c r="AE52" s="6">
        <f>'Combustion Generation'!Q18</f>
        <v>73</v>
      </c>
      <c r="AF52" s="6">
        <f>'Combustion Generation'!R18</f>
        <v>86</v>
      </c>
      <c r="AG52" s="6">
        <f>'Combustion Generation'!S18</f>
        <v>99</v>
      </c>
      <c r="AH52" s="6">
        <f>'Combustion Generation'!T18</f>
        <v>133</v>
      </c>
      <c r="AI52" s="6">
        <f>'Combustion Generation'!U18</f>
        <v>118</v>
      </c>
      <c r="AJ52" s="6">
        <f>'Combustion Generation'!V18</f>
        <v>116</v>
      </c>
      <c r="AK52" s="6">
        <f>'Combustion Generation'!W18</f>
        <v>3604</v>
      </c>
      <c r="AL52" s="6">
        <f>'Combustion Generation'!X18</f>
        <v>3570</v>
      </c>
      <c r="AM52" s="6">
        <f>'Combustion Generation'!Y18</f>
        <v>4004</v>
      </c>
      <c r="AN52" s="6">
        <f>'Combustion Generation'!Z18</f>
        <v>532</v>
      </c>
      <c r="AO52" s="6">
        <f>'Combustion Generation'!AA18</f>
        <v>477</v>
      </c>
      <c r="AP52" s="6">
        <f>'Combustion Generation'!AB18</f>
        <v>486</v>
      </c>
      <c r="AQ52" s="6">
        <f>'Combustion Generation'!AC18</f>
        <v>0</v>
      </c>
      <c r="AR52" s="6">
        <f>'Combustion Generation'!AD18</f>
        <v>0</v>
      </c>
      <c r="AS52" s="6">
        <f>'Combustion Generation'!AE18</f>
        <v>0</v>
      </c>
      <c r="AT52" s="6">
        <f>'Combustion Generation'!AF18</f>
        <v>2</v>
      </c>
      <c r="AU52" s="6">
        <f>'Combustion Generation'!AG18</f>
        <v>2</v>
      </c>
      <c r="AV52" s="6">
        <f>'Combustion Generation'!AH18</f>
        <v>2</v>
      </c>
      <c r="AW52" s="6">
        <f>'Combustion Generation'!AI18</f>
        <v>27970</v>
      </c>
    </row>
    <row r="53" spans="1:49">
      <c r="A53" s="6" t="s">
        <v>486</v>
      </c>
      <c r="B53" s="7">
        <f t="shared" si="11"/>
        <v>0.278144516569867</v>
      </c>
      <c r="C53" s="7">
        <f t="shared" si="11"/>
        <v>0.139072258284933</v>
      </c>
      <c r="D53" s="7">
        <f t="shared" si="11"/>
        <v>0.1215</v>
      </c>
      <c r="E53" s="7">
        <f t="shared" si="12"/>
        <v>0.3</v>
      </c>
      <c r="F53" s="7">
        <f t="shared" si="13"/>
        <v>28.4</v>
      </c>
      <c r="G53" s="7">
        <f t="shared" si="14"/>
        <v>32.9</v>
      </c>
      <c r="H53" s="7">
        <f t="shared" si="15"/>
        <v>92.7148388566223</v>
      </c>
      <c r="I53" s="7">
        <f t="shared" si="16"/>
        <v>0.489691050299061</v>
      </c>
      <c r="J53" s="7">
        <f t="shared" si="17"/>
        <v>0.369300911854103</v>
      </c>
      <c r="K53" s="6">
        <v>7.32</v>
      </c>
      <c r="L53" s="6">
        <v>7.01</v>
      </c>
      <c r="M53" s="6">
        <v>6.67</v>
      </c>
      <c r="N53" s="7">
        <f t="shared" si="18"/>
        <v>100.037590479739</v>
      </c>
      <c r="O53" s="7">
        <f t="shared" si="19"/>
        <v>0.526606140766815</v>
      </c>
      <c r="P53" s="7">
        <f t="shared" si="20"/>
        <v>0.395693680332265</v>
      </c>
      <c r="Q53" s="7">
        <f>N53*About!$A$30</f>
        <v>2778868.70798736</v>
      </c>
      <c r="R53" s="7">
        <f>O53*About!$A$30</f>
        <v>14628.1944516373</v>
      </c>
      <c r="S53" s="7">
        <f>P53*About!$A$30</f>
        <v>10991.6760384826</v>
      </c>
      <c r="U53" s="6" t="str">
        <f>'Combustion Generation'!G19</f>
        <v>江西省</v>
      </c>
      <c r="V53" s="6">
        <f>'Combustion Generation'!H19</f>
        <v>0</v>
      </c>
      <c r="W53" s="6">
        <f>'Combustion Generation'!I19</f>
        <v>0</v>
      </c>
      <c r="X53" s="6">
        <f>'Combustion Generation'!J19</f>
        <v>0</v>
      </c>
      <c r="Y53" s="6">
        <f>'Combustion Generation'!K19</f>
        <v>1128</v>
      </c>
      <c r="Z53" s="6">
        <f>'Combustion Generation'!L19</f>
        <v>1199</v>
      </c>
      <c r="AA53" s="6">
        <f>'Combustion Generation'!M19</f>
        <v>1306</v>
      </c>
      <c r="AB53" s="6">
        <f>'Combustion Generation'!N19</f>
        <v>10</v>
      </c>
      <c r="AC53" s="6">
        <f>'Combustion Generation'!O19</f>
        <v>13</v>
      </c>
      <c r="AD53" s="6">
        <f>'Combustion Generation'!P19</f>
        <v>16</v>
      </c>
      <c r="AE53" s="6">
        <f>'Combustion Generation'!Q19</f>
        <v>9</v>
      </c>
      <c r="AF53" s="6">
        <f>'Combustion Generation'!R19</f>
        <v>17</v>
      </c>
      <c r="AG53" s="6">
        <f>'Combustion Generation'!S19</f>
        <v>35</v>
      </c>
      <c r="AH53" s="6">
        <f>'Combustion Generation'!T19</f>
        <v>156.4</v>
      </c>
      <c r="AI53" s="6">
        <f>'Combustion Generation'!U19</f>
        <v>145</v>
      </c>
      <c r="AJ53" s="6">
        <f>'Combustion Generation'!V19</f>
        <v>174</v>
      </c>
      <c r="AK53" s="6">
        <f>'Combustion Generation'!W19</f>
        <v>973</v>
      </c>
      <c r="AL53" s="6">
        <f>'Combustion Generation'!X19</f>
        <v>1018</v>
      </c>
      <c r="AM53" s="6">
        <f>'Combustion Generation'!Y19</f>
        <v>1075</v>
      </c>
      <c r="AN53" s="6">
        <f>'Combustion Generation'!Z19</f>
        <v>6</v>
      </c>
      <c r="AO53" s="6">
        <f>'Combustion Generation'!AA19</f>
        <v>4</v>
      </c>
      <c r="AP53" s="6">
        <f>'Combustion Generation'!AB19</f>
        <v>5</v>
      </c>
      <c r="AQ53" s="6">
        <f>'Combustion Generation'!AC19</f>
        <v>0</v>
      </c>
      <c r="AR53" s="6">
        <f>'Combustion Generation'!AD19</f>
        <v>0</v>
      </c>
      <c r="AS53" s="6">
        <f>'Combustion Generation'!AE19</f>
        <v>0</v>
      </c>
      <c r="AT53" s="6">
        <f>'Combustion Generation'!AF19</f>
        <v>1.6</v>
      </c>
      <c r="AU53" s="6">
        <f>'Combustion Generation'!AG19</f>
        <v>2</v>
      </c>
      <c r="AV53" s="6">
        <f>'Combustion Generation'!AH19</f>
        <v>1</v>
      </c>
      <c r="AW53" s="6">
        <f>'Combustion Generation'!AI19</f>
        <v>7294</v>
      </c>
    </row>
    <row r="54" spans="1:49">
      <c r="A54" s="6" t="s">
        <v>487</v>
      </c>
      <c r="B54" s="7">
        <f t="shared" si="11"/>
        <v>44.0357167748548</v>
      </c>
      <c r="C54" s="7">
        <f t="shared" si="11"/>
        <v>47.6982890331397</v>
      </c>
      <c r="D54" s="7">
        <f t="shared" si="11"/>
        <v>40.2867890331397</v>
      </c>
      <c r="E54" s="7">
        <f t="shared" si="12"/>
        <v>13</v>
      </c>
      <c r="F54" s="7">
        <f t="shared" si="13"/>
        <v>12</v>
      </c>
      <c r="G54" s="7">
        <f t="shared" si="14"/>
        <v>12</v>
      </c>
      <c r="H54" s="7">
        <f t="shared" si="15"/>
        <v>338.736282883499</v>
      </c>
      <c r="I54" s="7">
        <f t="shared" si="16"/>
        <v>397.485741942831</v>
      </c>
      <c r="J54" s="7">
        <f t="shared" si="17"/>
        <v>335.723241942831</v>
      </c>
      <c r="K54" s="6">
        <v>8.42</v>
      </c>
      <c r="L54" s="6">
        <v>8.15</v>
      </c>
      <c r="M54" s="6">
        <v>7.89</v>
      </c>
      <c r="N54" s="7">
        <f t="shared" si="18"/>
        <v>369.880195330311</v>
      </c>
      <c r="O54" s="7">
        <f t="shared" si="19"/>
        <v>432.75529879459</v>
      </c>
      <c r="P54" s="7">
        <f t="shared" si="20"/>
        <v>364.480775098069</v>
      </c>
      <c r="Q54" s="7">
        <f>N54*About!$A$30</f>
        <v>10274622.7251028</v>
      </c>
      <c r="R54" s="7">
        <f>O54*About!$A$30</f>
        <v>12021182.7600902</v>
      </c>
      <c r="S54" s="7">
        <f>P54*About!$A$30</f>
        <v>10124636.3064706</v>
      </c>
      <c r="U54" s="6" t="str">
        <f>'Combustion Generation'!G20</f>
        <v>辽宁省</v>
      </c>
      <c r="V54" s="6">
        <f>'Combustion Generation'!H20</f>
        <v>327</v>
      </c>
      <c r="W54" s="6">
        <f>'Combustion Generation'!I20</f>
        <v>327</v>
      </c>
      <c r="X54" s="6">
        <f>'Combustion Generation'!J20</f>
        <v>400</v>
      </c>
      <c r="Y54" s="6">
        <f>'Combustion Generation'!K20</f>
        <v>1395</v>
      </c>
      <c r="Z54" s="6">
        <f>'Combustion Generation'!L20</f>
        <v>1410</v>
      </c>
      <c r="AA54" s="6">
        <f>'Combustion Generation'!M20</f>
        <v>1399</v>
      </c>
      <c r="AB54" s="6">
        <f>'Combustion Generation'!N20</f>
        <v>6</v>
      </c>
      <c r="AC54" s="6">
        <f>'Combustion Generation'!O20</f>
        <v>9</v>
      </c>
      <c r="AD54" s="6">
        <f>'Combustion Generation'!P20</f>
        <v>9</v>
      </c>
      <c r="AE54" s="6">
        <f>'Combustion Generation'!Q20</f>
        <v>6</v>
      </c>
      <c r="AF54" s="6">
        <f>'Combustion Generation'!R20</f>
        <v>15</v>
      </c>
      <c r="AG54" s="6">
        <f>'Combustion Generation'!S20</f>
        <v>19</v>
      </c>
      <c r="AH54" s="6">
        <f>'Combustion Generation'!T20</f>
        <v>51</v>
      </c>
      <c r="AI54" s="6">
        <f>'Combustion Generation'!U20</f>
        <v>38</v>
      </c>
      <c r="AJ54" s="6">
        <f>'Combustion Generation'!V20</f>
        <v>42</v>
      </c>
      <c r="AK54" s="6">
        <f>'Combustion Generation'!W20</f>
        <v>1343</v>
      </c>
      <c r="AL54" s="6">
        <f>'Combustion Generation'!X20</f>
        <v>1340</v>
      </c>
      <c r="AM54" s="6">
        <f>'Combustion Generation'!Y20</f>
        <v>1324</v>
      </c>
      <c r="AN54" s="6">
        <f>'Combustion Generation'!Z20</f>
        <v>3</v>
      </c>
      <c r="AO54" s="6">
        <f>'Combustion Generation'!AA20</f>
        <v>3</v>
      </c>
      <c r="AP54" s="6">
        <f>'Combustion Generation'!AB20</f>
        <v>0</v>
      </c>
      <c r="AQ54" s="6">
        <f>'Combustion Generation'!AC20</f>
        <v>4</v>
      </c>
      <c r="AR54" s="6">
        <f>'Combustion Generation'!AD20</f>
        <v>4</v>
      </c>
      <c r="AS54" s="6">
        <f>'Combustion Generation'!AE20</f>
        <v>4</v>
      </c>
      <c r="AT54" s="6">
        <f>'Combustion Generation'!AF20</f>
        <v>0</v>
      </c>
      <c r="AU54" s="6">
        <f>'Combustion Generation'!AG20</f>
        <v>1</v>
      </c>
      <c r="AV54" s="6">
        <f>'Combustion Generation'!AH20</f>
        <v>1</v>
      </c>
      <c r="AW54" s="6">
        <f>'Combustion Generation'!AI20</f>
        <v>9480</v>
      </c>
    </row>
    <row r="55" spans="1:49">
      <c r="A55" s="6" t="s">
        <v>488</v>
      </c>
      <c r="B55" s="7">
        <f t="shared" si="11"/>
        <v>0.243</v>
      </c>
      <c r="C55" s="7">
        <f t="shared" si="11"/>
        <v>0</v>
      </c>
      <c r="D55" s="7">
        <f t="shared" si="11"/>
        <v>0</v>
      </c>
      <c r="E55" s="7">
        <f t="shared" si="12"/>
        <v>0.1</v>
      </c>
      <c r="F55" s="7">
        <f t="shared" si="13"/>
        <v>0.1</v>
      </c>
      <c r="G55" s="7">
        <f t="shared" si="14"/>
        <v>0</v>
      </c>
      <c r="H55" s="7">
        <f t="shared" si="15"/>
        <v>243</v>
      </c>
      <c r="I55" s="7">
        <f t="shared" si="16"/>
        <v>0</v>
      </c>
      <c r="J55" s="7" t="e">
        <f t="shared" si="17"/>
        <v>#DIV/0!</v>
      </c>
      <c r="K55" s="6">
        <v>6.4</v>
      </c>
      <c r="L55" s="6">
        <v>6.09</v>
      </c>
      <c r="M55" s="6">
        <v>6.26</v>
      </c>
      <c r="N55" s="7">
        <f t="shared" si="18"/>
        <v>259.615384615385</v>
      </c>
      <c r="O55" s="7">
        <f t="shared" si="19"/>
        <v>0</v>
      </c>
      <c r="P55" s="7" t="e">
        <f t="shared" si="20"/>
        <v>#DIV/0!</v>
      </c>
      <c r="Q55" s="7">
        <f>N55*About!$A$30</f>
        <v>7211659.78668698</v>
      </c>
      <c r="R55" s="7">
        <f>O55*About!$A$30</f>
        <v>0</v>
      </c>
      <c r="S55" s="7" t="e">
        <f>P55*About!$A$30</f>
        <v>#DIV/0!</v>
      </c>
      <c r="U55" s="6" t="str">
        <f>'Combustion Generation'!G21</f>
        <v>内蒙古自治区</v>
      </c>
      <c r="V55" s="6">
        <f>'Combustion Generation'!H21</f>
        <v>0</v>
      </c>
      <c r="W55" s="6">
        <f>'Combustion Generation'!I21</f>
        <v>0</v>
      </c>
      <c r="X55" s="6">
        <f>'Combustion Generation'!J21</f>
        <v>0</v>
      </c>
      <c r="Y55" s="6">
        <f>'Combustion Generation'!K21</f>
        <v>4564</v>
      </c>
      <c r="Z55" s="6">
        <f>'Combustion Generation'!L21</f>
        <v>4731</v>
      </c>
      <c r="AA55" s="6">
        <f>'Combustion Generation'!M21</f>
        <v>4769</v>
      </c>
      <c r="AB55" s="6">
        <f>'Combustion Generation'!N21</f>
        <v>6</v>
      </c>
      <c r="AC55" s="6">
        <f>'Combustion Generation'!O21</f>
        <v>8</v>
      </c>
      <c r="AD55" s="6">
        <f>'Combustion Generation'!P21</f>
        <v>7</v>
      </c>
      <c r="AE55" s="6">
        <f>'Combustion Generation'!Q21</f>
        <v>2</v>
      </c>
      <c r="AF55" s="6">
        <f>'Combustion Generation'!R21</f>
        <v>2</v>
      </c>
      <c r="AG55" s="6">
        <f>'Combustion Generation'!S21</f>
        <v>5</v>
      </c>
      <c r="AH55" s="6">
        <f>'Combustion Generation'!T21</f>
        <v>16.99</v>
      </c>
      <c r="AI55" s="6">
        <f>'Combustion Generation'!U21</f>
        <v>14.9</v>
      </c>
      <c r="AJ55" s="6">
        <f>'Combustion Generation'!V21</f>
        <v>18</v>
      </c>
      <c r="AK55" s="6">
        <f>'Combustion Generation'!W21</f>
        <v>4551</v>
      </c>
      <c r="AL55" s="6">
        <f>'Combustion Generation'!X21</f>
        <v>4677</v>
      </c>
      <c r="AM55" s="6">
        <f>'Combustion Generation'!Y21</f>
        <v>4706</v>
      </c>
      <c r="AN55" s="6">
        <f>'Combustion Generation'!Z21</f>
        <v>0.3</v>
      </c>
      <c r="AO55" s="6">
        <f>'Combustion Generation'!AA21</f>
        <v>28.4</v>
      </c>
      <c r="AP55" s="6">
        <f>'Combustion Generation'!AB21</f>
        <v>32.9</v>
      </c>
      <c r="AQ55" s="6">
        <f>'Combustion Generation'!AC21</f>
        <v>0</v>
      </c>
      <c r="AR55" s="6">
        <f>'Combustion Generation'!AD21</f>
        <v>0</v>
      </c>
      <c r="AS55" s="6">
        <f>'Combustion Generation'!AE21</f>
        <v>0</v>
      </c>
      <c r="AT55" s="6">
        <f>'Combustion Generation'!AF21</f>
        <v>0.01</v>
      </c>
      <c r="AU55" s="6">
        <f>'Combustion Generation'!AG21</f>
        <v>0.1</v>
      </c>
      <c r="AV55" s="6">
        <f>'Combustion Generation'!AH21</f>
        <v>0.1</v>
      </c>
      <c r="AW55" s="6">
        <f>'Combustion Generation'!AI21</f>
        <v>28139.7</v>
      </c>
    </row>
    <row r="56" spans="1:49">
      <c r="A56" s="6" t="s">
        <v>224</v>
      </c>
      <c r="B56" s="7">
        <f t="shared" si="11"/>
        <v>5167.82026261394</v>
      </c>
      <c r="C56" s="7">
        <f t="shared" si="11"/>
        <v>5618.01847364332</v>
      </c>
      <c r="D56" s="7">
        <f t="shared" si="11"/>
        <v>6248.32172819098</v>
      </c>
      <c r="E56" s="7">
        <f t="shared" si="12"/>
        <v>2325</v>
      </c>
      <c r="F56" s="7">
        <f t="shared" si="13"/>
        <v>2525</v>
      </c>
      <c r="G56" s="7">
        <f t="shared" si="14"/>
        <v>2834</v>
      </c>
      <c r="H56" s="7">
        <f t="shared" si="15"/>
        <v>222.271839252212</v>
      </c>
      <c r="I56" s="7">
        <f t="shared" si="16"/>
        <v>222.495781134389</v>
      </c>
      <c r="J56" s="7">
        <f t="shared" si="17"/>
        <v>220.477125200811</v>
      </c>
      <c r="K56" s="6">
        <v>6.01</v>
      </c>
      <c r="L56" s="6">
        <v>5.98</v>
      </c>
      <c r="M56" s="6">
        <v>5.59</v>
      </c>
      <c r="N56" s="7">
        <f t="shared" si="18"/>
        <v>236.484561391863</v>
      </c>
      <c r="O56" s="7">
        <f t="shared" si="19"/>
        <v>236.647289017644</v>
      </c>
      <c r="P56" s="7">
        <f t="shared" si="20"/>
        <v>233.531538185373</v>
      </c>
      <c r="Q56" s="7">
        <f>N56*About!$A$30</f>
        <v>6569126.10972033</v>
      </c>
      <c r="R56" s="7">
        <f>O56*About!$A$30</f>
        <v>6573646.3975945</v>
      </c>
      <c r="S56" s="7">
        <f>P56*About!$A$30</f>
        <v>6487096.30729183</v>
      </c>
      <c r="U56" s="6" t="str">
        <f>'Combustion Generation'!G22</f>
        <v>宁夏回族自治区</v>
      </c>
      <c r="V56" s="6">
        <f>'Combustion Generation'!H22</f>
        <v>0</v>
      </c>
      <c r="W56" s="6">
        <f>'Combustion Generation'!I22</f>
        <v>0</v>
      </c>
      <c r="X56" s="6">
        <f>'Combustion Generation'!J22</f>
        <v>0</v>
      </c>
      <c r="Y56" s="6">
        <f>'Combustion Generation'!K22</f>
        <v>1381</v>
      </c>
      <c r="Z56" s="6">
        <f>'Combustion Generation'!L22</f>
        <v>1415</v>
      </c>
      <c r="AA56" s="6">
        <f>'Combustion Generation'!M22</f>
        <v>1507</v>
      </c>
      <c r="AB56" s="6">
        <f>'Combustion Generation'!N22</f>
        <v>0.02</v>
      </c>
      <c r="AC56" s="6">
        <f>'Combustion Generation'!O22</f>
        <v>0.1</v>
      </c>
      <c r="AD56" s="6">
        <f>'Combustion Generation'!P22</f>
        <v>0.1</v>
      </c>
      <c r="AE56" s="6">
        <f>'Combustion Generation'!Q22</f>
        <v>2</v>
      </c>
      <c r="AF56" s="6">
        <f>'Combustion Generation'!R22</f>
        <v>3</v>
      </c>
      <c r="AG56" s="6">
        <f>'Combustion Generation'!S22</f>
        <v>3</v>
      </c>
      <c r="AH56" s="6">
        <f>'Combustion Generation'!T22</f>
        <v>49.98</v>
      </c>
      <c r="AI56" s="6">
        <f>'Combustion Generation'!U22</f>
        <v>48.9</v>
      </c>
      <c r="AJ56" s="6">
        <f>'Combustion Generation'!V22</f>
        <v>53.9</v>
      </c>
      <c r="AK56" s="6">
        <f>'Combustion Generation'!W22</f>
        <v>1310</v>
      </c>
      <c r="AL56" s="6">
        <f>'Combustion Generation'!X22</f>
        <v>1351</v>
      </c>
      <c r="AM56" s="6">
        <f>'Combustion Generation'!Y22</f>
        <v>1438</v>
      </c>
      <c r="AN56" s="6">
        <f>'Combustion Generation'!Z22</f>
        <v>13</v>
      </c>
      <c r="AO56" s="6">
        <f>'Combustion Generation'!AA22</f>
        <v>12</v>
      </c>
      <c r="AP56" s="6">
        <f>'Combustion Generation'!AB22</f>
        <v>12</v>
      </c>
      <c r="AQ56" s="6">
        <f>'Combustion Generation'!AC22</f>
        <v>0</v>
      </c>
      <c r="AR56" s="6">
        <f>'Combustion Generation'!AD22</f>
        <v>0</v>
      </c>
      <c r="AS56" s="6">
        <f>'Combustion Generation'!AE22</f>
        <v>0</v>
      </c>
      <c r="AT56" s="6">
        <f>'Combustion Generation'!AF22</f>
        <v>0</v>
      </c>
      <c r="AU56" s="6">
        <f>'Combustion Generation'!AG22</f>
        <v>0</v>
      </c>
      <c r="AV56" s="6">
        <f>'Combustion Generation'!AH22</f>
        <v>0</v>
      </c>
      <c r="AW56" s="6">
        <f>'Combustion Generation'!AI22</f>
        <v>8600</v>
      </c>
    </row>
    <row r="57" spans="1:49">
      <c r="A57" s="6" t="s">
        <v>489</v>
      </c>
      <c r="B57" s="7">
        <f t="shared" si="11"/>
        <v>1.8225</v>
      </c>
      <c r="C57" s="7">
        <f t="shared" si="11"/>
        <v>2.3085</v>
      </c>
      <c r="D57" s="7">
        <f t="shared" si="11"/>
        <v>8.019</v>
      </c>
      <c r="E57" s="7">
        <f t="shared" si="12"/>
        <v>2</v>
      </c>
      <c r="F57" s="7">
        <f t="shared" si="13"/>
        <v>3</v>
      </c>
      <c r="G57" s="7">
        <f t="shared" si="14"/>
        <v>0</v>
      </c>
      <c r="H57" s="7">
        <f t="shared" si="15"/>
        <v>91.125</v>
      </c>
      <c r="I57" s="7">
        <f t="shared" si="16"/>
        <v>76.95</v>
      </c>
      <c r="J57" s="7" t="e">
        <f t="shared" si="17"/>
        <v>#DIV/0!</v>
      </c>
      <c r="K57" s="6">
        <v>6.49</v>
      </c>
      <c r="L57" s="6">
        <v>6.87</v>
      </c>
      <c r="M57" s="6">
        <v>6.21</v>
      </c>
      <c r="N57" s="7">
        <f t="shared" si="18"/>
        <v>97.4494706448508</v>
      </c>
      <c r="O57" s="7">
        <f t="shared" si="19"/>
        <v>82.6264361645012</v>
      </c>
      <c r="P57" s="7" t="e">
        <f t="shared" si="20"/>
        <v>#DIV/0!</v>
      </c>
      <c r="Q57" s="7">
        <f>N57*About!$A$30</f>
        <v>2706975.28085459</v>
      </c>
      <c r="R57" s="7">
        <f>O57*About!$A$30</f>
        <v>2295217.39587031</v>
      </c>
      <c r="S57" s="7" t="e">
        <f>P57*About!$A$30</f>
        <v>#DIV/0!</v>
      </c>
      <c r="U57" s="6" t="str">
        <f>'Combustion Generation'!G23</f>
        <v>青海省</v>
      </c>
      <c r="V57" s="6">
        <f>'Combustion Generation'!H23</f>
        <v>0</v>
      </c>
      <c r="W57" s="6">
        <f>'Combustion Generation'!I23</f>
        <v>0</v>
      </c>
      <c r="X57" s="6">
        <f>'Combustion Generation'!J23</f>
        <v>0</v>
      </c>
      <c r="Y57" s="6">
        <f>'Combustion Generation'!K23</f>
        <v>104</v>
      </c>
      <c r="Z57" s="6">
        <f>'Combustion Generation'!L23</f>
        <v>101</v>
      </c>
      <c r="AA57" s="6">
        <f>'Combustion Generation'!M23</f>
        <v>143.2</v>
      </c>
      <c r="AB57" s="6">
        <f>'Combustion Generation'!N23</f>
        <v>0</v>
      </c>
      <c r="AC57" s="6">
        <f>'Combustion Generation'!O23</f>
        <v>0</v>
      </c>
      <c r="AD57" s="6">
        <f>'Combustion Generation'!P23</f>
        <v>0</v>
      </c>
      <c r="AE57" s="6">
        <f>'Combustion Generation'!Q23</f>
        <v>0</v>
      </c>
      <c r="AF57" s="6">
        <f>'Combustion Generation'!R23</f>
        <v>0</v>
      </c>
      <c r="AG57" s="6">
        <f>'Combustion Generation'!S23</f>
        <v>0</v>
      </c>
      <c r="AH57" s="6">
        <f>'Combustion Generation'!T23</f>
        <v>0.9</v>
      </c>
      <c r="AI57" s="6">
        <f>'Combustion Generation'!U23</f>
        <v>0.9</v>
      </c>
      <c r="AJ57" s="6">
        <f>'Combustion Generation'!V23</f>
        <v>1</v>
      </c>
      <c r="AK57" s="6">
        <f>'Combustion Generation'!W23</f>
        <v>100</v>
      </c>
      <c r="AL57" s="6">
        <f>'Combustion Generation'!X23</f>
        <v>100</v>
      </c>
      <c r="AM57" s="6">
        <f>'Combustion Generation'!Y23</f>
        <v>142</v>
      </c>
      <c r="AN57" s="6">
        <f>'Combustion Generation'!Z23</f>
        <v>0.1</v>
      </c>
      <c r="AO57" s="6">
        <f>'Combustion Generation'!AA23</f>
        <v>0.1</v>
      </c>
      <c r="AP57" s="6">
        <f>'Combustion Generation'!AB23</f>
        <v>0</v>
      </c>
      <c r="AQ57" s="6">
        <f>'Combustion Generation'!AC23</f>
        <v>0</v>
      </c>
      <c r="AR57" s="6">
        <f>'Combustion Generation'!AD23</f>
        <v>0</v>
      </c>
      <c r="AS57" s="6">
        <f>'Combustion Generation'!AE23</f>
        <v>0</v>
      </c>
      <c r="AT57" s="6">
        <f>'Combustion Generation'!AF23</f>
        <v>0.1</v>
      </c>
      <c r="AU57" s="6">
        <f>'Combustion Generation'!AG23</f>
        <v>0.1</v>
      </c>
      <c r="AV57" s="6">
        <f>'Combustion Generation'!AH23</f>
        <v>0.2</v>
      </c>
      <c r="AW57" s="6">
        <f>'Combustion Generation'!AI23</f>
        <v>693.6</v>
      </c>
    </row>
    <row r="58" spans="1:49">
      <c r="A58" s="6" t="s">
        <v>490</v>
      </c>
      <c r="B58" s="7">
        <f t="shared" si="11"/>
        <v>266.085</v>
      </c>
      <c r="C58" s="7">
        <f t="shared" si="11"/>
        <v>269.6085</v>
      </c>
      <c r="D58" s="7">
        <f t="shared" si="11"/>
        <v>260.739</v>
      </c>
      <c r="E58" s="7">
        <f t="shared" si="12"/>
        <v>105</v>
      </c>
      <c r="F58" s="7">
        <f t="shared" si="13"/>
        <v>108</v>
      </c>
      <c r="G58" s="7">
        <f t="shared" si="14"/>
        <v>101.8</v>
      </c>
      <c r="H58" s="7">
        <f t="shared" si="15"/>
        <v>253.414285714286</v>
      </c>
      <c r="I58" s="7">
        <f t="shared" si="16"/>
        <v>249.6375</v>
      </c>
      <c r="J58" s="7">
        <f t="shared" si="17"/>
        <v>256.128683693517</v>
      </c>
      <c r="K58" s="6">
        <v>7.24</v>
      </c>
      <c r="L58" s="6">
        <v>7.09</v>
      </c>
      <c r="M58" s="6">
        <v>6.94</v>
      </c>
      <c r="N58" s="7">
        <f t="shared" si="18"/>
        <v>273.193494732951</v>
      </c>
      <c r="O58" s="7">
        <f t="shared" si="19"/>
        <v>268.68743945754</v>
      </c>
      <c r="P58" s="7">
        <f t="shared" si="20"/>
        <v>275.229619270918</v>
      </c>
      <c r="Q58" s="7">
        <f>N58*About!$A$30</f>
        <v>7588835.85758559</v>
      </c>
      <c r="R58" s="7">
        <f>O58*About!$A$30</f>
        <v>7463665.54969179</v>
      </c>
      <c r="S58" s="7">
        <f>P58*About!$A$30</f>
        <v>7645395.82406407</v>
      </c>
      <c r="U58" s="6" t="str">
        <f>'Combustion Generation'!G24</f>
        <v>全国</v>
      </c>
      <c r="V58" s="6">
        <f>'Combustion Generation'!H24</f>
        <v>3487</v>
      </c>
      <c r="W58" s="6">
        <f>'Combustion Generation'!I24</f>
        <v>3662</v>
      </c>
      <c r="X58" s="6">
        <f>'Combustion Generation'!J24</f>
        <v>4075</v>
      </c>
      <c r="Y58" s="6">
        <f>'Combustion Generation'!K24</f>
        <v>50465</v>
      </c>
      <c r="Z58" s="6">
        <f>'Combustion Generation'!L24</f>
        <v>51770</v>
      </c>
      <c r="AA58" s="6">
        <f>'Combustion Generation'!M24</f>
        <v>56655</v>
      </c>
      <c r="AB58" s="6">
        <f>'Combustion Generation'!N24</f>
        <v>485</v>
      </c>
      <c r="AC58" s="6">
        <f>'Combustion Generation'!O24</f>
        <v>533</v>
      </c>
      <c r="AD58" s="6">
        <f>'Combustion Generation'!P24</f>
        <v>533</v>
      </c>
      <c r="AE58" s="6">
        <f>'Combustion Generation'!Q24</f>
        <v>611</v>
      </c>
      <c r="AF58" s="6">
        <f>'Combustion Generation'!R24</f>
        <v>785</v>
      </c>
      <c r="AG58" s="6">
        <f>'Combustion Generation'!S24</f>
        <v>1089</v>
      </c>
      <c r="AH58" s="6">
        <f>'Combustion Generation'!T24</f>
        <v>1814.77</v>
      </c>
      <c r="AI58" s="6">
        <f>'Combustion Generation'!U24</f>
        <v>1592.97</v>
      </c>
      <c r="AJ58" s="6">
        <f>'Combustion Generation'!V24</f>
        <v>1720</v>
      </c>
      <c r="AK58" s="6">
        <f>'Combustion Generation'!W24</f>
        <v>45538</v>
      </c>
      <c r="AL58" s="6">
        <f>'Combustion Generation'!X24</f>
        <v>46296</v>
      </c>
      <c r="AM58" s="6">
        <f>'Combustion Generation'!Y24</f>
        <v>50426</v>
      </c>
      <c r="AN58" s="6">
        <f>'Combustion Generation'!Z24</f>
        <v>2325</v>
      </c>
      <c r="AO58" s="6">
        <f>'Combustion Generation'!AA24</f>
        <v>2525</v>
      </c>
      <c r="AP58" s="6">
        <f>'Combustion Generation'!AB24</f>
        <v>2834</v>
      </c>
      <c r="AQ58" s="6">
        <f>'Combustion Generation'!AC24</f>
        <v>13</v>
      </c>
      <c r="AR58" s="6">
        <f>'Combustion Generation'!AD24</f>
        <v>12</v>
      </c>
      <c r="AS58" s="6">
        <f>'Combustion Generation'!AE24</f>
        <v>16</v>
      </c>
      <c r="AT58" s="6">
        <f>'Combustion Generation'!AF24</f>
        <v>30.3</v>
      </c>
      <c r="AU58" s="6">
        <f>'Combustion Generation'!AG24</f>
        <v>38</v>
      </c>
      <c r="AV58" s="6">
        <f>'Combustion Generation'!AH24</f>
        <v>37</v>
      </c>
      <c r="AW58" s="6">
        <f>'Combustion Generation'!AI24</f>
        <v>329368.04</v>
      </c>
    </row>
    <row r="59" spans="1:49">
      <c r="A59" s="6" t="s">
        <v>491</v>
      </c>
      <c r="B59" s="7">
        <f t="shared" si="11"/>
        <v>15.066</v>
      </c>
      <c r="C59" s="7">
        <f t="shared" si="11"/>
        <v>14.094</v>
      </c>
      <c r="D59" s="7">
        <f t="shared" si="11"/>
        <v>10.449</v>
      </c>
      <c r="E59" s="7">
        <f t="shared" si="12"/>
        <v>5</v>
      </c>
      <c r="F59" s="7">
        <f t="shared" si="13"/>
        <v>8</v>
      </c>
      <c r="G59" s="7">
        <f t="shared" si="14"/>
        <v>14</v>
      </c>
      <c r="H59" s="7">
        <f t="shared" si="15"/>
        <v>301.32</v>
      </c>
      <c r="I59" s="7">
        <f t="shared" si="16"/>
        <v>176.175</v>
      </c>
      <c r="J59" s="7">
        <f t="shared" si="17"/>
        <v>74.6357142857143</v>
      </c>
      <c r="K59" s="6">
        <v>6.95</v>
      </c>
      <c r="L59" s="6">
        <v>6.79</v>
      </c>
      <c r="M59" s="6">
        <v>6.48</v>
      </c>
      <c r="N59" s="7">
        <f t="shared" si="18"/>
        <v>323.825900053735</v>
      </c>
      <c r="O59" s="7">
        <f t="shared" si="19"/>
        <v>189.008690054715</v>
      </c>
      <c r="P59" s="7">
        <f t="shared" si="20"/>
        <v>79.8072222901136</v>
      </c>
      <c r="Q59" s="7">
        <f>N59*About!$A$30</f>
        <v>8995315.22280534</v>
      </c>
      <c r="R59" s="7">
        <f>O59*About!$A$30</f>
        <v>5250329.71917797</v>
      </c>
      <c r="S59" s="7">
        <f>P59*About!$A$30</f>
        <v>2216904.5818662</v>
      </c>
      <c r="U59" s="6" t="str">
        <f>'Combustion Generation'!G25</f>
        <v>山东省</v>
      </c>
      <c r="V59" s="6">
        <f>'Combustion Generation'!H25</f>
        <v>207</v>
      </c>
      <c r="W59" s="6">
        <f>'Combustion Generation'!I25</f>
        <v>191</v>
      </c>
      <c r="X59" s="6">
        <f>'Combustion Generation'!J25</f>
        <v>197</v>
      </c>
      <c r="Y59" s="6">
        <f>'Combustion Generation'!K25</f>
        <v>4680</v>
      </c>
      <c r="Z59" s="6">
        <f>'Combustion Generation'!L25</f>
        <v>5116</v>
      </c>
      <c r="AA59" s="6">
        <f>'Combustion Generation'!M25</f>
        <v>5268</v>
      </c>
      <c r="AB59" s="6">
        <f>'Combustion Generation'!N25</f>
        <v>74</v>
      </c>
      <c r="AC59" s="6">
        <f>'Combustion Generation'!O25</f>
        <v>75</v>
      </c>
      <c r="AD59" s="6">
        <f>'Combustion Generation'!P25</f>
        <v>73</v>
      </c>
      <c r="AE59" s="6">
        <f>'Combustion Generation'!Q25</f>
        <v>64</v>
      </c>
      <c r="AF59" s="6">
        <f>'Combustion Generation'!R25</f>
        <v>81</v>
      </c>
      <c r="AG59" s="6">
        <f>'Combustion Generation'!S25</f>
        <v>104</v>
      </c>
      <c r="AH59" s="6">
        <f>'Combustion Generation'!T25</f>
        <v>221.8</v>
      </c>
      <c r="AI59" s="6">
        <f>'Combustion Generation'!U25</f>
        <v>203</v>
      </c>
      <c r="AJ59" s="6">
        <f>'Combustion Generation'!V25</f>
        <v>202</v>
      </c>
      <c r="AK59" s="6">
        <f>'Combustion Generation'!W25</f>
        <v>4381</v>
      </c>
      <c r="AL59" s="6">
        <f>'Combustion Generation'!X25</f>
        <v>4752</v>
      </c>
      <c r="AM59" s="6">
        <f>'Combustion Generation'!Y25</f>
        <v>4886</v>
      </c>
      <c r="AN59" s="6">
        <f>'Combustion Generation'!Z25</f>
        <v>2</v>
      </c>
      <c r="AO59" s="6">
        <f>'Combustion Generation'!AA25</f>
        <v>3</v>
      </c>
      <c r="AP59" s="6">
        <f>'Combustion Generation'!AB25</f>
        <v>0</v>
      </c>
      <c r="AQ59" s="6">
        <f>'Combustion Generation'!AC25</f>
        <v>0</v>
      </c>
      <c r="AR59" s="6">
        <f>'Combustion Generation'!AD25</f>
        <v>0</v>
      </c>
      <c r="AS59" s="6">
        <f>'Combustion Generation'!AE25</f>
        <v>0</v>
      </c>
      <c r="AT59" s="6">
        <f>'Combustion Generation'!AF25</f>
        <v>2.2</v>
      </c>
      <c r="AU59" s="6">
        <f>'Combustion Generation'!AG25</f>
        <v>3</v>
      </c>
      <c r="AV59" s="6">
        <f>'Combustion Generation'!AH25</f>
        <v>3</v>
      </c>
      <c r="AW59" s="6">
        <f>'Combustion Generation'!AI25</f>
        <v>30789</v>
      </c>
    </row>
    <row r="60" spans="1:49">
      <c r="A60" s="6" t="s">
        <v>492</v>
      </c>
      <c r="B60" s="7">
        <f t="shared" si="11"/>
        <v>315.657</v>
      </c>
      <c r="C60" s="7">
        <f t="shared" si="11"/>
        <v>323.542950973693</v>
      </c>
      <c r="D60" s="7">
        <f t="shared" si="11"/>
        <v>321.76714451657</v>
      </c>
      <c r="E60" s="7">
        <f t="shared" si="12"/>
        <v>149</v>
      </c>
      <c r="F60" s="7">
        <f t="shared" si="13"/>
        <v>152</v>
      </c>
      <c r="G60" s="7">
        <f t="shared" si="14"/>
        <v>151</v>
      </c>
      <c r="H60" s="7">
        <f t="shared" si="15"/>
        <v>211.85033557047</v>
      </c>
      <c r="I60" s="7">
        <f t="shared" si="16"/>
        <v>212.857204587956</v>
      </c>
      <c r="J60" s="7">
        <f t="shared" si="17"/>
        <v>213.090824183159</v>
      </c>
      <c r="K60" s="6">
        <v>4.57</v>
      </c>
      <c r="L60" s="6">
        <v>4.74</v>
      </c>
      <c r="M60" s="6">
        <v>4.69</v>
      </c>
      <c r="N60" s="7">
        <f t="shared" si="18"/>
        <v>221.995531353316</v>
      </c>
      <c r="O60" s="7">
        <f t="shared" si="19"/>
        <v>223.448671622881</v>
      </c>
      <c r="P60" s="7">
        <f t="shared" si="20"/>
        <v>223.576565085677</v>
      </c>
      <c r="Q60" s="7">
        <f>N60*About!$A$30</f>
        <v>6166646.28198636</v>
      </c>
      <c r="R60" s="7">
        <f>O60*About!$A$30</f>
        <v>6207011.96856521</v>
      </c>
      <c r="S60" s="7">
        <f>P60*About!$A$30</f>
        <v>6210564.624522</v>
      </c>
      <c r="U60" s="6" t="str">
        <f>'Combustion Generation'!G26</f>
        <v>山西省</v>
      </c>
      <c r="V60" s="6">
        <f>'Combustion Generation'!H26</f>
        <v>0</v>
      </c>
      <c r="W60" s="6">
        <f>'Combustion Generation'!I26</f>
        <v>0</v>
      </c>
      <c r="X60" s="6">
        <f>'Combustion Generation'!J26</f>
        <v>0</v>
      </c>
      <c r="Y60" s="6">
        <f>'Combustion Generation'!K26</f>
        <v>2852</v>
      </c>
      <c r="Z60" s="6">
        <f>'Combustion Generation'!L26</f>
        <v>2924</v>
      </c>
      <c r="AA60" s="6">
        <f>'Combustion Generation'!M26</f>
        <v>3145</v>
      </c>
      <c r="AB60" s="6">
        <f>'Combustion Generation'!N26</f>
        <v>19</v>
      </c>
      <c r="AC60" s="6">
        <f>'Combustion Generation'!O26</f>
        <v>18</v>
      </c>
      <c r="AD60" s="6">
        <f>'Combustion Generation'!P26</f>
        <v>18</v>
      </c>
      <c r="AE60" s="6">
        <f>'Combustion Generation'!Q26</f>
        <v>6</v>
      </c>
      <c r="AF60" s="6">
        <f>'Combustion Generation'!R26</f>
        <v>9</v>
      </c>
      <c r="AG60" s="6">
        <f>'Combustion Generation'!S26</f>
        <v>34</v>
      </c>
      <c r="AH60" s="6">
        <f>'Combustion Generation'!T26</f>
        <v>67</v>
      </c>
      <c r="AI60" s="6">
        <f>'Combustion Generation'!U26</f>
        <v>67.8</v>
      </c>
      <c r="AJ60" s="6">
        <f>'Combustion Generation'!V26</f>
        <v>49</v>
      </c>
      <c r="AK60" s="6">
        <f>'Combustion Generation'!W26</f>
        <v>2666</v>
      </c>
      <c r="AL60" s="6">
        <f>'Combustion Generation'!X26</f>
        <v>2722</v>
      </c>
      <c r="AM60" s="6">
        <f>'Combustion Generation'!Y26</f>
        <v>2941</v>
      </c>
      <c r="AN60" s="6">
        <f>'Combustion Generation'!Z26</f>
        <v>105</v>
      </c>
      <c r="AO60" s="6">
        <f>'Combustion Generation'!AA26</f>
        <v>108</v>
      </c>
      <c r="AP60" s="6">
        <f>'Combustion Generation'!AB26</f>
        <v>101.8</v>
      </c>
      <c r="AQ60" s="6">
        <f>'Combustion Generation'!AC26</f>
        <v>0</v>
      </c>
      <c r="AR60" s="6">
        <f>'Combustion Generation'!AD26</f>
        <v>0</v>
      </c>
      <c r="AS60" s="6">
        <f>'Combustion Generation'!AE26</f>
        <v>0</v>
      </c>
      <c r="AT60" s="6">
        <f>'Combustion Generation'!AF26</f>
        <v>3</v>
      </c>
      <c r="AU60" s="6">
        <f>'Combustion Generation'!AG26</f>
        <v>0.2</v>
      </c>
      <c r="AV60" s="6">
        <f>'Combustion Generation'!AH26</f>
        <v>1.2</v>
      </c>
      <c r="AW60" s="6">
        <f>'Combustion Generation'!AI26</f>
        <v>17857</v>
      </c>
    </row>
    <row r="61" spans="1:49">
      <c r="A61" s="6" t="s">
        <v>493</v>
      </c>
      <c r="B61" s="7">
        <f t="shared" si="11"/>
        <v>62.694</v>
      </c>
      <c r="C61" s="7">
        <f t="shared" si="11"/>
        <v>58.563</v>
      </c>
      <c r="D61" s="7">
        <f t="shared" si="11"/>
        <v>79.947</v>
      </c>
      <c r="E61" s="7">
        <f t="shared" si="12"/>
        <v>26</v>
      </c>
      <c r="F61" s="7">
        <f t="shared" si="13"/>
        <v>26</v>
      </c>
      <c r="G61" s="7">
        <f t="shared" si="14"/>
        <v>30</v>
      </c>
      <c r="H61" s="7">
        <f t="shared" si="15"/>
        <v>241.130769230769</v>
      </c>
      <c r="I61" s="7">
        <f t="shared" si="16"/>
        <v>225.242307692308</v>
      </c>
      <c r="J61" s="7">
        <f t="shared" si="17"/>
        <v>266.49</v>
      </c>
      <c r="K61" s="6">
        <v>4.38</v>
      </c>
      <c r="L61" s="6">
        <v>4.29</v>
      </c>
      <c r="M61" s="6">
        <v>4.21</v>
      </c>
      <c r="N61" s="7">
        <f t="shared" si="18"/>
        <v>252.176081605071</v>
      </c>
      <c r="O61" s="7">
        <f t="shared" si="19"/>
        <v>235.338321692935</v>
      </c>
      <c r="P61" s="7">
        <f t="shared" si="20"/>
        <v>278.202317569684</v>
      </c>
      <c r="Q61" s="7">
        <f>N61*About!$A$30</f>
        <v>7005009.00426152</v>
      </c>
      <c r="R61" s="7">
        <f>O61*About!$A$30</f>
        <v>6537285.58241523</v>
      </c>
      <c r="S61" s="7">
        <f>P61*About!$A$30</f>
        <v>7727972.16602824</v>
      </c>
      <c r="U61" s="6" t="str">
        <f>'Combustion Generation'!G27</f>
        <v>陕西省</v>
      </c>
      <c r="V61" s="6">
        <f>'Combustion Generation'!H27</f>
        <v>0</v>
      </c>
      <c r="W61" s="6">
        <f>'Combustion Generation'!I27</f>
        <v>0</v>
      </c>
      <c r="X61" s="6">
        <f>'Combustion Generation'!J27</f>
        <v>0</v>
      </c>
      <c r="Y61" s="6">
        <f>'Combustion Generation'!K27</f>
        <v>1917</v>
      </c>
      <c r="Z61" s="6">
        <f>'Combustion Generation'!L27</f>
        <v>2084</v>
      </c>
      <c r="AA61" s="6">
        <f>'Combustion Generation'!M27</f>
        <v>2310</v>
      </c>
      <c r="AB61" s="6">
        <f>'Combustion Generation'!N27</f>
        <v>11</v>
      </c>
      <c r="AC61" s="6">
        <f>'Combustion Generation'!O27</f>
        <v>1</v>
      </c>
      <c r="AD61" s="6">
        <f>'Combustion Generation'!P27</f>
        <v>0</v>
      </c>
      <c r="AE61" s="6">
        <f>'Combustion Generation'!Q27</f>
        <v>1</v>
      </c>
      <c r="AF61" s="6">
        <f>'Combustion Generation'!R27</f>
        <v>13</v>
      </c>
      <c r="AG61" s="6">
        <f>'Combustion Generation'!S27</f>
        <v>0</v>
      </c>
      <c r="AH61" s="6">
        <f>'Combustion Generation'!T27</f>
        <v>89.7</v>
      </c>
      <c r="AI61" s="6">
        <f>'Combustion Generation'!U27</f>
        <v>88</v>
      </c>
      <c r="AJ61" s="6">
        <f>'Combustion Generation'!V27</f>
        <v>98</v>
      </c>
      <c r="AK61" s="6">
        <f>'Combustion Generation'!W27</f>
        <v>1828</v>
      </c>
      <c r="AL61" s="6">
        <f>'Combustion Generation'!X27</f>
        <v>1974</v>
      </c>
      <c r="AM61" s="6">
        <f>'Combustion Generation'!Y27</f>
        <v>2198</v>
      </c>
      <c r="AN61" s="6">
        <f>'Combustion Generation'!Z27</f>
        <v>5</v>
      </c>
      <c r="AO61" s="6">
        <f>'Combustion Generation'!AA27</f>
        <v>8</v>
      </c>
      <c r="AP61" s="6">
        <f>'Combustion Generation'!AB27</f>
        <v>14</v>
      </c>
      <c r="AQ61" s="6">
        <f>'Combustion Generation'!AC27</f>
        <v>0</v>
      </c>
      <c r="AR61" s="6">
        <f>'Combustion Generation'!AD27</f>
        <v>0</v>
      </c>
      <c r="AS61" s="6">
        <f>'Combustion Generation'!AE27</f>
        <v>0</v>
      </c>
      <c r="AT61" s="6">
        <f>'Combustion Generation'!AF27</f>
        <v>1.3</v>
      </c>
      <c r="AU61" s="6">
        <f>'Combustion Generation'!AG27</f>
        <v>1</v>
      </c>
      <c r="AV61" s="6">
        <f>'Combustion Generation'!AH27</f>
        <v>0</v>
      </c>
      <c r="AW61" s="6">
        <f>'Combustion Generation'!AI27</f>
        <v>12642</v>
      </c>
    </row>
    <row r="62" spans="1:49">
      <c r="A62" s="6" t="s">
        <v>495</v>
      </c>
      <c r="B62" s="7">
        <f t="shared" si="11"/>
        <v>376.893</v>
      </c>
      <c r="C62" s="7">
        <f t="shared" si="11"/>
        <v>444.204</v>
      </c>
      <c r="D62" s="7">
        <f t="shared" si="11"/>
        <v>403.623</v>
      </c>
      <c r="E62" s="7">
        <f t="shared" si="12"/>
        <v>114</v>
      </c>
      <c r="F62" s="7">
        <f t="shared" si="13"/>
        <v>134</v>
      </c>
      <c r="G62" s="7">
        <f t="shared" si="14"/>
        <v>147</v>
      </c>
      <c r="H62" s="7">
        <f t="shared" si="15"/>
        <v>330.607894736842</v>
      </c>
      <c r="I62" s="7">
        <f t="shared" si="16"/>
        <v>331.49552238806</v>
      </c>
      <c r="J62" s="7">
        <f t="shared" si="17"/>
        <v>274.573469387755</v>
      </c>
      <c r="K62" s="6">
        <v>5.46</v>
      </c>
      <c r="L62" s="6">
        <v>5.37</v>
      </c>
      <c r="M62" s="6">
        <v>5.49</v>
      </c>
      <c r="N62" s="7">
        <f t="shared" si="18"/>
        <v>349.701602217942</v>
      </c>
      <c r="O62" s="7">
        <f t="shared" si="19"/>
        <v>350.307008758385</v>
      </c>
      <c r="P62" s="7">
        <f t="shared" si="20"/>
        <v>290.523192665067</v>
      </c>
      <c r="Q62" s="7">
        <f>N62*About!$A$30</f>
        <v>9714096.81976793</v>
      </c>
      <c r="R62" s="7">
        <f>O62*About!$A$30</f>
        <v>9730913.9510361</v>
      </c>
      <c r="S62" s="7">
        <f>P62*About!$A$30</f>
        <v>8070224.45432697</v>
      </c>
      <c r="U62" s="6" t="str">
        <f>'Combustion Generation'!G28</f>
        <v>上海市</v>
      </c>
      <c r="V62" s="6">
        <f>'Combustion Generation'!H28</f>
        <v>0</v>
      </c>
      <c r="W62" s="6">
        <f>'Combustion Generation'!I28</f>
        <v>0</v>
      </c>
      <c r="X62" s="6">
        <f>'Combustion Generation'!J28</f>
        <v>0</v>
      </c>
      <c r="Y62" s="6">
        <f>'Combustion Generation'!K28</f>
        <v>812</v>
      </c>
      <c r="Z62" s="6">
        <f>'Combustion Generation'!L28</f>
        <v>835</v>
      </c>
      <c r="AA62" s="6">
        <f>'Combustion Generation'!M28</f>
        <v>974</v>
      </c>
      <c r="AB62" s="6">
        <f>'Combustion Generation'!N28</f>
        <v>0</v>
      </c>
      <c r="AC62" s="6">
        <f>'Combustion Generation'!O28</f>
        <v>0</v>
      </c>
      <c r="AD62" s="6">
        <f>'Combustion Generation'!P28</f>
        <v>0</v>
      </c>
      <c r="AE62" s="6">
        <f>'Combustion Generation'!Q28</f>
        <v>24</v>
      </c>
      <c r="AF62" s="6">
        <f>'Combustion Generation'!R28</f>
        <v>32</v>
      </c>
      <c r="AG62" s="6">
        <f>'Combustion Generation'!S28</f>
        <v>34</v>
      </c>
      <c r="AH62" s="6">
        <f>'Combustion Generation'!T28</f>
        <v>37.7</v>
      </c>
      <c r="AI62" s="6">
        <f>'Combustion Generation'!U28</f>
        <v>30</v>
      </c>
      <c r="AJ62" s="6">
        <f>'Combustion Generation'!V28</f>
        <v>36</v>
      </c>
      <c r="AK62" s="6">
        <f>'Combustion Generation'!W28</f>
        <v>607</v>
      </c>
      <c r="AL62" s="6">
        <f>'Combustion Generation'!X28</f>
        <v>619</v>
      </c>
      <c r="AM62" s="6">
        <f>'Combustion Generation'!Y28</f>
        <v>750</v>
      </c>
      <c r="AN62" s="6">
        <f>'Combustion Generation'!Z28</f>
        <v>149</v>
      </c>
      <c r="AO62" s="6">
        <f>'Combustion Generation'!AA28</f>
        <v>152</v>
      </c>
      <c r="AP62" s="6">
        <f>'Combustion Generation'!AB28</f>
        <v>151</v>
      </c>
      <c r="AQ62" s="6">
        <f>'Combustion Generation'!AC28</f>
        <v>1</v>
      </c>
      <c r="AR62" s="6">
        <f>'Combustion Generation'!AD28</f>
        <v>1</v>
      </c>
      <c r="AS62" s="6">
        <f>'Combustion Generation'!AE28</f>
        <v>2</v>
      </c>
      <c r="AT62" s="6">
        <f>'Combustion Generation'!AF28</f>
        <v>1.3</v>
      </c>
      <c r="AU62" s="6">
        <f>'Combustion Generation'!AG28</f>
        <v>1</v>
      </c>
      <c r="AV62" s="6">
        <f>'Combustion Generation'!AH28</f>
        <v>1</v>
      </c>
      <c r="AW62" s="6">
        <f>'Combustion Generation'!AI28</f>
        <v>5250</v>
      </c>
    </row>
    <row r="63" spans="1:49">
      <c r="A63" s="6" t="s">
        <v>496</v>
      </c>
      <c r="B63" s="7">
        <f t="shared" si="11"/>
        <v>41.6745</v>
      </c>
      <c r="C63" s="7">
        <f t="shared" si="11"/>
        <v>45.5625</v>
      </c>
      <c r="D63" s="7">
        <f t="shared" si="11"/>
        <v>43.497</v>
      </c>
      <c r="E63" s="7">
        <f t="shared" si="12"/>
        <v>19</v>
      </c>
      <c r="F63" s="7">
        <f t="shared" si="13"/>
        <v>18</v>
      </c>
      <c r="G63" s="7">
        <f t="shared" si="14"/>
        <v>41</v>
      </c>
      <c r="H63" s="7">
        <f t="shared" si="15"/>
        <v>219.339473684211</v>
      </c>
      <c r="I63" s="7">
        <f t="shared" si="16"/>
        <v>253.125</v>
      </c>
      <c r="J63" s="7">
        <f t="shared" si="17"/>
        <v>106.090243902439</v>
      </c>
      <c r="K63" s="6">
        <v>8.43</v>
      </c>
      <c r="L63" s="6">
        <v>8.15</v>
      </c>
      <c r="M63" s="6">
        <v>5.03</v>
      </c>
      <c r="N63" s="7">
        <f t="shared" si="18"/>
        <v>239.53202324365</v>
      </c>
      <c r="O63" s="7">
        <f t="shared" si="19"/>
        <v>275.585193249864</v>
      </c>
      <c r="P63" s="7">
        <f t="shared" si="20"/>
        <v>111.70921754495</v>
      </c>
      <c r="Q63" s="7">
        <f>N63*About!$A$30</f>
        <v>6653779.25198519</v>
      </c>
      <c r="R63" s="7">
        <f>O63*About!$A$30</f>
        <v>7655273.04520392</v>
      </c>
      <c r="S63" s="7">
        <f>P63*About!$A$30</f>
        <v>3103086.02537048</v>
      </c>
      <c r="U63" s="6" t="str">
        <f>'Combustion Generation'!G29</f>
        <v>四川省</v>
      </c>
      <c r="V63" s="6">
        <f>'Combustion Generation'!H29</f>
        <v>0</v>
      </c>
      <c r="W63" s="6">
        <f>'Combustion Generation'!I29</f>
        <v>0</v>
      </c>
      <c r="X63" s="6">
        <f>'Combustion Generation'!J29</f>
        <v>0</v>
      </c>
      <c r="Y63" s="6">
        <f>'Combustion Generation'!K29</f>
        <v>488</v>
      </c>
      <c r="Z63" s="6">
        <f>'Combustion Generation'!L29</f>
        <v>513</v>
      </c>
      <c r="AA63" s="6">
        <f>'Combustion Generation'!M29</f>
        <v>655</v>
      </c>
      <c r="AB63" s="6">
        <f>'Combustion Generation'!N29</f>
        <v>9</v>
      </c>
      <c r="AC63" s="6">
        <f>'Combustion Generation'!O29</f>
        <v>12</v>
      </c>
      <c r="AD63" s="6">
        <f>'Combustion Generation'!P29</f>
        <v>12</v>
      </c>
      <c r="AE63" s="6">
        <f>'Combustion Generation'!Q29</f>
        <v>28</v>
      </c>
      <c r="AF63" s="6">
        <f>'Combustion Generation'!R29</f>
        <v>35</v>
      </c>
      <c r="AG63" s="6">
        <f>'Combustion Generation'!S29</f>
        <v>58</v>
      </c>
      <c r="AH63" s="6">
        <f>'Combustion Generation'!T29</f>
        <v>85.5</v>
      </c>
      <c r="AI63" s="6">
        <f>'Combustion Generation'!U29</f>
        <v>75</v>
      </c>
      <c r="AJ63" s="6">
        <f>'Combustion Generation'!V29</f>
        <v>83</v>
      </c>
      <c r="AK63" s="6">
        <f>'Combustion Generation'!W29</f>
        <v>352</v>
      </c>
      <c r="AL63" s="6">
        <f>'Combustion Generation'!X29</f>
        <v>361</v>
      </c>
      <c r="AM63" s="6">
        <f>'Combustion Generation'!Y29</f>
        <v>469</v>
      </c>
      <c r="AN63" s="6">
        <f>'Combustion Generation'!Z29</f>
        <v>26</v>
      </c>
      <c r="AO63" s="6">
        <f>'Combustion Generation'!AA29</f>
        <v>26</v>
      </c>
      <c r="AP63" s="6">
        <f>'Combustion Generation'!AB29</f>
        <v>30</v>
      </c>
      <c r="AQ63" s="6">
        <f>'Combustion Generation'!AC29</f>
        <v>0</v>
      </c>
      <c r="AR63" s="6">
        <f>'Combustion Generation'!AD29</f>
        <v>0</v>
      </c>
      <c r="AS63" s="6">
        <f>'Combustion Generation'!AE29</f>
        <v>0</v>
      </c>
      <c r="AT63" s="6">
        <f>'Combustion Generation'!AF29</f>
        <v>2.5</v>
      </c>
      <c r="AU63" s="6">
        <f>'Combustion Generation'!AG29</f>
        <v>3</v>
      </c>
      <c r="AV63" s="6">
        <f>'Combustion Generation'!AH29</f>
        <v>3</v>
      </c>
      <c r="AW63" s="6">
        <f>'Combustion Generation'!AI29</f>
        <v>3326</v>
      </c>
    </row>
    <row r="64" spans="1:49">
      <c r="A64" s="6" t="s">
        <v>497</v>
      </c>
      <c r="B64" s="7">
        <f t="shared" si="11"/>
        <v>0</v>
      </c>
      <c r="C64" s="7">
        <f t="shared" si="11"/>
        <v>0</v>
      </c>
      <c r="D64" s="7">
        <f t="shared" si="11"/>
        <v>0</v>
      </c>
      <c r="E64" s="7">
        <f t="shared" si="12"/>
        <v>0.5</v>
      </c>
      <c r="F64" s="7">
        <f t="shared" si="13"/>
        <v>0.5</v>
      </c>
      <c r="G64" s="7">
        <f t="shared" si="14"/>
        <v>0.2</v>
      </c>
      <c r="H64" s="7">
        <f t="shared" si="15"/>
        <v>0</v>
      </c>
      <c r="I64" s="7">
        <f t="shared" si="16"/>
        <v>0</v>
      </c>
      <c r="J64" s="7">
        <f t="shared" si="17"/>
        <v>0</v>
      </c>
      <c r="K64" s="6">
        <v>8.12</v>
      </c>
      <c r="L64" s="6">
        <v>7.52</v>
      </c>
      <c r="M64" s="6">
        <v>7.85</v>
      </c>
      <c r="N64" s="7">
        <f t="shared" si="18"/>
        <v>0</v>
      </c>
      <c r="O64" s="7">
        <f t="shared" si="19"/>
        <v>0</v>
      </c>
      <c r="P64" s="7">
        <f t="shared" si="20"/>
        <v>0</v>
      </c>
      <c r="Q64" s="7">
        <f>N64*About!$A$30</f>
        <v>0</v>
      </c>
      <c r="R64" s="7">
        <f>O64*About!$A$30</f>
        <v>0</v>
      </c>
      <c r="S64" s="7">
        <f>P64*About!$A$30</f>
        <v>0</v>
      </c>
      <c r="U64" s="6" t="str">
        <f>'Combustion Generation'!G30</f>
        <v>天津市</v>
      </c>
      <c r="V64" s="6">
        <f>'Combustion Generation'!H30</f>
        <v>0</v>
      </c>
      <c r="W64" s="6">
        <f>'Combustion Generation'!I30</f>
        <v>0</v>
      </c>
      <c r="X64" s="6">
        <f>'Combustion Generation'!J30</f>
        <v>0</v>
      </c>
      <c r="Y64" s="6">
        <f>'Combustion Generation'!K30</f>
        <v>647</v>
      </c>
      <c r="Z64" s="6">
        <f>'Combustion Generation'!L30</f>
        <v>668</v>
      </c>
      <c r="AA64" s="6">
        <f>'Combustion Generation'!M30</f>
        <v>738</v>
      </c>
      <c r="AB64" s="6">
        <f>'Combustion Generation'!N30</f>
        <v>3</v>
      </c>
      <c r="AC64" s="6">
        <f>'Combustion Generation'!O30</f>
        <v>3</v>
      </c>
      <c r="AD64" s="6">
        <f>'Combustion Generation'!P30</f>
        <v>1</v>
      </c>
      <c r="AE64" s="6">
        <f>'Combustion Generation'!Q30</f>
        <v>6</v>
      </c>
      <c r="AF64" s="6">
        <f>'Combustion Generation'!R30</f>
        <v>8</v>
      </c>
      <c r="AG64" s="6">
        <f>'Combustion Generation'!S30</f>
        <v>17</v>
      </c>
      <c r="AH64" s="6">
        <f>'Combustion Generation'!T30</f>
        <v>12</v>
      </c>
      <c r="AI64" s="6">
        <f>'Combustion Generation'!U30</f>
        <v>10</v>
      </c>
      <c r="AJ64" s="6">
        <f>'Combustion Generation'!V30</f>
        <v>16</v>
      </c>
      <c r="AK64" s="6">
        <f>'Combustion Generation'!W30</f>
        <v>518</v>
      </c>
      <c r="AL64" s="6">
        <f>'Combustion Generation'!X30</f>
        <v>513</v>
      </c>
      <c r="AM64" s="6">
        <f>'Combustion Generation'!Y30</f>
        <v>552</v>
      </c>
      <c r="AN64" s="6">
        <f>'Combustion Generation'!Z30</f>
        <v>114</v>
      </c>
      <c r="AO64" s="6">
        <f>'Combustion Generation'!AA30</f>
        <v>134</v>
      </c>
      <c r="AP64" s="6">
        <f>'Combustion Generation'!AB30</f>
        <v>147</v>
      </c>
      <c r="AQ64" s="6">
        <f>'Combustion Generation'!AC30</f>
        <v>0</v>
      </c>
      <c r="AR64" s="6">
        <f>'Combustion Generation'!AD30</f>
        <v>0</v>
      </c>
      <c r="AS64" s="6">
        <f>'Combustion Generation'!AE30</f>
        <v>5</v>
      </c>
      <c r="AT64" s="6">
        <f>'Combustion Generation'!AF30</f>
        <v>0</v>
      </c>
      <c r="AU64" s="6">
        <f>'Combustion Generation'!AG30</f>
        <v>0</v>
      </c>
      <c r="AV64" s="6">
        <f>'Combustion Generation'!AH30</f>
        <v>0</v>
      </c>
      <c r="AW64" s="6">
        <f>'Combustion Generation'!AI30</f>
        <v>4112</v>
      </c>
    </row>
    <row r="65" spans="1:49">
      <c r="A65" s="6" t="s">
        <v>498</v>
      </c>
      <c r="B65" s="7">
        <f t="shared" si="11"/>
        <v>354.72878903314</v>
      </c>
      <c r="C65" s="7">
        <f t="shared" si="11"/>
        <v>385.641</v>
      </c>
      <c r="D65" s="7">
        <f t="shared" si="11"/>
        <v>562.21564451657</v>
      </c>
      <c r="E65" s="7">
        <f t="shared" si="12"/>
        <v>150</v>
      </c>
      <c r="F65" s="7">
        <f t="shared" si="13"/>
        <v>163</v>
      </c>
      <c r="G65" s="7">
        <f t="shared" si="14"/>
        <v>236</v>
      </c>
      <c r="H65" s="7">
        <f t="shared" si="15"/>
        <v>236.485859355426</v>
      </c>
      <c r="I65" s="7">
        <f t="shared" si="16"/>
        <v>236.589570552147</v>
      </c>
      <c r="J65" s="7">
        <f t="shared" si="17"/>
        <v>238.226968015496</v>
      </c>
      <c r="K65" s="6">
        <v>5.07</v>
      </c>
      <c r="L65" s="6">
        <v>5.12</v>
      </c>
      <c r="M65" s="6">
        <v>4.86</v>
      </c>
      <c r="N65" s="7">
        <f t="shared" si="18"/>
        <v>249.116042721402</v>
      </c>
      <c r="O65" s="7">
        <f t="shared" si="19"/>
        <v>249.356630008587</v>
      </c>
      <c r="P65" s="7">
        <f t="shared" si="20"/>
        <v>250.396224527534</v>
      </c>
      <c r="Q65" s="7">
        <f>N65*About!$A$30</f>
        <v>6920006.49412232</v>
      </c>
      <c r="R65" s="7">
        <f>O65*About!$A$30</f>
        <v>6926689.58675473</v>
      </c>
      <c r="S65" s="7">
        <f>P65*About!$A$30</f>
        <v>6955567.6981111</v>
      </c>
      <c r="U65" s="6" t="str">
        <f>'Combustion Generation'!G31</f>
        <v>西藏自治区</v>
      </c>
      <c r="V65" s="6">
        <f>'Combustion Generation'!H31</f>
        <v>0</v>
      </c>
      <c r="W65" s="6">
        <f>'Combustion Generation'!I31</f>
        <v>0</v>
      </c>
      <c r="X65" s="6">
        <f>'Combustion Generation'!J31</f>
        <v>0</v>
      </c>
      <c r="Y65" s="6">
        <f>'Combustion Generation'!K31</f>
        <v>1</v>
      </c>
      <c r="Z65" s="6">
        <f>'Combustion Generation'!L31</f>
        <v>1</v>
      </c>
      <c r="AA65" s="6">
        <f>'Combustion Generation'!M31</f>
        <v>1.4</v>
      </c>
      <c r="AB65" s="6">
        <f>'Combustion Generation'!N31</f>
        <v>0</v>
      </c>
      <c r="AC65" s="6">
        <f>'Combustion Generation'!O31</f>
        <v>0</v>
      </c>
      <c r="AD65" s="6">
        <f>'Combustion Generation'!P31</f>
        <v>0</v>
      </c>
      <c r="AE65" s="6">
        <f>'Combustion Generation'!Q31</f>
        <v>1</v>
      </c>
      <c r="AF65" s="6">
        <f>'Combustion Generation'!R31</f>
        <v>1</v>
      </c>
      <c r="AG65" s="6">
        <f>'Combustion Generation'!S31</f>
        <v>1</v>
      </c>
      <c r="AH65" s="6">
        <f>'Combustion Generation'!T31</f>
        <v>0</v>
      </c>
      <c r="AI65" s="6">
        <f>'Combustion Generation'!U31</f>
        <v>0</v>
      </c>
      <c r="AJ65" s="6">
        <f>'Combustion Generation'!V31</f>
        <v>0</v>
      </c>
      <c r="AK65" s="6">
        <f>'Combustion Generation'!W31</f>
        <v>0</v>
      </c>
      <c r="AL65" s="6">
        <f>'Combustion Generation'!X31</f>
        <v>0</v>
      </c>
      <c r="AM65" s="6">
        <f>'Combustion Generation'!Y31</f>
        <v>0</v>
      </c>
      <c r="AN65" s="6">
        <f>'Combustion Generation'!Z31</f>
        <v>0</v>
      </c>
      <c r="AO65" s="6">
        <f>'Combustion Generation'!AA31</f>
        <v>0</v>
      </c>
      <c r="AP65" s="6">
        <f>'Combustion Generation'!AB31</f>
        <v>0</v>
      </c>
      <c r="AQ65" s="6">
        <f>'Combustion Generation'!AC31</f>
        <v>0.4</v>
      </c>
      <c r="AR65" s="6">
        <f>'Combustion Generation'!AD31</f>
        <v>0</v>
      </c>
      <c r="AS65" s="6">
        <f>'Combustion Generation'!AE31</f>
        <v>0.4</v>
      </c>
      <c r="AT65" s="6">
        <f>'Combustion Generation'!AF31</f>
        <v>0</v>
      </c>
      <c r="AU65" s="6">
        <f>'Combustion Generation'!AG31</f>
        <v>0</v>
      </c>
      <c r="AV65" s="6">
        <f>'Combustion Generation'!AH31</f>
        <v>0</v>
      </c>
      <c r="AW65" s="6">
        <f>'Combustion Generation'!AI31</f>
        <v>7.2</v>
      </c>
    </row>
    <row r="66" spans="1:49">
      <c r="A66" s="6" t="s">
        <v>499</v>
      </c>
      <c r="B66" s="7">
        <f t="shared" si="11"/>
        <v>45.198</v>
      </c>
      <c r="C66" s="7">
        <f t="shared" si="11"/>
        <v>43.6185</v>
      </c>
      <c r="D66" s="7">
        <f t="shared" si="11"/>
        <v>61.1145</v>
      </c>
      <c r="E66" s="7">
        <f t="shared" si="12"/>
        <v>50</v>
      </c>
      <c r="F66" s="7">
        <f t="shared" si="13"/>
        <v>42</v>
      </c>
      <c r="G66" s="7">
        <f t="shared" si="14"/>
        <v>54.999</v>
      </c>
      <c r="H66" s="7">
        <f t="shared" si="15"/>
        <v>90.396</v>
      </c>
      <c r="I66" s="7">
        <f t="shared" si="16"/>
        <v>103.853571428571</v>
      </c>
      <c r="J66" s="7">
        <f t="shared" si="17"/>
        <v>111.119293078056</v>
      </c>
      <c r="K66" s="6">
        <v>7.14</v>
      </c>
      <c r="L66" s="6">
        <v>7.24</v>
      </c>
      <c r="M66" s="6">
        <v>6.66</v>
      </c>
      <c r="N66" s="7">
        <f t="shared" si="18"/>
        <v>97.3465431832867</v>
      </c>
      <c r="O66" s="7">
        <f t="shared" si="19"/>
        <v>111.959434485308</v>
      </c>
      <c r="P66" s="7">
        <f t="shared" si="20"/>
        <v>119.04788202063</v>
      </c>
      <c r="Q66" s="7">
        <f>N66*About!$A$30</f>
        <v>2704116.1365993</v>
      </c>
      <c r="R66" s="7">
        <f>O66*About!$A$30</f>
        <v>3110036.61286898</v>
      </c>
      <c r="S66" s="7">
        <f>P66*About!$A$30</f>
        <v>3306941.24591396</v>
      </c>
      <c r="U66" s="6" t="str">
        <f>'Combustion Generation'!G32</f>
        <v>新疆维吾尔自治区</v>
      </c>
      <c r="V66" s="6">
        <f>'Combustion Generation'!H32</f>
        <v>0</v>
      </c>
      <c r="W66" s="6">
        <f>'Combustion Generation'!I32</f>
        <v>0</v>
      </c>
      <c r="X66" s="6">
        <f>'Combustion Generation'!J32</f>
        <v>0</v>
      </c>
      <c r="Y66" s="6">
        <f>'Combustion Generation'!K32</f>
        <v>2777</v>
      </c>
      <c r="Z66" s="6">
        <f>'Combustion Generation'!L32</f>
        <v>3193</v>
      </c>
      <c r="AA66" s="6">
        <f>'Combustion Generation'!M32</f>
        <v>3584</v>
      </c>
      <c r="AB66" s="6">
        <f>'Combustion Generation'!N32</f>
        <v>2</v>
      </c>
      <c r="AC66" s="6">
        <f>'Combustion Generation'!O32</f>
        <v>2</v>
      </c>
      <c r="AD66" s="6">
        <f>'Combustion Generation'!P32</f>
        <v>3</v>
      </c>
      <c r="AE66" s="6">
        <f>'Combustion Generation'!Q32</f>
        <v>1</v>
      </c>
      <c r="AF66" s="6">
        <f>'Combustion Generation'!R32</f>
        <v>2</v>
      </c>
      <c r="AG66" s="6">
        <f>'Combustion Generation'!S32</f>
        <v>6</v>
      </c>
      <c r="AH66" s="6">
        <f>'Combustion Generation'!T32</f>
        <v>34.9</v>
      </c>
      <c r="AI66" s="6">
        <f>'Combustion Generation'!U32</f>
        <v>33.9</v>
      </c>
      <c r="AJ66" s="6">
        <f>'Combustion Generation'!V32</f>
        <v>52</v>
      </c>
      <c r="AK66" s="6">
        <f>'Combustion Generation'!W32</f>
        <v>2726</v>
      </c>
      <c r="AL66" s="6">
        <f>'Combustion Generation'!X32</f>
        <v>3137</v>
      </c>
      <c r="AM66" s="6">
        <f>'Combustion Generation'!Y32</f>
        <v>3482</v>
      </c>
      <c r="AN66" s="6">
        <f>'Combustion Generation'!Z32</f>
        <v>19</v>
      </c>
      <c r="AO66" s="6">
        <f>'Combustion Generation'!AA32</f>
        <v>18</v>
      </c>
      <c r="AP66" s="6">
        <f>'Combustion Generation'!AB32</f>
        <v>41</v>
      </c>
      <c r="AQ66" s="6">
        <f>'Combustion Generation'!AC32</f>
        <v>0</v>
      </c>
      <c r="AR66" s="6">
        <f>'Combustion Generation'!AD32</f>
        <v>0</v>
      </c>
      <c r="AS66" s="6">
        <f>'Combustion Generation'!AE32</f>
        <v>0</v>
      </c>
      <c r="AT66" s="6">
        <f>'Combustion Generation'!AF32</f>
        <v>0.1</v>
      </c>
      <c r="AU66" s="6">
        <f>'Combustion Generation'!AG32</f>
        <v>0.1</v>
      </c>
      <c r="AV66" s="6">
        <f>'Combustion Generation'!AH32</f>
        <v>0</v>
      </c>
      <c r="AW66" s="6">
        <f>'Combustion Generation'!AI32</f>
        <v>19114</v>
      </c>
    </row>
    <row r="67" spans="1:49">
      <c r="U67" s="6" t="str">
        <f>'Combustion Generation'!G33</f>
        <v>云南省</v>
      </c>
      <c r="V67" s="6">
        <f>'Combustion Generation'!H33</f>
        <v>0</v>
      </c>
      <c r="W67" s="6">
        <f>'Combustion Generation'!I33</f>
        <v>0</v>
      </c>
      <c r="X67" s="6">
        <f>'Combustion Generation'!J33</f>
        <v>0</v>
      </c>
      <c r="Y67" s="6">
        <f>'Combustion Generation'!K33</f>
        <v>318</v>
      </c>
      <c r="Z67" s="6">
        <f>'Combustion Generation'!L33</f>
        <v>415</v>
      </c>
      <c r="AA67" s="6">
        <f>'Combustion Generation'!M33</f>
        <v>455.3</v>
      </c>
      <c r="AB67" s="6">
        <f>'Combustion Generation'!N33</f>
        <v>3</v>
      </c>
      <c r="AC67" s="6">
        <f>'Combustion Generation'!O33</f>
        <v>7</v>
      </c>
      <c r="AD67" s="6">
        <f>'Combustion Generation'!P33</f>
        <v>3</v>
      </c>
      <c r="AE67" s="6">
        <f>'Combustion Generation'!Q33</f>
        <v>6</v>
      </c>
      <c r="AF67" s="6">
        <f>'Combustion Generation'!R33</f>
        <v>7</v>
      </c>
      <c r="AG67" s="6">
        <f>'Combustion Generation'!S33</f>
        <v>12</v>
      </c>
      <c r="AH67" s="6">
        <f>'Combustion Generation'!T33</f>
        <v>88</v>
      </c>
      <c r="AI67" s="6">
        <f>'Combustion Generation'!U33</f>
        <v>82.9</v>
      </c>
      <c r="AJ67" s="6">
        <f>'Combustion Generation'!V33</f>
        <v>87</v>
      </c>
      <c r="AK67" s="6">
        <f>'Combustion Generation'!W33</f>
        <v>223</v>
      </c>
      <c r="AL67" s="6">
        <f>'Combustion Generation'!X33</f>
        <v>318</v>
      </c>
      <c r="AM67" s="6">
        <f>'Combustion Generation'!Y33</f>
        <v>353</v>
      </c>
      <c r="AN67" s="6">
        <f>'Combustion Generation'!Z33</f>
        <v>0.5</v>
      </c>
      <c r="AO67" s="6">
        <f>'Combustion Generation'!AA33</f>
        <v>0.5</v>
      </c>
      <c r="AP67" s="6">
        <f>'Combustion Generation'!AB33</f>
        <v>0.2</v>
      </c>
      <c r="AQ67" s="6">
        <f>'Combustion Generation'!AC33</f>
        <v>0</v>
      </c>
      <c r="AR67" s="6">
        <f>'Combustion Generation'!AD33</f>
        <v>0</v>
      </c>
      <c r="AS67" s="6">
        <f>'Combustion Generation'!AE33</f>
        <v>0</v>
      </c>
      <c r="AT67" s="6">
        <f>'Combustion Generation'!AF33</f>
        <v>0</v>
      </c>
      <c r="AU67" s="6">
        <f>'Combustion Generation'!AG33</f>
        <v>0.1</v>
      </c>
      <c r="AV67" s="6">
        <f>'Combustion Generation'!AH33</f>
        <v>0.1</v>
      </c>
      <c r="AW67" s="6">
        <f>'Combustion Generation'!AI33</f>
        <v>2379.6</v>
      </c>
    </row>
    <row r="68" spans="1:49">
      <c r="A68" s="5" t="s">
        <v>466</v>
      </c>
      <c r="B68" s="5">
        <v>2019</v>
      </c>
      <c r="C68" s="5">
        <v>2020</v>
      </c>
      <c r="D68" s="5">
        <v>2021</v>
      </c>
      <c r="E68" s="5">
        <v>2019</v>
      </c>
      <c r="F68" s="5">
        <v>2020</v>
      </c>
      <c r="G68" s="5">
        <v>2021</v>
      </c>
      <c r="H68" s="5">
        <v>2019</v>
      </c>
      <c r="I68" s="5">
        <v>2020</v>
      </c>
      <c r="J68" s="5">
        <v>2021</v>
      </c>
      <c r="K68" s="5">
        <v>2019</v>
      </c>
      <c r="L68" s="5">
        <v>2020</v>
      </c>
      <c r="M68" s="5">
        <v>2021</v>
      </c>
      <c r="N68" s="5">
        <v>2019</v>
      </c>
      <c r="O68" s="5">
        <v>2020</v>
      </c>
      <c r="P68" s="5">
        <v>2021</v>
      </c>
      <c r="Q68" s="5">
        <v>2019</v>
      </c>
      <c r="R68" s="5">
        <v>2020</v>
      </c>
      <c r="S68" s="5">
        <v>2021</v>
      </c>
      <c r="U68" s="6" t="str">
        <f>'Combustion Generation'!G34</f>
        <v>浙江省</v>
      </c>
      <c r="V68" s="6">
        <f>'Combustion Generation'!H34</f>
        <v>629</v>
      </c>
      <c r="W68" s="6">
        <f>'Combustion Generation'!I34</f>
        <v>712</v>
      </c>
      <c r="X68" s="6">
        <f>'Combustion Generation'!J34</f>
        <v>733</v>
      </c>
      <c r="Y68" s="6">
        <f>'Combustion Generation'!K34</f>
        <v>2507</v>
      </c>
      <c r="Z68" s="6">
        <f>'Combustion Generation'!L34</f>
        <v>2432</v>
      </c>
      <c r="AA68" s="6">
        <f>'Combustion Generation'!M34</f>
        <v>3053.04</v>
      </c>
      <c r="AB68" s="6">
        <f>'Combustion Generation'!N34</f>
        <v>12</v>
      </c>
      <c r="AC68" s="6">
        <f>'Combustion Generation'!O34</f>
        <v>13</v>
      </c>
      <c r="AD68" s="6">
        <f>'Combustion Generation'!P34</f>
        <v>12</v>
      </c>
      <c r="AE68" s="6">
        <f>'Combustion Generation'!Q34</f>
        <v>92</v>
      </c>
      <c r="AF68" s="6">
        <f>'Combustion Generation'!R34</f>
        <v>96</v>
      </c>
      <c r="AG68" s="6">
        <f>'Combustion Generation'!S34</f>
        <v>129</v>
      </c>
      <c r="AH68" s="6">
        <f>'Combustion Generation'!T34</f>
        <v>59.2</v>
      </c>
      <c r="AI68" s="6">
        <f>'Combustion Generation'!U34</f>
        <v>54</v>
      </c>
      <c r="AJ68" s="6">
        <f>'Combustion Generation'!V34</f>
        <v>63</v>
      </c>
      <c r="AK68" s="6">
        <f>'Combustion Generation'!W34</f>
        <v>2193</v>
      </c>
      <c r="AL68" s="6">
        <f>'Combustion Generation'!X34</f>
        <v>2102</v>
      </c>
      <c r="AM68" s="6">
        <f>'Combustion Generation'!Y34</f>
        <v>2610</v>
      </c>
      <c r="AN68" s="6">
        <f>'Combustion Generation'!Z34</f>
        <v>150</v>
      </c>
      <c r="AO68" s="6">
        <f>'Combustion Generation'!AA34</f>
        <v>163</v>
      </c>
      <c r="AP68" s="6">
        <f>'Combustion Generation'!AB34</f>
        <v>236</v>
      </c>
      <c r="AQ68" s="6">
        <f>'Combustion Generation'!AC34</f>
        <v>0.02</v>
      </c>
      <c r="AR68" s="6">
        <f>'Combustion Generation'!AD34</f>
        <v>0.03</v>
      </c>
      <c r="AS68" s="6">
        <f>'Combustion Generation'!AE34</f>
        <v>0.04</v>
      </c>
      <c r="AT68" s="6">
        <f>'Combustion Generation'!AF34</f>
        <v>2.8</v>
      </c>
      <c r="AU68" s="6">
        <f>'Combustion Generation'!AG34</f>
        <v>3</v>
      </c>
      <c r="AV68" s="6">
        <f>'Combustion Generation'!AH34</f>
        <v>3</v>
      </c>
      <c r="AW68" s="6">
        <f>'Combustion Generation'!AI34</f>
        <v>18059.13</v>
      </c>
    </row>
    <row r="69" spans="1:49">
      <c r="A69" s="6" t="s">
        <v>462</v>
      </c>
      <c r="B69" s="7">
        <f t="shared" ref="B69:D99" si="21">-VLOOKUP($A69,$U$2:$AQ$33,COLUMN(B$1)+15,FALSE)</f>
        <v>0.553698</v>
      </c>
      <c r="C69" s="7">
        <f t="shared" si="21"/>
        <v>0.568269</v>
      </c>
      <c r="D69" s="7">
        <f t="shared" si="21"/>
        <v>1.122831</v>
      </c>
      <c r="E69" s="7">
        <f t="shared" ref="E69:E99" si="22">VLOOKUP($A69,$U$38:$AW$70,COLUMN(B$1)+21,FALSE)</f>
        <v>0</v>
      </c>
      <c r="F69" s="7">
        <f t="shared" ref="F69:F99" si="23">VLOOKUP($A69,$U$38:$AW$70,COLUMN(C$1)+21,FALSE)</f>
        <v>0</v>
      </c>
      <c r="G69" s="7">
        <f t="shared" ref="G69:G99" si="24">VLOOKUP($A69,$U$38:$AW$70,COLUMN(D$1)+21,FALSE)</f>
        <v>0</v>
      </c>
      <c r="H69" s="8" t="str">
        <f t="shared" ref="H69:H99" si="25">IFERROR(B69*10^2/E69,"")</f>
        <v/>
      </c>
      <c r="I69" s="8" t="str">
        <f t="shared" ref="I69:I99" si="26">IFERROR(C69*10^2/F69,"")</f>
        <v/>
      </c>
      <c r="J69" s="8" t="str">
        <f t="shared" ref="J69:J99" si="27">IFERROR(D69*10^2/G69,"")</f>
        <v/>
      </c>
      <c r="K69" s="6">
        <v>4.72</v>
      </c>
      <c r="L69" s="6">
        <v>4.49</v>
      </c>
      <c r="M69" s="6">
        <v>4.51</v>
      </c>
      <c r="N69" s="8" t="str">
        <f t="shared" ref="N69:P69" si="28">IFERROR(H69/(1-K69/100),"")</f>
        <v/>
      </c>
      <c r="O69" s="8" t="str">
        <f t="shared" si="28"/>
        <v/>
      </c>
      <c r="P69" s="8" t="str">
        <f t="shared" si="28"/>
        <v/>
      </c>
      <c r="Q69" s="8" t="str">
        <f>IFERROR(N69*About!$A$30,"")</f>
        <v/>
      </c>
      <c r="R69" s="8" t="str">
        <f>IFERROR(O69*About!$A$30,"")</f>
        <v/>
      </c>
      <c r="S69" s="8" t="str">
        <f>IFERROR(P69*About!$A$30,"")</f>
        <v/>
      </c>
      <c r="U69" s="6" t="str">
        <f>'Combustion Generation'!G35</f>
        <v>重庆市</v>
      </c>
      <c r="V69" s="6">
        <f>'Combustion Generation'!H35</f>
        <v>0</v>
      </c>
      <c r="W69" s="6">
        <f>'Combustion Generation'!I35</f>
        <v>0</v>
      </c>
      <c r="X69" s="6">
        <f>'Combustion Generation'!J35</f>
        <v>0</v>
      </c>
      <c r="Y69" s="6">
        <f>'Combustion Generation'!K35</f>
        <v>554</v>
      </c>
      <c r="Z69" s="6">
        <f>'Combustion Generation'!L35</f>
        <v>538</v>
      </c>
      <c r="AA69" s="6">
        <f>'Combustion Generation'!M35</f>
        <v>667</v>
      </c>
      <c r="AB69" s="6">
        <f>'Combustion Generation'!N35</f>
        <v>2</v>
      </c>
      <c r="AC69" s="6">
        <f>'Combustion Generation'!O35</f>
        <v>2</v>
      </c>
      <c r="AD69" s="6">
        <f>'Combustion Generation'!P35</f>
        <v>1</v>
      </c>
      <c r="AE69" s="6">
        <f>'Combustion Generation'!Q35</f>
        <v>17</v>
      </c>
      <c r="AF69" s="6">
        <f>'Combustion Generation'!R35</f>
        <v>19</v>
      </c>
      <c r="AG69" s="6">
        <f>'Combustion Generation'!S35</f>
        <v>24</v>
      </c>
      <c r="AH69" s="6">
        <f>'Combustion Generation'!T35</f>
        <v>18.9</v>
      </c>
      <c r="AI69" s="6">
        <f>'Combustion Generation'!U35</f>
        <v>16.9</v>
      </c>
      <c r="AJ69" s="6">
        <f>'Combustion Generation'!V35</f>
        <v>17</v>
      </c>
      <c r="AK69" s="6">
        <f>'Combustion Generation'!W35</f>
        <v>467</v>
      </c>
      <c r="AL69" s="6">
        <f>'Combustion Generation'!X35</f>
        <v>458</v>
      </c>
      <c r="AM69" s="6">
        <f>'Combustion Generation'!Y35</f>
        <v>570</v>
      </c>
      <c r="AN69" s="6">
        <f>'Combustion Generation'!Z35</f>
        <v>50</v>
      </c>
      <c r="AO69" s="6">
        <f>'Combustion Generation'!AA35</f>
        <v>42</v>
      </c>
      <c r="AP69" s="6">
        <f>'Combustion Generation'!AB35</f>
        <v>54.999</v>
      </c>
      <c r="AQ69" s="6">
        <f>'Combustion Generation'!AC35</f>
        <v>0</v>
      </c>
      <c r="AR69" s="6">
        <f>'Combustion Generation'!AD35</f>
        <v>0</v>
      </c>
      <c r="AS69" s="6">
        <f>'Combustion Generation'!AE35</f>
        <v>0</v>
      </c>
      <c r="AT69" s="6">
        <f>'Combustion Generation'!AF35</f>
        <v>0.1</v>
      </c>
      <c r="AU69" s="6">
        <f>'Combustion Generation'!AG35</f>
        <v>0.1</v>
      </c>
      <c r="AV69" s="6">
        <f>'Combustion Generation'!AH35</f>
        <v>0.001</v>
      </c>
      <c r="AW69" s="6">
        <f>'Combustion Generation'!AI35</f>
        <v>3519</v>
      </c>
    </row>
    <row r="70" spans="1:49">
      <c r="A70" s="6" t="s">
        <v>470</v>
      </c>
      <c r="B70" s="7">
        <f t="shared" si="21"/>
        <v>8.34593777792962</v>
      </c>
      <c r="C70" s="7">
        <f t="shared" si="21"/>
        <v>7.53477832046464</v>
      </c>
      <c r="D70" s="7">
        <f t="shared" si="21"/>
        <v>1.03515628185856</v>
      </c>
      <c r="E70" s="7">
        <f t="shared" si="22"/>
        <v>5</v>
      </c>
      <c r="F70" s="7">
        <f t="shared" si="23"/>
        <v>4</v>
      </c>
      <c r="G70" s="7">
        <f t="shared" si="24"/>
        <v>2</v>
      </c>
      <c r="H70" s="8">
        <f t="shared" si="25"/>
        <v>166.918755558592</v>
      </c>
      <c r="I70" s="8">
        <f t="shared" si="26"/>
        <v>188.369458011616</v>
      </c>
      <c r="J70" s="8">
        <f t="shared" si="27"/>
        <v>51.7578140929279</v>
      </c>
      <c r="K70" s="6">
        <v>2.79</v>
      </c>
      <c r="L70" s="6">
        <v>2.71</v>
      </c>
      <c r="M70" s="6">
        <v>2.79</v>
      </c>
      <c r="N70" s="8">
        <f t="shared" ref="N70:P70" si="29">IFERROR(H70/(1-K70/100),"")</f>
        <v>171.709449191022</v>
      </c>
      <c r="O70" s="8">
        <f t="shared" si="29"/>
        <v>193.616464191197</v>
      </c>
      <c r="P70" s="8">
        <f t="shared" si="29"/>
        <v>53.2433022250056</v>
      </c>
      <c r="Q70" s="8">
        <f>IFERROR(N70*About!$A$30,"")</f>
        <v>4769787.16634839</v>
      </c>
      <c r="R70" s="8">
        <f>IFERROR(O70*About!$A$30,"")</f>
        <v>5378325.59852631</v>
      </c>
      <c r="S70" s="8">
        <f>IFERROR(P70*About!$A$30,"")</f>
        <v>1479005.49936724</v>
      </c>
      <c r="U70" s="6" t="str">
        <f>'Combustion Generation'!G36</f>
        <v>总计</v>
      </c>
      <c r="V70" s="6">
        <f>'Combustion Generation'!H36</f>
        <v>6975</v>
      </c>
      <c r="W70" s="6">
        <f>'Combustion Generation'!I36</f>
        <v>7324</v>
      </c>
      <c r="X70" s="6">
        <f>'Combustion Generation'!J36</f>
        <v>8150</v>
      </c>
      <c r="Y70" s="6">
        <f>'Combustion Generation'!K36</f>
        <v>100930</v>
      </c>
      <c r="Z70" s="6">
        <f>'Combustion Generation'!L36</f>
        <v>103538</v>
      </c>
      <c r="AA70" s="6">
        <f>'Combustion Generation'!M36</f>
        <v>113314.14</v>
      </c>
      <c r="AB70" s="6">
        <f>'Combustion Generation'!N36</f>
        <v>969.02</v>
      </c>
      <c r="AC70" s="6">
        <f>'Combustion Generation'!O36</f>
        <v>1067.2</v>
      </c>
      <c r="AD70" s="6">
        <f>'Combustion Generation'!P36</f>
        <v>1066.2</v>
      </c>
      <c r="AE70" s="6">
        <f>'Combustion Generation'!Q36</f>
        <v>1221</v>
      </c>
      <c r="AF70" s="6">
        <f>'Combustion Generation'!R36</f>
        <v>1571</v>
      </c>
      <c r="AG70" s="6">
        <f>'Combustion Generation'!S36</f>
        <v>2176</v>
      </c>
      <c r="AH70" s="6">
        <f>'Combustion Generation'!T36</f>
        <v>3629.54</v>
      </c>
      <c r="AI70" s="6">
        <f>'Combustion Generation'!U36</f>
        <v>3185.94</v>
      </c>
      <c r="AJ70" s="6">
        <f>'Combustion Generation'!V36</f>
        <v>3442.8</v>
      </c>
      <c r="AK70" s="6">
        <f>'Combustion Generation'!W36</f>
        <v>91076</v>
      </c>
      <c r="AL70" s="6">
        <f>'Combustion Generation'!X36</f>
        <v>92591</v>
      </c>
      <c r="AM70" s="6">
        <f>'Combustion Generation'!Y36</f>
        <v>100854</v>
      </c>
      <c r="AN70" s="6">
        <f>'Combustion Generation'!Z36</f>
        <v>4651</v>
      </c>
      <c r="AO70" s="6">
        <f>'Combustion Generation'!AA36</f>
        <v>5048.1</v>
      </c>
      <c r="AP70" s="6">
        <f>'Combustion Generation'!AB36</f>
        <v>5669.799</v>
      </c>
      <c r="AQ70" s="6">
        <f>'Combustion Generation'!AC36</f>
        <v>26.43</v>
      </c>
      <c r="AR70" s="6">
        <f>'Combustion Generation'!AD36</f>
        <v>24.03</v>
      </c>
      <c r="AS70" s="6">
        <f>'Combustion Generation'!AE36</f>
        <v>32.44</v>
      </c>
      <c r="AT70" s="6">
        <f>'Combustion Generation'!AF36</f>
        <v>60.51</v>
      </c>
      <c r="AU70" s="6">
        <f>'Combustion Generation'!AG36</f>
        <v>74.83</v>
      </c>
      <c r="AV70" s="6">
        <f>'Combustion Generation'!AH36</f>
        <v>72.901</v>
      </c>
      <c r="AW70" s="6">
        <f>'Combustion Generation'!AI36</f>
        <v>658740.88</v>
      </c>
    </row>
    <row r="71" spans="1:49">
      <c r="A71" s="6" t="s">
        <v>471</v>
      </c>
      <c r="B71" s="7">
        <f t="shared" si="21"/>
        <v>80.0251824711308</v>
      </c>
      <c r="C71" s="7">
        <f t="shared" si="21"/>
        <v>58.1231210847284</v>
      </c>
      <c r="D71" s="7">
        <f t="shared" si="21"/>
        <v>54.9184941800478</v>
      </c>
      <c r="E71" s="7">
        <f t="shared" si="22"/>
        <v>0.01</v>
      </c>
      <c r="F71" s="7">
        <f t="shared" si="23"/>
        <v>0</v>
      </c>
      <c r="G71" s="7">
        <f t="shared" si="24"/>
        <v>0</v>
      </c>
      <c r="H71" s="8">
        <f t="shared" si="25"/>
        <v>800251.824711308</v>
      </c>
      <c r="I71" s="8" t="str">
        <f t="shared" si="26"/>
        <v/>
      </c>
      <c r="J71" s="8" t="str">
        <f t="shared" si="27"/>
        <v/>
      </c>
      <c r="K71" s="6">
        <v>4.3</v>
      </c>
      <c r="L71" s="6">
        <v>4.23</v>
      </c>
      <c r="M71" s="6">
        <v>4.68</v>
      </c>
      <c r="N71" s="8">
        <f t="shared" ref="N71:P71" si="30">IFERROR(H71/(1-K71/100),"")</f>
        <v>836208.803251106</v>
      </c>
      <c r="O71" s="8" t="str">
        <f t="shared" si="30"/>
        <v/>
      </c>
      <c r="P71" s="8" t="str">
        <f t="shared" si="30"/>
        <v/>
      </c>
      <c r="Q71" s="8">
        <f>IFERROR(N71*About!$A$30,"")</f>
        <v>23228413095.0623</v>
      </c>
      <c r="R71" s="8" t="str">
        <f>IFERROR(O71*About!$A$30,"")</f>
        <v/>
      </c>
      <c r="S71" s="8" t="str">
        <f>IFERROR(P71*About!$A$30,"")</f>
        <v/>
      </c>
    </row>
    <row r="72" spans="1:49">
      <c r="A72" s="6" t="s">
        <v>472</v>
      </c>
      <c r="B72" s="7">
        <f t="shared" si="21"/>
        <v>1.375116</v>
      </c>
      <c r="C72" s="7">
        <f t="shared" si="21"/>
        <v>1.111977</v>
      </c>
      <c r="D72" s="7">
        <f t="shared" si="21"/>
        <v>1.271118</v>
      </c>
      <c r="E72" s="7">
        <f t="shared" si="22"/>
        <v>0</v>
      </c>
      <c r="F72" s="7">
        <f t="shared" si="23"/>
        <v>0</v>
      </c>
      <c r="G72" s="7">
        <f t="shared" si="24"/>
        <v>0</v>
      </c>
      <c r="H72" s="8" t="str">
        <f t="shared" si="25"/>
        <v/>
      </c>
      <c r="I72" s="8" t="str">
        <f t="shared" si="26"/>
        <v/>
      </c>
      <c r="J72" s="8" t="str">
        <f t="shared" si="27"/>
        <v/>
      </c>
      <c r="K72" s="6">
        <v>5.41</v>
      </c>
      <c r="L72" s="6">
        <v>5.45</v>
      </c>
      <c r="M72" s="6">
        <v>5.32</v>
      </c>
      <c r="N72" s="8" t="str">
        <f t="shared" ref="N72:P72" si="31">IFERROR(H72/(1-K72/100),"")</f>
        <v/>
      </c>
      <c r="O72" s="8" t="str">
        <f t="shared" si="31"/>
        <v/>
      </c>
      <c r="P72" s="8" t="str">
        <f t="shared" si="31"/>
        <v/>
      </c>
      <c r="Q72" s="8" t="str">
        <f>IFERROR(N72*About!$A$30,"")</f>
        <v/>
      </c>
      <c r="R72" s="8" t="str">
        <f>IFERROR(O72*About!$A$30,"")</f>
        <v/>
      </c>
      <c r="S72" s="8" t="str">
        <f>IFERROR(P72*About!$A$30,"")</f>
        <v/>
      </c>
    </row>
    <row r="73" spans="1:49">
      <c r="A73" s="6" t="s">
        <v>473</v>
      </c>
      <c r="B73" s="7">
        <f t="shared" si="21"/>
        <v>67.7115347492313</v>
      </c>
      <c r="C73" s="7">
        <f t="shared" si="21"/>
        <v>77.620082600615</v>
      </c>
      <c r="D73" s="7">
        <f t="shared" si="21"/>
        <v>67.046797182781</v>
      </c>
      <c r="E73" s="7">
        <f t="shared" si="22"/>
        <v>0</v>
      </c>
      <c r="F73" s="7">
        <f t="shared" si="23"/>
        <v>0</v>
      </c>
      <c r="G73" s="7">
        <f t="shared" si="24"/>
        <v>0</v>
      </c>
      <c r="H73" s="8" t="str">
        <f t="shared" si="25"/>
        <v/>
      </c>
      <c r="I73" s="8" t="str">
        <f t="shared" si="26"/>
        <v/>
      </c>
      <c r="J73" s="8" t="str">
        <f t="shared" si="27"/>
        <v/>
      </c>
      <c r="K73" s="6">
        <v>4.92</v>
      </c>
      <c r="L73" s="6">
        <v>4.94</v>
      </c>
      <c r="M73" s="6">
        <v>4.53</v>
      </c>
      <c r="N73" s="8" t="str">
        <f t="shared" ref="N73:P73" si="32">IFERROR(H73/(1-K73/100),"")</f>
        <v/>
      </c>
      <c r="O73" s="8" t="str">
        <f t="shared" si="32"/>
        <v/>
      </c>
      <c r="P73" s="8" t="str">
        <f t="shared" si="32"/>
        <v/>
      </c>
      <c r="Q73" s="8" t="str">
        <f>IFERROR(N73*About!$A$30,"")</f>
        <v/>
      </c>
      <c r="R73" s="8" t="str">
        <f>IFERROR(O73*About!$A$30,"")</f>
        <v/>
      </c>
      <c r="S73" s="8" t="str">
        <f>IFERROR(P73*About!$A$30,"")</f>
        <v/>
      </c>
    </row>
    <row r="74" spans="1:49">
      <c r="A74" s="6" t="s">
        <v>474</v>
      </c>
      <c r="B74" s="7">
        <f t="shared" si="21"/>
        <v>15.0265514000683</v>
      </c>
      <c r="C74" s="7">
        <f t="shared" si="21"/>
        <v>29.0081936791937</v>
      </c>
      <c r="D74" s="7">
        <f t="shared" si="21"/>
        <v>56.60769505808</v>
      </c>
      <c r="E74" s="7">
        <f t="shared" si="22"/>
        <v>0</v>
      </c>
      <c r="F74" s="7">
        <f t="shared" si="23"/>
        <v>0</v>
      </c>
      <c r="G74" s="7">
        <f t="shared" si="24"/>
        <v>0</v>
      </c>
      <c r="H74" s="8" t="str">
        <f t="shared" si="25"/>
        <v/>
      </c>
      <c r="I74" s="8" t="str">
        <f t="shared" si="26"/>
        <v/>
      </c>
      <c r="J74" s="8" t="str">
        <f t="shared" si="27"/>
        <v/>
      </c>
      <c r="K74" s="6">
        <v>5.85</v>
      </c>
      <c r="L74" s="6">
        <v>5.85</v>
      </c>
      <c r="M74" s="6">
        <v>5.68</v>
      </c>
      <c r="N74" s="8" t="str">
        <f t="shared" ref="N74:P74" si="33">IFERROR(H74/(1-K74/100),"")</f>
        <v/>
      </c>
      <c r="O74" s="8" t="str">
        <f t="shared" si="33"/>
        <v/>
      </c>
      <c r="P74" s="8" t="str">
        <f t="shared" si="33"/>
        <v/>
      </c>
      <c r="Q74" s="8" t="str">
        <f>IFERROR(N74*About!$A$30,"")</f>
        <v/>
      </c>
      <c r="R74" s="8" t="str">
        <f>IFERROR(O74*About!$A$30,"")</f>
        <v/>
      </c>
      <c r="S74" s="8" t="str">
        <f>IFERROR(P74*About!$A$30,"")</f>
        <v/>
      </c>
    </row>
    <row r="75" spans="1:49">
      <c r="A75" s="6" t="s">
        <v>475</v>
      </c>
      <c r="B75" s="7">
        <f t="shared" si="21"/>
        <v>3.890457</v>
      </c>
      <c r="C75" s="7">
        <f t="shared" si="21"/>
        <v>3.744747</v>
      </c>
      <c r="D75" s="7">
        <f t="shared" si="21"/>
        <v>4.487868</v>
      </c>
      <c r="E75" s="7">
        <f t="shared" si="22"/>
        <v>0</v>
      </c>
      <c r="F75" s="7">
        <f t="shared" si="23"/>
        <v>0</v>
      </c>
      <c r="G75" s="7">
        <f t="shared" si="24"/>
        <v>0</v>
      </c>
      <c r="H75" s="8" t="str">
        <f t="shared" si="25"/>
        <v/>
      </c>
      <c r="I75" s="8" t="str">
        <f t="shared" si="26"/>
        <v/>
      </c>
      <c r="J75" s="8" t="str">
        <f t="shared" si="27"/>
        <v/>
      </c>
      <c r="K75" s="6">
        <v>7.82</v>
      </c>
      <c r="L75" s="6">
        <v>8</v>
      </c>
      <c r="M75" s="6">
        <v>7.59</v>
      </c>
      <c r="N75" s="8" t="str">
        <f t="shared" ref="N75:P75" si="34">IFERROR(H75/(1-K75/100),"")</f>
        <v/>
      </c>
      <c r="O75" s="8" t="str">
        <f t="shared" si="34"/>
        <v/>
      </c>
      <c r="P75" s="8" t="str">
        <f t="shared" si="34"/>
        <v/>
      </c>
      <c r="Q75" s="8" t="str">
        <f>IFERROR(N75*About!$A$30,"")</f>
        <v/>
      </c>
      <c r="R75" s="8" t="str">
        <f>IFERROR(O75*About!$A$30,"")</f>
        <v/>
      </c>
      <c r="S75" s="8" t="str">
        <f>IFERROR(P75*About!$A$30,"")</f>
        <v/>
      </c>
    </row>
    <row r="76" spans="1:49">
      <c r="A76" s="6" t="s">
        <v>476</v>
      </c>
      <c r="B76" s="7">
        <f t="shared" si="21"/>
        <v>0.043713</v>
      </c>
      <c r="C76" s="7">
        <f t="shared" si="21"/>
        <v>0.029142</v>
      </c>
      <c r="D76" s="7">
        <f t="shared" si="21"/>
        <v>0.029142</v>
      </c>
      <c r="E76" s="7">
        <f t="shared" si="22"/>
        <v>0</v>
      </c>
      <c r="F76" s="7">
        <f t="shared" si="23"/>
        <v>0</v>
      </c>
      <c r="G76" s="7">
        <f t="shared" si="24"/>
        <v>0</v>
      </c>
      <c r="H76" s="8" t="str">
        <f t="shared" si="25"/>
        <v/>
      </c>
      <c r="I76" s="8" t="str">
        <f t="shared" si="26"/>
        <v/>
      </c>
      <c r="J76" s="8" t="str">
        <f t="shared" si="27"/>
        <v/>
      </c>
      <c r="K76" s="6">
        <v>7.58</v>
      </c>
      <c r="L76" s="6">
        <v>7.34</v>
      </c>
      <c r="M76" s="6">
        <v>6.79</v>
      </c>
      <c r="N76" s="8" t="str">
        <f t="shared" ref="N76:P76" si="35">IFERROR(H76/(1-K76/100),"")</f>
        <v/>
      </c>
      <c r="O76" s="8" t="str">
        <f t="shared" si="35"/>
        <v/>
      </c>
      <c r="P76" s="8" t="str">
        <f t="shared" si="35"/>
        <v/>
      </c>
      <c r="Q76" s="8" t="str">
        <f>IFERROR(N76*About!$A$30,"")</f>
        <v/>
      </c>
      <c r="R76" s="8" t="str">
        <f>IFERROR(O76*About!$A$30,"")</f>
        <v/>
      </c>
      <c r="S76" s="8" t="str">
        <f>IFERROR(P76*About!$A$30,"")</f>
        <v/>
      </c>
    </row>
    <row r="77" spans="1:49">
      <c r="A77" s="6" t="s">
        <v>477</v>
      </c>
      <c r="B77" s="7">
        <f t="shared" si="21"/>
        <v>4.8560110526136</v>
      </c>
      <c r="C77" s="7">
        <f t="shared" si="21"/>
        <v>6.59164179808678</v>
      </c>
      <c r="D77" s="7">
        <f t="shared" si="21"/>
        <v>6.70591464844551</v>
      </c>
      <c r="E77" s="7">
        <f t="shared" si="22"/>
        <v>0</v>
      </c>
      <c r="F77" s="7">
        <f t="shared" si="23"/>
        <v>0</v>
      </c>
      <c r="G77" s="7">
        <f t="shared" si="24"/>
        <v>0</v>
      </c>
      <c r="H77" s="8" t="str">
        <f t="shared" si="25"/>
        <v/>
      </c>
      <c r="I77" s="8" t="str">
        <f t="shared" si="26"/>
        <v/>
      </c>
      <c r="J77" s="8" t="str">
        <f t="shared" si="27"/>
        <v/>
      </c>
      <c r="K77" s="6">
        <v>5.84</v>
      </c>
      <c r="L77" s="6">
        <v>5.64</v>
      </c>
      <c r="M77" s="6">
        <v>5.62</v>
      </c>
      <c r="N77" s="8" t="str">
        <f t="shared" ref="N77:P77" si="36">IFERROR(H77/(1-K77/100),"")</f>
        <v/>
      </c>
      <c r="O77" s="8" t="str">
        <f t="shared" si="36"/>
        <v/>
      </c>
      <c r="P77" s="8" t="str">
        <f t="shared" si="36"/>
        <v/>
      </c>
      <c r="Q77" s="8" t="str">
        <f>IFERROR(N77*About!$A$30,"")</f>
        <v/>
      </c>
      <c r="R77" s="8" t="str">
        <f>IFERROR(O77*About!$A$30,"")</f>
        <v/>
      </c>
      <c r="S77" s="8" t="str">
        <f>IFERROR(P77*About!$A$30,"")</f>
        <v/>
      </c>
    </row>
    <row r="78" spans="1:49">
      <c r="A78" s="6" t="s">
        <v>478</v>
      </c>
      <c r="B78" s="7">
        <f t="shared" si="21"/>
        <v>8.5948443874274</v>
      </c>
      <c r="C78" s="7">
        <f t="shared" si="21"/>
        <v>10.5549839282542</v>
      </c>
      <c r="D78" s="7">
        <f t="shared" si="21"/>
        <v>9.98089775025623</v>
      </c>
      <c r="E78" s="7">
        <f t="shared" si="22"/>
        <v>0</v>
      </c>
      <c r="F78" s="7">
        <f t="shared" si="23"/>
        <v>0</v>
      </c>
      <c r="G78" s="7">
        <f t="shared" si="24"/>
        <v>0</v>
      </c>
      <c r="H78" s="8" t="str">
        <f t="shared" si="25"/>
        <v/>
      </c>
      <c r="I78" s="8" t="str">
        <f t="shared" si="26"/>
        <v/>
      </c>
      <c r="J78" s="8" t="str">
        <f t="shared" si="27"/>
        <v/>
      </c>
      <c r="K78" s="6">
        <v>5.11</v>
      </c>
      <c r="L78" s="6">
        <v>4.92</v>
      </c>
      <c r="M78" s="6">
        <v>4.92</v>
      </c>
      <c r="N78" s="8" t="str">
        <f t="shared" ref="N78:P78" si="37">IFERROR(H78/(1-K78/100),"")</f>
        <v/>
      </c>
      <c r="O78" s="8" t="str">
        <f t="shared" si="37"/>
        <v/>
      </c>
      <c r="P78" s="8" t="str">
        <f t="shared" si="37"/>
        <v/>
      </c>
      <c r="Q78" s="8" t="str">
        <f>IFERROR(N78*About!$A$30,"")</f>
        <v/>
      </c>
      <c r="R78" s="8" t="str">
        <f>IFERROR(O78*About!$A$30,"")</f>
        <v/>
      </c>
      <c r="S78" s="8" t="str">
        <f>IFERROR(P78*About!$A$30,"")</f>
        <v/>
      </c>
    </row>
    <row r="79" spans="1:49">
      <c r="A79" s="6" t="s">
        <v>479</v>
      </c>
      <c r="B79" s="7">
        <f t="shared" si="21"/>
        <v>8.907858</v>
      </c>
      <c r="C79" s="7">
        <f t="shared" si="21"/>
        <v>10.232688</v>
      </c>
      <c r="D79" s="7">
        <f t="shared" si="21"/>
        <v>7.415613</v>
      </c>
      <c r="E79" s="7">
        <f t="shared" si="22"/>
        <v>0</v>
      </c>
      <c r="F79" s="7">
        <f t="shared" si="23"/>
        <v>0</v>
      </c>
      <c r="G79" s="7">
        <f t="shared" si="24"/>
        <v>0</v>
      </c>
      <c r="H79" s="8" t="str">
        <f t="shared" si="25"/>
        <v/>
      </c>
      <c r="I79" s="8" t="str">
        <f t="shared" si="26"/>
        <v/>
      </c>
      <c r="J79" s="8" t="str">
        <f t="shared" si="27"/>
        <v/>
      </c>
      <c r="K79" s="6">
        <v>6.58</v>
      </c>
      <c r="L79" s="6">
        <v>6.52</v>
      </c>
      <c r="M79" s="6">
        <v>6.84</v>
      </c>
      <c r="N79" s="8" t="str">
        <f t="shared" ref="N79:P79" si="38">IFERROR(H79/(1-K79/100),"")</f>
        <v/>
      </c>
      <c r="O79" s="8" t="str">
        <f t="shared" si="38"/>
        <v/>
      </c>
      <c r="P79" s="8" t="str">
        <f t="shared" si="38"/>
        <v/>
      </c>
      <c r="Q79" s="8" t="str">
        <f>IFERROR(N79*About!$A$30,"")</f>
        <v/>
      </c>
      <c r="R79" s="8" t="str">
        <f>IFERROR(O79*About!$A$30,"")</f>
        <v/>
      </c>
      <c r="S79" s="8" t="str">
        <f>IFERROR(P79*About!$A$30,"")</f>
        <v/>
      </c>
    </row>
    <row r="80" spans="1:49">
      <c r="A80" s="6" t="s">
        <v>480</v>
      </c>
      <c r="B80" s="7">
        <f t="shared" si="21"/>
        <v>3.3221903450632</v>
      </c>
      <c r="C80" s="7">
        <f t="shared" si="21"/>
        <v>7.98190161872224</v>
      </c>
      <c r="D80" s="7">
        <f t="shared" si="21"/>
        <v>20.8944630215237</v>
      </c>
      <c r="E80" s="7">
        <f t="shared" si="22"/>
        <v>0</v>
      </c>
      <c r="F80" s="7">
        <f t="shared" si="23"/>
        <v>0</v>
      </c>
      <c r="G80" s="7">
        <f t="shared" si="24"/>
        <v>0</v>
      </c>
      <c r="H80" s="8" t="str">
        <f t="shared" si="25"/>
        <v/>
      </c>
      <c r="I80" s="8" t="str">
        <f t="shared" si="26"/>
        <v/>
      </c>
      <c r="J80" s="8" t="str">
        <f t="shared" si="27"/>
        <v/>
      </c>
      <c r="K80" s="6">
        <v>5.08</v>
      </c>
      <c r="L80" s="6">
        <v>5.07</v>
      </c>
      <c r="M80" s="6">
        <v>5.07</v>
      </c>
      <c r="N80" s="8" t="str">
        <f t="shared" ref="N80:P80" si="39">IFERROR(H80/(1-K80/100),"")</f>
        <v/>
      </c>
      <c r="O80" s="8" t="str">
        <f t="shared" si="39"/>
        <v/>
      </c>
      <c r="P80" s="8" t="str">
        <f t="shared" si="39"/>
        <v/>
      </c>
      <c r="Q80" s="8" t="str">
        <f>IFERROR(N80*About!$A$30,"")</f>
        <v/>
      </c>
      <c r="R80" s="8" t="str">
        <f>IFERROR(O80*About!$A$30,"")</f>
        <v/>
      </c>
      <c r="S80" s="8" t="str">
        <f>IFERROR(P80*About!$A$30,"")</f>
        <v/>
      </c>
    </row>
    <row r="81" spans="1:19">
      <c r="A81" s="6" t="s">
        <v>481</v>
      </c>
      <c r="B81" s="7">
        <f t="shared" si="21"/>
        <v>16.4879294021182</v>
      </c>
      <c r="C81" s="7">
        <f t="shared" si="21"/>
        <v>17.9559931154766</v>
      </c>
      <c r="D81" s="7">
        <f t="shared" si="21"/>
        <v>17.8627091072771</v>
      </c>
      <c r="E81" s="7">
        <f t="shared" si="22"/>
        <v>3</v>
      </c>
      <c r="F81" s="7">
        <f t="shared" si="23"/>
        <v>3</v>
      </c>
      <c r="G81" s="7">
        <f t="shared" si="24"/>
        <v>3</v>
      </c>
      <c r="H81" s="8">
        <f t="shared" si="25"/>
        <v>549.597646737274</v>
      </c>
      <c r="I81" s="8">
        <f t="shared" si="26"/>
        <v>598.53310384922</v>
      </c>
      <c r="J81" s="8">
        <f t="shared" si="27"/>
        <v>595.423636909236</v>
      </c>
      <c r="K81" s="6">
        <v>5.45</v>
      </c>
      <c r="L81" s="6">
        <v>5.33</v>
      </c>
      <c r="M81" s="6">
        <v>5.38</v>
      </c>
      <c r="N81" s="8">
        <f t="shared" ref="N81:P81" si="40">IFERROR(H81/(1-K81/100),"")</f>
        <v>581.277257257825</v>
      </c>
      <c r="O81" s="8">
        <f t="shared" si="40"/>
        <v>632.231017058435</v>
      </c>
      <c r="P81" s="8">
        <f t="shared" si="40"/>
        <v>629.278838416017</v>
      </c>
      <c r="Q81" s="8">
        <f>IFERROR(N81*About!$A$30,"")</f>
        <v>16146862.125649</v>
      </c>
      <c r="R81" s="8">
        <f>IFERROR(O81*About!$A$30,"")</f>
        <v>17562268.1543747</v>
      </c>
      <c r="S81" s="8">
        <f>IFERROR(P81*About!$A$30,"")</f>
        <v>17480261.8124541</v>
      </c>
    </row>
    <row r="82" spans="1:19">
      <c r="A82" s="6" t="s">
        <v>482</v>
      </c>
      <c r="B82" s="7">
        <f t="shared" si="21"/>
        <v>3.883476</v>
      </c>
      <c r="C82" s="7">
        <f t="shared" si="21"/>
        <v>3.596046</v>
      </c>
      <c r="D82" s="7">
        <f t="shared" si="21"/>
        <v>0.772869</v>
      </c>
      <c r="E82" s="7">
        <f t="shared" si="22"/>
        <v>0</v>
      </c>
      <c r="F82" s="7">
        <f t="shared" si="23"/>
        <v>0</v>
      </c>
      <c r="G82" s="7">
        <f t="shared" si="24"/>
        <v>0</v>
      </c>
      <c r="H82" s="8" t="str">
        <f t="shared" si="25"/>
        <v/>
      </c>
      <c r="I82" s="8" t="str">
        <f t="shared" si="26"/>
        <v/>
      </c>
      <c r="J82" s="8" t="str">
        <f t="shared" si="27"/>
        <v/>
      </c>
      <c r="K82" s="6">
        <v>7.05</v>
      </c>
      <c r="L82" s="6">
        <v>7.13</v>
      </c>
      <c r="M82" s="6">
        <v>7.16</v>
      </c>
      <c r="N82" s="8" t="str">
        <f t="shared" ref="N82:P82" si="41">IFERROR(H82/(1-K82/100),"")</f>
        <v/>
      </c>
      <c r="O82" s="8" t="str">
        <f t="shared" si="41"/>
        <v/>
      </c>
      <c r="P82" s="8" t="str">
        <f t="shared" si="41"/>
        <v/>
      </c>
      <c r="Q82" s="8" t="str">
        <f>IFERROR(N82*About!$A$30,"")</f>
        <v/>
      </c>
      <c r="R82" s="8" t="str">
        <f>IFERROR(O82*About!$A$30,"")</f>
        <v/>
      </c>
      <c r="S82" s="8" t="str">
        <f>IFERROR(P82*About!$A$30,"")</f>
        <v/>
      </c>
    </row>
    <row r="83" spans="1:19">
      <c r="A83" s="6" t="s">
        <v>483</v>
      </c>
      <c r="B83" s="7">
        <f t="shared" si="21"/>
        <v>8.4953577119918</v>
      </c>
      <c r="C83" s="7">
        <f t="shared" si="21"/>
        <v>7.12033323915272</v>
      </c>
      <c r="D83" s="7">
        <f t="shared" si="21"/>
        <v>8.70770858968227</v>
      </c>
      <c r="E83" s="7">
        <f t="shared" si="22"/>
        <v>0</v>
      </c>
      <c r="F83" s="7">
        <f t="shared" si="23"/>
        <v>0</v>
      </c>
      <c r="G83" s="7">
        <f t="shared" si="24"/>
        <v>0</v>
      </c>
      <c r="H83" s="8" t="str">
        <f t="shared" si="25"/>
        <v/>
      </c>
      <c r="I83" s="8" t="str">
        <f t="shared" si="26"/>
        <v/>
      </c>
      <c r="J83" s="8" t="str">
        <f t="shared" si="27"/>
        <v/>
      </c>
      <c r="K83" s="6">
        <v>4.36</v>
      </c>
      <c r="L83" s="6">
        <v>4.45</v>
      </c>
      <c r="M83" s="6">
        <v>4.5</v>
      </c>
      <c r="N83" s="8" t="str">
        <f t="shared" ref="N83:P83" si="42">IFERROR(H83/(1-K83/100),"")</f>
        <v/>
      </c>
      <c r="O83" s="8" t="str">
        <f t="shared" si="42"/>
        <v/>
      </c>
      <c r="P83" s="8" t="str">
        <f t="shared" si="42"/>
        <v/>
      </c>
      <c r="Q83" s="8" t="str">
        <f>IFERROR(N83*About!$A$30,"")</f>
        <v/>
      </c>
      <c r="R83" s="8" t="str">
        <f>IFERROR(O83*About!$A$30,"")</f>
        <v/>
      </c>
      <c r="S83" s="8" t="str">
        <f>IFERROR(P83*About!$A$30,"")</f>
        <v/>
      </c>
    </row>
    <row r="84" spans="1:19">
      <c r="A84" s="6" t="s">
        <v>484</v>
      </c>
      <c r="B84" s="7">
        <f t="shared" si="21"/>
        <v>1.31167341851725</v>
      </c>
      <c r="C84" s="7">
        <f t="shared" si="21"/>
        <v>4.5623250789204</v>
      </c>
      <c r="D84" s="7">
        <f t="shared" si="21"/>
        <v>2.97741206525453</v>
      </c>
      <c r="E84" s="7">
        <f t="shared" si="22"/>
        <v>0</v>
      </c>
      <c r="F84" s="7">
        <f t="shared" si="23"/>
        <v>0</v>
      </c>
      <c r="G84" s="7">
        <f t="shared" si="24"/>
        <v>0</v>
      </c>
      <c r="H84" s="8" t="str">
        <f t="shared" si="25"/>
        <v/>
      </c>
      <c r="I84" s="8" t="str">
        <f t="shared" si="26"/>
        <v/>
      </c>
      <c r="J84" s="8" t="str">
        <f t="shared" si="27"/>
        <v/>
      </c>
      <c r="K84" s="6">
        <v>4.77</v>
      </c>
      <c r="L84" s="6">
        <v>4.94</v>
      </c>
      <c r="M84" s="6">
        <v>5.19</v>
      </c>
      <c r="N84" s="8" t="str">
        <f t="shared" ref="N84:P84" si="43">IFERROR(H84/(1-K84/100),"")</f>
        <v/>
      </c>
      <c r="O84" s="8" t="str">
        <f t="shared" si="43"/>
        <v/>
      </c>
      <c r="P84" s="8" t="str">
        <f t="shared" si="43"/>
        <v/>
      </c>
      <c r="Q84" s="8" t="str">
        <f>IFERROR(N84*About!$A$30,"")</f>
        <v/>
      </c>
      <c r="R84" s="8" t="str">
        <f>IFERROR(O84*About!$A$30,"")</f>
        <v/>
      </c>
      <c r="S84" s="8" t="str">
        <f>IFERROR(P84*About!$A$30,"")</f>
        <v/>
      </c>
    </row>
    <row r="85" spans="1:19">
      <c r="A85" s="6" t="s">
        <v>485</v>
      </c>
      <c r="B85" s="7">
        <f t="shared" si="21"/>
        <v>8.66496</v>
      </c>
      <c r="C85" s="7">
        <f t="shared" si="21"/>
        <v>8.06600591253844</v>
      </c>
      <c r="D85" s="7">
        <f t="shared" si="21"/>
        <v>7.954626</v>
      </c>
      <c r="E85" s="7">
        <f t="shared" si="22"/>
        <v>4</v>
      </c>
      <c r="F85" s="7">
        <f t="shared" si="23"/>
        <v>4</v>
      </c>
      <c r="G85" s="7">
        <f t="shared" si="24"/>
        <v>4</v>
      </c>
      <c r="H85" s="8">
        <f t="shared" si="25"/>
        <v>216.624</v>
      </c>
      <c r="I85" s="8">
        <f t="shared" si="26"/>
        <v>201.650147813461</v>
      </c>
      <c r="J85" s="8">
        <f t="shared" si="27"/>
        <v>198.86565</v>
      </c>
      <c r="K85" s="6">
        <v>6.17</v>
      </c>
      <c r="L85" s="6">
        <v>5.96</v>
      </c>
      <c r="M85" s="6">
        <v>6.03</v>
      </c>
      <c r="N85" s="8">
        <f t="shared" ref="N85:P85" si="44">IFERROR(H85/(1-K85/100),"")</f>
        <v>230.868592134712</v>
      </c>
      <c r="O85" s="8">
        <f t="shared" si="44"/>
        <v>214.430186956041</v>
      </c>
      <c r="P85" s="8">
        <f t="shared" si="44"/>
        <v>211.626742577418</v>
      </c>
      <c r="Q85" s="8">
        <f>IFERROR(N85*About!$A$30,"")</f>
        <v>6413124.33919709</v>
      </c>
      <c r="R85" s="8">
        <f>IFERROR(O85*About!$A$30,"")</f>
        <v>5956494.29102058</v>
      </c>
      <c r="S85" s="8">
        <f>IFERROR(P85*About!$A$30,"")</f>
        <v>5878619.525935</v>
      </c>
    </row>
    <row r="86" spans="1:19">
      <c r="A86" s="6" t="s">
        <v>486</v>
      </c>
      <c r="B86" s="7">
        <f t="shared" si="21"/>
        <v>1.731099</v>
      </c>
      <c r="C86" s="7">
        <f t="shared" si="21"/>
        <v>2.094519</v>
      </c>
      <c r="D86" s="7">
        <f t="shared" si="21"/>
        <v>1.81767</v>
      </c>
      <c r="E86" s="7">
        <f t="shared" si="22"/>
        <v>0</v>
      </c>
      <c r="F86" s="7">
        <f t="shared" si="23"/>
        <v>0</v>
      </c>
      <c r="G86" s="7">
        <f t="shared" si="24"/>
        <v>0</v>
      </c>
      <c r="H86" s="8" t="str">
        <f t="shared" si="25"/>
        <v/>
      </c>
      <c r="I86" s="8" t="str">
        <f t="shared" si="26"/>
        <v/>
      </c>
      <c r="J86" s="8" t="str">
        <f t="shared" si="27"/>
        <v/>
      </c>
      <c r="K86" s="6">
        <v>7.32</v>
      </c>
      <c r="L86" s="6">
        <v>7.01</v>
      </c>
      <c r="M86" s="6">
        <v>6.67</v>
      </c>
      <c r="N86" s="8" t="str">
        <f t="shared" ref="N86:P86" si="45">IFERROR(H86/(1-K86/100),"")</f>
        <v/>
      </c>
      <c r="O86" s="8" t="str">
        <f t="shared" si="45"/>
        <v/>
      </c>
      <c r="P86" s="8" t="str">
        <f t="shared" si="45"/>
        <v/>
      </c>
      <c r="Q86" s="8" t="str">
        <f>IFERROR(N86*About!$A$30,"")</f>
        <v/>
      </c>
      <c r="R86" s="8" t="str">
        <f>IFERROR(O86*About!$A$30,"")</f>
        <v/>
      </c>
      <c r="S86" s="8" t="str">
        <f>IFERROR(P86*About!$A$30,"")</f>
        <v/>
      </c>
    </row>
    <row r="87" spans="1:19">
      <c r="A87" s="6" t="s">
        <v>487</v>
      </c>
      <c r="B87" s="7">
        <f t="shared" si="21"/>
        <v>0.463992</v>
      </c>
      <c r="C87" s="7">
        <f t="shared" si="21"/>
        <v>0.50799</v>
      </c>
      <c r="D87" s="7">
        <f t="shared" si="21"/>
        <v>0.624558</v>
      </c>
      <c r="E87" s="7">
        <f t="shared" si="22"/>
        <v>0</v>
      </c>
      <c r="F87" s="7">
        <f t="shared" si="23"/>
        <v>0</v>
      </c>
      <c r="G87" s="7">
        <f t="shared" si="24"/>
        <v>0</v>
      </c>
      <c r="H87" s="8" t="str">
        <f t="shared" si="25"/>
        <v/>
      </c>
      <c r="I87" s="8" t="str">
        <f t="shared" si="26"/>
        <v/>
      </c>
      <c r="J87" s="8" t="str">
        <f t="shared" si="27"/>
        <v/>
      </c>
      <c r="K87" s="6">
        <v>8.42</v>
      </c>
      <c r="L87" s="6">
        <v>8.15</v>
      </c>
      <c r="M87" s="6">
        <v>7.89</v>
      </c>
      <c r="N87" s="8" t="str">
        <f t="shared" ref="N87:P87" si="46">IFERROR(H87/(1-K87/100),"")</f>
        <v/>
      </c>
      <c r="O87" s="8" t="str">
        <f t="shared" si="46"/>
        <v/>
      </c>
      <c r="P87" s="8" t="str">
        <f t="shared" si="46"/>
        <v/>
      </c>
      <c r="Q87" s="8" t="str">
        <f>IFERROR(N87*About!$A$30,"")</f>
        <v/>
      </c>
      <c r="R87" s="8" t="str">
        <f>IFERROR(O87*About!$A$30,"")</f>
        <v/>
      </c>
      <c r="S87" s="8" t="str">
        <f>IFERROR(P87*About!$A$30,"")</f>
        <v/>
      </c>
    </row>
    <row r="88" spans="1:19">
      <c r="A88" s="6" t="s">
        <v>488</v>
      </c>
      <c r="B88" s="7">
        <f t="shared" si="21"/>
        <v>0.043713</v>
      </c>
      <c r="C88" s="7">
        <f t="shared" si="21"/>
        <v>0.072285</v>
      </c>
      <c r="D88" s="7">
        <f t="shared" si="21"/>
        <v>0.043428</v>
      </c>
      <c r="E88" s="7">
        <f t="shared" si="22"/>
        <v>0</v>
      </c>
      <c r="F88" s="7">
        <f t="shared" si="23"/>
        <v>0</v>
      </c>
      <c r="G88" s="7">
        <f t="shared" si="24"/>
        <v>0</v>
      </c>
      <c r="H88" s="8" t="str">
        <f t="shared" si="25"/>
        <v/>
      </c>
      <c r="I88" s="8" t="str">
        <f t="shared" si="26"/>
        <v/>
      </c>
      <c r="J88" s="8" t="str">
        <f t="shared" si="27"/>
        <v/>
      </c>
      <c r="K88" s="6">
        <v>6.4</v>
      </c>
      <c r="L88" s="6">
        <v>6.09</v>
      </c>
      <c r="M88" s="6">
        <v>6.26</v>
      </c>
      <c r="N88" s="8" t="str">
        <f t="shared" ref="N88:P88" si="47">IFERROR(H88/(1-K88/100),"")</f>
        <v/>
      </c>
      <c r="O88" s="8" t="str">
        <f t="shared" si="47"/>
        <v/>
      </c>
      <c r="P88" s="8" t="str">
        <f t="shared" si="47"/>
        <v/>
      </c>
      <c r="Q88" s="8" t="str">
        <f>IFERROR(N88*About!$A$30,"")</f>
        <v/>
      </c>
      <c r="R88" s="8" t="str">
        <f>IFERROR(O88*About!$A$30,"")</f>
        <v/>
      </c>
      <c r="S88" s="8" t="str">
        <f>IFERROR(P88*About!$A$30,"")</f>
        <v/>
      </c>
    </row>
    <row r="89" spans="1:19">
      <c r="A89" s="6" t="s">
        <v>224</v>
      </c>
      <c r="B89" s="7">
        <f t="shared" si="21"/>
        <v>387.976069456098</v>
      </c>
      <c r="C89" s="7">
        <f t="shared" si="21"/>
        <v>402.881146540485</v>
      </c>
      <c r="D89" s="7">
        <f t="shared" si="21"/>
        <v>400.593358509737</v>
      </c>
      <c r="E89" s="7">
        <f t="shared" si="22"/>
        <v>13</v>
      </c>
      <c r="F89" s="7">
        <f t="shared" si="23"/>
        <v>12</v>
      </c>
      <c r="G89" s="7">
        <f t="shared" si="24"/>
        <v>16</v>
      </c>
      <c r="H89" s="8">
        <f t="shared" si="25"/>
        <v>2984.43130350845</v>
      </c>
      <c r="I89" s="8">
        <f t="shared" si="26"/>
        <v>3357.34288783738</v>
      </c>
      <c r="J89" s="8">
        <f t="shared" si="27"/>
        <v>2503.70849068586</v>
      </c>
      <c r="K89" s="6">
        <v>6.01</v>
      </c>
      <c r="L89" s="6">
        <v>5.98</v>
      </c>
      <c r="M89" s="6">
        <v>5.59</v>
      </c>
      <c r="N89" s="8">
        <f t="shared" ref="N89:P89" si="48">IFERROR(H89/(1-K89/100),"")</f>
        <v>3175.26471274439</v>
      </c>
      <c r="O89" s="8">
        <f t="shared" si="48"/>
        <v>3570.88160799551</v>
      </c>
      <c r="P89" s="8">
        <f t="shared" si="48"/>
        <v>2651.95264345499</v>
      </c>
      <c r="Q89" s="8">
        <f>IFERROR(N89*About!$A$30,"")</f>
        <v>88203281.4615714</v>
      </c>
      <c r="R89" s="8">
        <f>IFERROR(O89*About!$A$30,"")</f>
        <v>99192824.5452496</v>
      </c>
      <c r="S89" s="8">
        <f>IFERROR(P89*About!$A$30,"")</f>
        <v>73666590.5348247</v>
      </c>
    </row>
    <row r="90" spans="1:19">
      <c r="A90" s="6" t="s">
        <v>489</v>
      </c>
      <c r="B90" s="7">
        <f t="shared" si="21"/>
        <v>25.5498703344722</v>
      </c>
      <c r="C90" s="7">
        <f t="shared" si="21"/>
        <v>35.2256874424325</v>
      </c>
      <c r="D90" s="7">
        <f t="shared" si="21"/>
        <v>30.4275801831227</v>
      </c>
      <c r="E90" s="7">
        <f t="shared" si="22"/>
        <v>0</v>
      </c>
      <c r="F90" s="7">
        <f t="shared" si="23"/>
        <v>0</v>
      </c>
      <c r="G90" s="7">
        <f t="shared" si="24"/>
        <v>0</v>
      </c>
      <c r="H90" s="8" t="str">
        <f t="shared" si="25"/>
        <v/>
      </c>
      <c r="I90" s="8" t="str">
        <f t="shared" si="26"/>
        <v/>
      </c>
      <c r="J90" s="8" t="str">
        <f t="shared" si="27"/>
        <v/>
      </c>
      <c r="K90" s="6">
        <v>6.49</v>
      </c>
      <c r="L90" s="6">
        <v>6.87</v>
      </c>
      <c r="M90" s="6">
        <v>6.21</v>
      </c>
      <c r="N90" s="8" t="str">
        <f t="shared" ref="N90:P90" si="49">IFERROR(H90/(1-K90/100),"")</f>
        <v/>
      </c>
      <c r="O90" s="8" t="str">
        <f t="shared" si="49"/>
        <v/>
      </c>
      <c r="P90" s="8" t="str">
        <f t="shared" si="49"/>
        <v/>
      </c>
      <c r="Q90" s="8" t="str">
        <f>IFERROR(N90*About!$A$30,"")</f>
        <v/>
      </c>
      <c r="R90" s="8" t="str">
        <f>IFERROR(O90*About!$A$30,"")</f>
        <v/>
      </c>
      <c r="S90" s="8" t="str">
        <f>IFERROR(P90*About!$A$30,"")</f>
        <v/>
      </c>
    </row>
    <row r="91" spans="1:19">
      <c r="A91" s="6" t="s">
        <v>490</v>
      </c>
      <c r="B91" s="7">
        <f t="shared" si="21"/>
        <v>1.33326449162966</v>
      </c>
      <c r="C91" s="7">
        <f t="shared" si="21"/>
        <v>1.162545</v>
      </c>
      <c r="D91" s="7">
        <f t="shared" si="21"/>
        <v>2.124516</v>
      </c>
      <c r="E91" s="7">
        <f t="shared" si="22"/>
        <v>0</v>
      </c>
      <c r="F91" s="7">
        <f t="shared" si="23"/>
        <v>0</v>
      </c>
      <c r="G91" s="7">
        <f t="shared" si="24"/>
        <v>0</v>
      </c>
      <c r="H91" s="8" t="str">
        <f t="shared" si="25"/>
        <v/>
      </c>
      <c r="I91" s="8" t="str">
        <f t="shared" si="26"/>
        <v/>
      </c>
      <c r="J91" s="8" t="str">
        <f t="shared" si="27"/>
        <v/>
      </c>
      <c r="K91" s="6">
        <v>7.24</v>
      </c>
      <c r="L91" s="6">
        <v>7.09</v>
      </c>
      <c r="M91" s="6">
        <v>6.94</v>
      </c>
      <c r="N91" s="8" t="str">
        <f t="shared" ref="N91:P91" si="50">IFERROR(H91/(1-K91/100),"")</f>
        <v/>
      </c>
      <c r="O91" s="8" t="str">
        <f t="shared" si="50"/>
        <v/>
      </c>
      <c r="P91" s="8" t="str">
        <f t="shared" si="50"/>
        <v/>
      </c>
      <c r="Q91" s="8" t="str">
        <f>IFERROR(N91*About!$A$30,"")</f>
        <v/>
      </c>
      <c r="R91" s="8" t="str">
        <f>IFERROR(O91*About!$A$30,"")</f>
        <v/>
      </c>
      <c r="S91" s="8" t="str">
        <f>IFERROR(P91*About!$A$30,"")</f>
        <v/>
      </c>
    </row>
    <row r="92" spans="1:19">
      <c r="A92" s="6" t="s">
        <v>491</v>
      </c>
      <c r="B92" s="7">
        <f t="shared" si="21"/>
        <v>0.495414</v>
      </c>
      <c r="C92" s="7">
        <f t="shared" si="21"/>
        <v>0.611982</v>
      </c>
      <c r="D92" s="7">
        <f t="shared" si="21"/>
        <v>0.699408</v>
      </c>
      <c r="E92" s="7">
        <f t="shared" si="22"/>
        <v>0</v>
      </c>
      <c r="F92" s="7">
        <f t="shared" si="23"/>
        <v>0</v>
      </c>
      <c r="G92" s="7">
        <f t="shared" si="24"/>
        <v>0</v>
      </c>
      <c r="H92" s="8" t="str">
        <f t="shared" si="25"/>
        <v/>
      </c>
      <c r="I92" s="8" t="str">
        <f t="shared" si="26"/>
        <v/>
      </c>
      <c r="J92" s="8" t="str">
        <f t="shared" si="27"/>
        <v/>
      </c>
      <c r="K92" s="6">
        <v>6.95</v>
      </c>
      <c r="L92" s="6">
        <v>6.79</v>
      </c>
      <c r="M92" s="6">
        <v>6.48</v>
      </c>
      <c r="N92" s="8" t="str">
        <f t="shared" ref="N92:P92" si="51">IFERROR(H92/(1-K92/100),"")</f>
        <v/>
      </c>
      <c r="O92" s="8" t="str">
        <f t="shared" si="51"/>
        <v/>
      </c>
      <c r="P92" s="8" t="str">
        <f t="shared" si="51"/>
        <v/>
      </c>
      <c r="Q92" s="8" t="str">
        <f>IFERROR(N92*About!$A$30,"")</f>
        <v/>
      </c>
      <c r="R92" s="8" t="str">
        <f>IFERROR(O92*About!$A$30,"")</f>
        <v/>
      </c>
      <c r="S92" s="8" t="str">
        <f>IFERROR(P92*About!$A$30,"")</f>
        <v/>
      </c>
    </row>
    <row r="93" spans="1:19">
      <c r="A93" s="6" t="s">
        <v>492</v>
      </c>
      <c r="B93" s="7">
        <f t="shared" si="21"/>
        <v>22.8086683119235</v>
      </c>
      <c r="C93" s="7">
        <f t="shared" si="21"/>
        <v>22.2355868322515</v>
      </c>
      <c r="D93" s="7">
        <f t="shared" si="21"/>
        <v>23.7918425401435</v>
      </c>
      <c r="E93" s="7">
        <f t="shared" si="22"/>
        <v>1</v>
      </c>
      <c r="F93" s="7">
        <f t="shared" si="23"/>
        <v>1</v>
      </c>
      <c r="G93" s="7">
        <f t="shared" si="24"/>
        <v>2</v>
      </c>
      <c r="H93" s="8">
        <f t="shared" si="25"/>
        <v>2280.86683119235</v>
      </c>
      <c r="I93" s="8">
        <f t="shared" si="26"/>
        <v>2223.55868322515</v>
      </c>
      <c r="J93" s="8">
        <f t="shared" si="27"/>
        <v>1189.59212700717</v>
      </c>
      <c r="K93" s="6">
        <v>4.57</v>
      </c>
      <c r="L93" s="6">
        <v>4.74</v>
      </c>
      <c r="M93" s="6">
        <v>4.69</v>
      </c>
      <c r="N93" s="8">
        <f t="shared" ref="N93:P93" si="52">IFERROR(H93/(1-K93/100),"")</f>
        <v>2390.09413307382</v>
      </c>
      <c r="O93" s="8">
        <f t="shared" si="52"/>
        <v>2334.19975144357</v>
      </c>
      <c r="P93" s="8">
        <f t="shared" si="52"/>
        <v>1248.12939566381</v>
      </c>
      <c r="Q93" s="8">
        <f>IFERROR(N93*About!$A$30,"")</f>
        <v>66392620.6508161</v>
      </c>
      <c r="R93" s="8">
        <f>IFERROR(O93*About!$A$30,"")</f>
        <v>64839972.8179391</v>
      </c>
      <c r="S93" s="8">
        <f>IFERROR(P93*About!$A$30,"")</f>
        <v>34670844.2746008</v>
      </c>
    </row>
    <row r="94" spans="1:19">
      <c r="A94" s="6" t="s">
        <v>493</v>
      </c>
      <c r="B94" s="7">
        <f t="shared" si="21"/>
        <v>5.962827</v>
      </c>
      <c r="C94" s="7">
        <f t="shared" si="21"/>
        <v>4.593972</v>
      </c>
      <c r="D94" s="7">
        <f t="shared" si="21"/>
        <v>3.163101</v>
      </c>
      <c r="E94" s="7">
        <f t="shared" si="22"/>
        <v>0</v>
      </c>
      <c r="F94" s="7">
        <f t="shared" si="23"/>
        <v>0</v>
      </c>
      <c r="G94" s="7">
        <f t="shared" si="24"/>
        <v>0</v>
      </c>
      <c r="H94" s="8" t="str">
        <f t="shared" si="25"/>
        <v/>
      </c>
      <c r="I94" s="8" t="str">
        <f t="shared" si="26"/>
        <v/>
      </c>
      <c r="J94" s="8" t="str">
        <f t="shared" si="27"/>
        <v/>
      </c>
      <c r="K94" s="6">
        <v>4.38</v>
      </c>
      <c r="L94" s="6">
        <v>4.29</v>
      </c>
      <c r="M94" s="6">
        <v>4.21</v>
      </c>
      <c r="N94" s="8" t="str">
        <f t="shared" ref="N94:P94" si="53">IFERROR(H94/(1-K94/100),"")</f>
        <v/>
      </c>
      <c r="O94" s="8" t="str">
        <f t="shared" si="53"/>
        <v/>
      </c>
      <c r="P94" s="8" t="str">
        <f t="shared" si="53"/>
        <v/>
      </c>
      <c r="Q94" s="8" t="str">
        <f>IFERROR(N94*About!$A$30,"")</f>
        <v/>
      </c>
      <c r="R94" s="8" t="str">
        <f>IFERROR(O94*About!$A$30,"")</f>
        <v/>
      </c>
      <c r="S94" s="8" t="str">
        <f>IFERROR(P94*About!$A$30,"")</f>
        <v/>
      </c>
    </row>
    <row r="95" spans="1:19">
      <c r="A95" s="6" t="s">
        <v>495</v>
      </c>
      <c r="B95" s="7">
        <f t="shared" si="21"/>
        <v>41.9418249613939</v>
      </c>
      <c r="C95" s="7">
        <f t="shared" si="21"/>
        <v>44.0452498708575</v>
      </c>
      <c r="D95" s="7">
        <f t="shared" si="21"/>
        <v>37.2790609668603</v>
      </c>
      <c r="E95" s="7">
        <f t="shared" si="22"/>
        <v>0</v>
      </c>
      <c r="F95" s="7">
        <f t="shared" si="23"/>
        <v>0</v>
      </c>
      <c r="G95" s="7">
        <f t="shared" si="24"/>
        <v>5</v>
      </c>
      <c r="H95" s="8" t="str">
        <f t="shared" si="25"/>
        <v/>
      </c>
      <c r="I95" s="8" t="str">
        <f t="shared" si="26"/>
        <v/>
      </c>
      <c r="J95" s="8">
        <f t="shared" si="27"/>
        <v>745.581219337205</v>
      </c>
      <c r="K95" s="6">
        <v>5.46</v>
      </c>
      <c r="L95" s="6">
        <v>5.37</v>
      </c>
      <c r="M95" s="6">
        <v>5.49</v>
      </c>
      <c r="N95" s="8" t="str">
        <f t="shared" ref="N95:P95" si="54">IFERROR(H95/(1-K95/100),"")</f>
        <v/>
      </c>
      <c r="O95" s="8" t="str">
        <f t="shared" si="54"/>
        <v/>
      </c>
      <c r="P95" s="8">
        <f t="shared" si="54"/>
        <v>788.89135471083</v>
      </c>
      <c r="Q95" s="8" t="str">
        <f>IFERROR(N95*About!$A$30,"")</f>
        <v/>
      </c>
      <c r="R95" s="8" t="str">
        <f>IFERROR(O95*About!$A$30,"")</f>
        <v/>
      </c>
      <c r="S95" s="8">
        <f>IFERROR(P95*About!$A$30,"")</f>
        <v>21914017.4118016</v>
      </c>
    </row>
    <row r="96" spans="1:19">
      <c r="A96" s="6" t="s">
        <v>496</v>
      </c>
      <c r="B96" s="7">
        <f t="shared" si="21"/>
        <v>0.522846</v>
      </c>
      <c r="C96" s="7">
        <f t="shared" si="21"/>
        <v>0.727695</v>
      </c>
      <c r="D96" s="7">
        <f t="shared" si="21"/>
        <v>0.50856</v>
      </c>
      <c r="E96" s="7">
        <f t="shared" si="22"/>
        <v>0</v>
      </c>
      <c r="F96" s="7">
        <f t="shared" si="23"/>
        <v>0</v>
      </c>
      <c r="G96" s="7">
        <f t="shared" si="24"/>
        <v>0</v>
      </c>
      <c r="H96" s="8" t="str">
        <f t="shared" si="25"/>
        <v/>
      </c>
      <c r="I96" s="8" t="str">
        <f t="shared" si="26"/>
        <v/>
      </c>
      <c r="J96" s="8" t="str">
        <f t="shared" si="27"/>
        <v/>
      </c>
      <c r="K96" s="6">
        <v>8.43</v>
      </c>
      <c r="L96" s="6">
        <v>8.15</v>
      </c>
      <c r="M96" s="6">
        <v>5.03</v>
      </c>
      <c r="N96" s="8" t="str">
        <f t="shared" ref="N96:P96" si="55">IFERROR(H96/(1-K96/100),"")</f>
        <v/>
      </c>
      <c r="O96" s="8" t="str">
        <f t="shared" si="55"/>
        <v/>
      </c>
      <c r="P96" s="8" t="str">
        <f t="shared" si="55"/>
        <v/>
      </c>
      <c r="Q96" s="8" t="str">
        <f>IFERROR(N96*About!$A$30,"")</f>
        <v/>
      </c>
      <c r="R96" s="8" t="str">
        <f>IFERROR(O96*About!$A$30,"")</f>
        <v/>
      </c>
      <c r="S96" s="8" t="str">
        <f>IFERROR(P96*About!$A$30,"")</f>
        <v/>
      </c>
    </row>
    <row r="97" spans="1:19">
      <c r="A97" s="6" t="s">
        <v>497</v>
      </c>
      <c r="B97" s="7">
        <f t="shared" si="21"/>
        <v>0.480843</v>
      </c>
      <c r="C97" s="7">
        <f t="shared" si="21"/>
        <v>0.903402</v>
      </c>
      <c r="D97" s="7">
        <f t="shared" si="21"/>
        <v>1.427958</v>
      </c>
      <c r="E97" s="7">
        <f t="shared" si="22"/>
        <v>0</v>
      </c>
      <c r="F97" s="7">
        <f t="shared" si="23"/>
        <v>0</v>
      </c>
      <c r="G97" s="7">
        <f t="shared" si="24"/>
        <v>0</v>
      </c>
      <c r="H97" s="8" t="str">
        <f t="shared" si="25"/>
        <v/>
      </c>
      <c r="I97" s="8" t="str">
        <f t="shared" si="26"/>
        <v/>
      </c>
      <c r="J97" s="8" t="str">
        <f t="shared" si="27"/>
        <v/>
      </c>
      <c r="K97" s="6">
        <v>8.12</v>
      </c>
      <c r="L97" s="6">
        <v>7.52</v>
      </c>
      <c r="M97" s="6">
        <v>7.85</v>
      </c>
      <c r="N97" s="8" t="str">
        <f t="shared" ref="N97:P97" si="56">IFERROR(H97/(1-K97/100),"")</f>
        <v/>
      </c>
      <c r="O97" s="8" t="str">
        <f t="shared" si="56"/>
        <v/>
      </c>
      <c r="P97" s="8" t="str">
        <f t="shared" si="56"/>
        <v/>
      </c>
      <c r="Q97" s="8" t="str">
        <f>IFERROR(N97*About!$A$30,"")</f>
        <v/>
      </c>
      <c r="R97" s="8" t="str">
        <f>IFERROR(O97*About!$A$30,"")</f>
        <v/>
      </c>
      <c r="S97" s="8" t="str">
        <f>IFERROR(P97*About!$A$30,"")</f>
        <v/>
      </c>
    </row>
    <row r="98" spans="1:19">
      <c r="A98" s="6" t="s">
        <v>498</v>
      </c>
      <c r="B98" s="7">
        <f t="shared" si="21"/>
        <v>43.2687835439016</v>
      </c>
      <c r="C98" s="7">
        <f t="shared" si="21"/>
        <v>34.6108560895114</v>
      </c>
      <c r="D98" s="7">
        <f t="shared" si="21"/>
        <v>35.2810031305091</v>
      </c>
      <c r="E98" s="7">
        <f t="shared" si="22"/>
        <v>0.02</v>
      </c>
      <c r="F98" s="7">
        <f t="shared" si="23"/>
        <v>0.03</v>
      </c>
      <c r="G98" s="7">
        <f t="shared" si="24"/>
        <v>0.04</v>
      </c>
      <c r="H98" s="8">
        <f t="shared" si="25"/>
        <v>216343.917719508</v>
      </c>
      <c r="I98" s="8">
        <f t="shared" si="26"/>
        <v>115369.520298371</v>
      </c>
      <c r="J98" s="8">
        <f t="shared" si="27"/>
        <v>88202.5078262726</v>
      </c>
      <c r="K98" s="6">
        <v>5.07</v>
      </c>
      <c r="L98" s="6">
        <v>5.12</v>
      </c>
      <c r="M98" s="6">
        <v>4.86</v>
      </c>
      <c r="N98" s="8">
        <f t="shared" ref="N98:P98" si="57">IFERROR(H98/(1-K98/100),"")</f>
        <v>227898.364815662</v>
      </c>
      <c r="O98" s="8">
        <f t="shared" si="57"/>
        <v>121595.194243646</v>
      </c>
      <c r="P98" s="8">
        <f t="shared" si="57"/>
        <v>92708.1225838476</v>
      </c>
      <c r="Q98" s="8">
        <f>IFERROR(N98*About!$A$30,"")</f>
        <v>6330616636.71312</v>
      </c>
      <c r="R98" s="8">
        <f>IFERROR(O98*About!$A$30,"")</f>
        <v>3377701109.20202</v>
      </c>
      <c r="S98" s="8">
        <f>IFERROR(P98*About!$A$30,"")</f>
        <v>2575268952.29136</v>
      </c>
    </row>
    <row r="99" spans="1:19">
      <c r="A99" s="6" t="s">
        <v>499</v>
      </c>
      <c r="B99" s="7">
        <f t="shared" si="21"/>
        <v>0.552558</v>
      </c>
      <c r="C99" s="7">
        <f t="shared" si="21"/>
        <v>0.640269</v>
      </c>
      <c r="D99" s="7">
        <f t="shared" si="21"/>
        <v>0.785409</v>
      </c>
      <c r="E99" s="7">
        <f t="shared" si="22"/>
        <v>0</v>
      </c>
      <c r="F99" s="7">
        <f t="shared" si="23"/>
        <v>0</v>
      </c>
      <c r="G99" s="7">
        <f t="shared" si="24"/>
        <v>0</v>
      </c>
      <c r="H99" s="8" t="str">
        <f t="shared" si="25"/>
        <v/>
      </c>
      <c r="I99" s="8" t="str">
        <f t="shared" si="26"/>
        <v/>
      </c>
      <c r="J99" s="8" t="str">
        <f t="shared" si="27"/>
        <v/>
      </c>
      <c r="K99" s="6">
        <v>7.14</v>
      </c>
      <c r="L99" s="6">
        <v>7.24</v>
      </c>
      <c r="M99" s="6">
        <v>6.66</v>
      </c>
      <c r="N99" s="8" t="str">
        <f t="shared" ref="N99:P99" si="58">IFERROR(H99/(1-K99/100),"")</f>
        <v/>
      </c>
      <c r="O99" s="8" t="str">
        <f t="shared" si="58"/>
        <v/>
      </c>
      <c r="P99" s="8" t="str">
        <f t="shared" si="58"/>
        <v/>
      </c>
      <c r="Q99" s="8" t="str">
        <f>IFERROR(N99*About!$A$30,"")</f>
        <v/>
      </c>
      <c r="R99" s="8" t="str">
        <f>IFERROR(O99*About!$A$30,"")</f>
        <v/>
      </c>
      <c r="S99" s="8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30"/>
  <sheetViews>
    <sheetView workbookViewId="0">
      <selection activeCell="H17" sqref="H17"/>
    </sheetView>
  </sheetViews>
  <sheetFormatPr defaultColWidth="9" defaultRowHeight="13.5" outlineLevelCol="4"/>
  <cols>
    <col min="4" max="4" width="12.8141592920354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14" spans="1:5">
      <c r="A14" t="s">
        <v>614</v>
      </c>
    </row>
    <row r="15" spans="1:5">
      <c r="A15">
        <v>300</v>
      </c>
      <c r="B15" t="s">
        <v>610</v>
      </c>
      <c r="D15">
        <f>A15*About!$A$30</f>
        <v>8333473.53128274</v>
      </c>
      <c r="E15" t="s">
        <v>611</v>
      </c>
    </row>
    <row r="30" spans="1:1">
      <c r="A30" t="s">
        <v>615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tabSelected="1" workbookViewId="0">
      <selection activeCell="G16" sqref="G16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616</v>
      </c>
      <c r="B1" t="s">
        <v>617</v>
      </c>
      <c r="C1" s="2" t="s">
        <v>618</v>
      </c>
      <c r="D1" t="s">
        <v>619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Coal'!D15</f>
        <v>8333473.53128274</v>
      </c>
    </row>
    <row r="3" spans="1:4">
      <c r="A3" t="s">
        <v>620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621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8333473.53128274</v>
      </c>
    </row>
    <row r="14" spans="1:4">
      <c r="A14" t="s">
        <v>622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2026-04-17T09:06:32Z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