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9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<sst xmlns="http://schemas.openxmlformats.org/spreadsheetml/2006/main" count="25" uniqueCount="16">
  <si>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r>
      <rPr>
        <sz val="11"/>
        <rFont val="宋体"/>
        <charset val="134"/>
      </rPr>
      <t>播期</t>
    </r>
  </si>
  <si>
    <r>
      <rPr>
        <sz val="11"/>
        <rFont val="宋体"/>
        <charset val="134"/>
      </rPr>
      <t>品种</t>
    </r>
  </si>
  <si>
    <r>
      <rPr>
        <sz val="11"/>
        <rFont val="宋体"/>
        <charset val="134"/>
      </rPr>
      <t>样方编号</t>
    </r>
  </si>
  <si>
    <r>
      <rPr>
        <sz val="11"/>
        <rFont val="宋体"/>
        <charset val="134"/>
      </rPr>
      <t>外业记录</t>
    </r>
  </si>
  <si>
    <r>
      <rPr>
        <sz val="11"/>
        <color rgb="FF000000"/>
        <rFont val="宋体"/>
        <charset val="134"/>
      </rPr>
      <t>穗数
（样方内所有青稞）</t>
    </r>
  </si>
  <si>
    <r>
      <rPr>
        <sz val="11"/>
        <rFont val="宋体"/>
        <charset val="134"/>
      </rPr>
      <t>小穗数（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株）</t>
    </r>
  </si>
  <si>
    <r>
      <rPr>
        <sz val="11"/>
        <rFont val="宋体"/>
        <charset val="134"/>
      </rPr>
      <t>称重（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株）（</t>
    </r>
    <r>
      <rPr>
        <sz val="11"/>
        <rFont val="Times New Roman"/>
        <charset val="134"/>
      </rPr>
      <t>g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</si>
  <si>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烘干后称重（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株）（</t>
    </r>
    <r>
      <rPr>
        <sz val="11"/>
        <rFont val="Times New Roman"/>
        <charset val="134"/>
      </rPr>
      <t>g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</si>
  <si>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千粒重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g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</si>
  <si>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每亩有效穗数</t>
    </r>
    <r>
      <rPr>
        <sz val="11"/>
        <rFont val="宋体"/>
        <charset val="134"/>
      </rPr>
      <t>（株）</t>
    </r>
  </si>
  <si>
    <t>每小穗平均重量（g）</t>
  </si>
  <si>
    <t>每穗实粒数</t>
  </si>
  <si>
    <t>每亩产量（公斤）</t>
  </si>
  <si>
    <r>
      <rPr>
        <sz val="11"/>
        <color rgb="FF000000"/>
        <rFont val="宋体"/>
        <charset val="134"/>
      </rPr>
      <t>喜拉</t>
    </r>
    <r>
      <rPr>
        <sz val="11"/>
        <color rgb="FF000000"/>
        <rFont val="Times New Roman"/>
        <charset val="134"/>
      </rPr>
      <t>22</t>
    </r>
  </si>
  <si>
    <r>
      <rPr>
        <sz val="11"/>
        <color rgb="FF000000"/>
        <rFont val="宋体"/>
        <charset val="134"/>
      </rPr>
      <t>藏青</t>
    </r>
    <r>
      <rPr>
        <sz val="11"/>
        <color rgb="FF000000"/>
        <rFont val="Times New Roman"/>
        <charset val="134"/>
      </rPr>
      <t>3000</t>
    </r>
  </si>
  <si>
    <r>
      <rPr>
        <sz val="11"/>
        <color rgb="FF000000"/>
        <rFont val="宋体"/>
        <charset val="134"/>
      </rPr>
      <t>藏青</t>
    </r>
    <r>
      <rPr>
        <sz val="11"/>
        <color rgb="FF000000"/>
        <rFont val="Times New Roman"/>
        <charset val="134"/>
      </rPr>
      <t>2000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</si>
</sst>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name val="Times New Roman"/>
      <charset val="134"/>
    </font>
    <font>
      <sz val="10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0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topLeftCell="C1" workbookViewId="0">
      <selection activeCell="I3" sqref="I3:I20"/>
    </sheetView>
  </sheetViews>
  <sheetFormatPr defaultColWidth="9" defaultRowHeight="14.1"/>
  <cols>
    <col min="1" max="1" width="8.55833333333333" customWidth="1"/>
    <col min="2" max="3" width="9.55833333333333" customWidth="1"/>
    <col min="4" max="4" width="7.55833333333333" customWidth="1"/>
    <col min="5" max="5" width="16.1083333333333" customWidth="1"/>
    <col min="6" max="10" width="19.2166666666667" customWidth="1"/>
    <col min="11" max="11" width="25.8833333333333" customWidth="1"/>
    <col min="12" max="12" width="12.6666666666667" customWidth="1"/>
    <col min="13" max="13" width="20.4416666666667" customWidth="1"/>
    <col min="14" max="14" width="21.5583333333333" customWidth="1"/>
    <col min="15" max="15" width="11.6666666666667" customWidth="1"/>
    <col min="16" max="16" width="18.3333333333333" customWidth="1"/>
  </cols>
  <sheetData>
    <row r="1" ht="14.15" spans="1:16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ht="56.55" spans="1:16">
      <c r="A2" s="2"/>
      <c r="B2" s="2"/>
      <c r="C2" s="2"/>
      <c r="D2" s="3" t="s">
        <v>4</v>
      </c>
      <c r="E2" s="4" t="s">
        <v>5</v>
      </c>
      <c r="F2" s="1"/>
      <c r="G2" s="1"/>
      <c r="H2" s="1"/>
      <c r="I2" s="1"/>
      <c r="J2" s="1" t="s">
        <v>6</v>
      </c>
      <c r="K2" s="1" t="s">
        <v>7</v>
      </c>
      <c r="L2" s="4" t="s">
        <v>8</v>
      </c>
      <c r="M2" s="7" t="s">
        <v>9</v>
      </c>
      <c r="N2" s="7" t="s">
        <v>10</v>
      </c>
      <c r="O2" s="7" t="s">
        <v>11</v>
      </c>
      <c r="P2" s="8" t="s">
        <v>12</v>
      </c>
    </row>
    <row r="3" spans="1:16">
      <c r="A3" s="5">
        <v>45424</v>
      </c>
      <c r="B3" s="1" t="s">
        <v>13</v>
      </c>
      <c r="C3" s="1">
        <v>1</v>
      </c>
      <c r="D3" s="1">
        <v>267</v>
      </c>
      <c r="E3" s="1">
        <v>144</v>
      </c>
      <c r="F3" s="1">
        <f>E3/10*3*267</f>
        <v>11534.4</v>
      </c>
      <c r="G3" s="1">
        <f>F3/1000*L3</f>
        <v>556.5348</v>
      </c>
      <c r="H3" s="1">
        <f>G3*666.67</f>
        <v>371025.055116</v>
      </c>
      <c r="I3" s="1">
        <f>H3/1000</f>
        <v>371.025055116</v>
      </c>
      <c r="J3" s="1">
        <v>159.14</v>
      </c>
      <c r="K3" s="1">
        <v>155.13</v>
      </c>
      <c r="L3" s="1">
        <v>48.25</v>
      </c>
      <c r="M3" s="9">
        <f t="shared" ref="M3:M20" si="0">D3/1*666.67</f>
        <v>178000.89</v>
      </c>
      <c r="N3" s="10">
        <f>K3/E3</f>
        <v>1.07729166666667</v>
      </c>
      <c r="O3" s="10">
        <f>N3*1000/L3</f>
        <v>22.3272884283247</v>
      </c>
      <c r="P3" s="10">
        <f t="shared" ref="P3:P20" si="1">M3*O3*L3/1000000*0.85</f>
        <v>162.995044137812</v>
      </c>
    </row>
    <row r="4" spans="1:16">
      <c r="A4" s="6"/>
      <c r="B4" s="6"/>
      <c r="C4" s="1">
        <v>2</v>
      </c>
      <c r="D4" s="1">
        <v>312</v>
      </c>
      <c r="E4" s="1">
        <v>123</v>
      </c>
      <c r="F4" s="1">
        <f t="shared" ref="F4:F20" si="2">E4/10*3*267</f>
        <v>9852.3</v>
      </c>
      <c r="G4" s="1">
        <f t="shared" ref="G4:G20" si="3">F4/1000*L4</f>
        <v>518.822118</v>
      </c>
      <c r="H4" s="1">
        <f t="shared" ref="H4:H38" si="4">G4*666.67</f>
        <v>345883.14140706</v>
      </c>
      <c r="I4" s="1">
        <f t="shared" ref="I4:I20" si="5">H4/1000</f>
        <v>345.88314140706</v>
      </c>
      <c r="J4" s="1">
        <v>144.38</v>
      </c>
      <c r="K4" s="1">
        <v>140.45</v>
      </c>
      <c r="L4" s="1">
        <v>52.66</v>
      </c>
      <c r="M4" s="9">
        <f t="shared" si="0"/>
        <v>208001.04</v>
      </c>
      <c r="N4" s="10">
        <f t="shared" ref="N3:N20" si="6">K4/E4</f>
        <v>1.14186991869919</v>
      </c>
      <c r="O4" s="10">
        <f t="shared" ref="O3:O20" si="7">N4*1000/L4</f>
        <v>21.6838191929204</v>
      </c>
      <c r="P4" s="10">
        <f t="shared" si="1"/>
        <v>201.883611039024</v>
      </c>
    </row>
    <row r="5" spans="1:16">
      <c r="A5" s="6"/>
      <c r="B5" s="6"/>
      <c r="C5" s="1">
        <v>3</v>
      </c>
      <c r="D5" s="1">
        <v>261</v>
      </c>
      <c r="E5" s="1">
        <v>198</v>
      </c>
      <c r="F5" s="1">
        <f t="shared" si="2"/>
        <v>15859.8</v>
      </c>
      <c r="G5" s="1">
        <f t="shared" si="3"/>
        <v>806.629428</v>
      </c>
      <c r="H5" s="1">
        <f t="shared" si="4"/>
        <v>537755.64076476</v>
      </c>
      <c r="I5" s="1">
        <f t="shared" si="5"/>
        <v>537.75564076476</v>
      </c>
      <c r="J5" s="1">
        <v>170.58</v>
      </c>
      <c r="K5" s="1">
        <v>166.65</v>
      </c>
      <c r="L5" s="1">
        <v>50.86</v>
      </c>
      <c r="M5" s="9">
        <f t="shared" si="0"/>
        <v>174000.87</v>
      </c>
      <c r="N5" s="10">
        <f t="shared" si="6"/>
        <v>0.841666666666667</v>
      </c>
      <c r="O5" s="10">
        <f t="shared" si="7"/>
        <v>16.5486957661555</v>
      </c>
      <c r="P5" s="10">
        <f t="shared" si="1"/>
        <v>124.4831224125</v>
      </c>
    </row>
    <row r="6" spans="1:16">
      <c r="A6" s="5">
        <v>45424</v>
      </c>
      <c r="B6" s="1" t="s">
        <v>14</v>
      </c>
      <c r="C6" s="1">
        <v>1</v>
      </c>
      <c r="D6" s="1">
        <v>267</v>
      </c>
      <c r="E6" s="1">
        <v>208</v>
      </c>
      <c r="F6" s="1">
        <f t="shared" si="2"/>
        <v>16660.8</v>
      </c>
      <c r="G6" s="1">
        <f t="shared" si="3"/>
        <v>945.5004</v>
      </c>
      <c r="H6" s="1">
        <f t="shared" si="4"/>
        <v>630336.751668</v>
      </c>
      <c r="I6" s="1">
        <f t="shared" si="5"/>
        <v>630.336751668</v>
      </c>
      <c r="J6" s="1">
        <v>197.95</v>
      </c>
      <c r="K6" s="1">
        <v>190.77</v>
      </c>
      <c r="L6" s="1">
        <v>56.75</v>
      </c>
      <c r="M6" s="9">
        <f t="shared" si="0"/>
        <v>178000.89</v>
      </c>
      <c r="N6" s="10">
        <f t="shared" si="6"/>
        <v>0.917163461538462</v>
      </c>
      <c r="O6" s="10">
        <f t="shared" si="7"/>
        <v>16.1614706879024</v>
      </c>
      <c r="P6" s="10">
        <f t="shared" si="1"/>
        <v>138.767525564928</v>
      </c>
    </row>
    <row r="7" spans="1:16">
      <c r="A7" s="6"/>
      <c r="B7" s="6"/>
      <c r="C7" s="1">
        <v>2</v>
      </c>
      <c r="D7" s="1">
        <v>367</v>
      </c>
      <c r="E7" s="1">
        <v>207</v>
      </c>
      <c r="F7" s="1">
        <f t="shared" si="2"/>
        <v>16580.7</v>
      </c>
      <c r="G7" s="1">
        <f t="shared" si="3"/>
        <v>927.192744</v>
      </c>
      <c r="H7" s="1">
        <f t="shared" si="4"/>
        <v>618131.58664248</v>
      </c>
      <c r="I7" s="1">
        <f t="shared" si="5"/>
        <v>618.13158664248</v>
      </c>
      <c r="J7" s="1">
        <v>217.7</v>
      </c>
      <c r="K7" s="1">
        <v>211.48</v>
      </c>
      <c r="L7" s="1">
        <v>55.92</v>
      </c>
      <c r="M7" s="9">
        <f t="shared" si="0"/>
        <v>244667.89</v>
      </c>
      <c r="N7" s="10">
        <f t="shared" si="6"/>
        <v>1.02164251207729</v>
      </c>
      <c r="O7" s="10">
        <f t="shared" si="7"/>
        <v>18.2697158812106</v>
      </c>
      <c r="P7" s="10">
        <f t="shared" si="1"/>
        <v>212.468650099614</v>
      </c>
    </row>
    <row r="8" spans="1:16">
      <c r="A8" s="6"/>
      <c r="B8" s="6"/>
      <c r="C8" s="1">
        <v>3</v>
      </c>
      <c r="D8" s="1">
        <v>304</v>
      </c>
      <c r="E8" s="1">
        <v>219</v>
      </c>
      <c r="F8" s="1">
        <f t="shared" si="2"/>
        <v>17541.9</v>
      </c>
      <c r="G8" s="1">
        <f t="shared" si="3"/>
        <v>907.617906</v>
      </c>
      <c r="H8" s="1">
        <f t="shared" si="4"/>
        <v>605081.62939302</v>
      </c>
      <c r="I8" s="1">
        <f t="shared" si="5"/>
        <v>605.08162939302</v>
      </c>
      <c r="J8" s="1">
        <v>182.93</v>
      </c>
      <c r="K8" s="1">
        <v>177.85</v>
      </c>
      <c r="L8" s="1">
        <v>51.74</v>
      </c>
      <c r="M8" s="9">
        <f t="shared" si="0"/>
        <v>202667.68</v>
      </c>
      <c r="N8" s="10">
        <f t="shared" si="6"/>
        <v>0.812100456621004</v>
      </c>
      <c r="O8" s="10">
        <f t="shared" si="7"/>
        <v>15.6957954507345</v>
      </c>
      <c r="P8" s="10">
        <f t="shared" si="1"/>
        <v>139.898538149772</v>
      </c>
    </row>
    <row r="9" spans="1:16">
      <c r="A9" s="5">
        <v>45424</v>
      </c>
      <c r="B9" s="1" t="s">
        <v>15</v>
      </c>
      <c r="C9" s="1">
        <v>1</v>
      </c>
      <c r="D9" s="1">
        <v>364</v>
      </c>
      <c r="E9" s="1">
        <v>216</v>
      </c>
      <c r="F9" s="1">
        <f t="shared" si="2"/>
        <v>17301.6</v>
      </c>
      <c r="G9" s="1">
        <f t="shared" si="3"/>
        <v>1020.967416</v>
      </c>
      <c r="H9" s="1">
        <f t="shared" si="4"/>
        <v>680648.34722472</v>
      </c>
      <c r="I9" s="1">
        <f t="shared" si="5"/>
        <v>680.64834722472</v>
      </c>
      <c r="J9" s="1">
        <v>231.81</v>
      </c>
      <c r="K9" s="1">
        <v>225.86</v>
      </c>
      <c r="L9" s="1">
        <v>59.01</v>
      </c>
      <c r="M9" s="9">
        <f t="shared" si="0"/>
        <v>242667.88</v>
      </c>
      <c r="N9" s="10">
        <f t="shared" si="6"/>
        <v>1.04564814814815</v>
      </c>
      <c r="O9" s="10">
        <f t="shared" si="7"/>
        <v>17.7198466047814</v>
      </c>
      <c r="P9" s="10">
        <f t="shared" si="1"/>
        <v>215.683436436481</v>
      </c>
    </row>
    <row r="10" spans="1:16">
      <c r="A10" s="6"/>
      <c r="B10" s="6"/>
      <c r="C10" s="1">
        <v>2</v>
      </c>
      <c r="D10" s="1">
        <v>320</v>
      </c>
      <c r="E10" s="1">
        <v>222</v>
      </c>
      <c r="F10" s="1">
        <f t="shared" si="2"/>
        <v>17782.2</v>
      </c>
      <c r="G10" s="1">
        <f t="shared" si="3"/>
        <v>1033.323642</v>
      </c>
      <c r="H10" s="1">
        <f t="shared" si="4"/>
        <v>688885.87241214</v>
      </c>
      <c r="I10" s="1">
        <f t="shared" si="5"/>
        <v>688.88587241214</v>
      </c>
      <c r="J10" s="1">
        <v>198.82</v>
      </c>
      <c r="K10" s="1">
        <v>193.02</v>
      </c>
      <c r="L10" s="1">
        <v>58.11</v>
      </c>
      <c r="M10" s="9">
        <f t="shared" si="0"/>
        <v>213334.4</v>
      </c>
      <c r="N10" s="10">
        <f t="shared" si="6"/>
        <v>0.869459459459459</v>
      </c>
      <c r="O10" s="10">
        <f t="shared" si="7"/>
        <v>14.9623035529076</v>
      </c>
      <c r="P10" s="10">
        <f t="shared" si="1"/>
        <v>157.662770291892</v>
      </c>
    </row>
    <row r="11" spans="1:16">
      <c r="A11" s="6"/>
      <c r="B11" s="6"/>
      <c r="C11" s="1">
        <v>3</v>
      </c>
      <c r="D11" s="1">
        <v>334</v>
      </c>
      <c r="E11" s="1">
        <v>157</v>
      </c>
      <c r="F11" s="1">
        <f t="shared" si="2"/>
        <v>12575.7</v>
      </c>
      <c r="G11" s="1">
        <f t="shared" si="3"/>
        <v>647.397036</v>
      </c>
      <c r="H11" s="1">
        <f t="shared" si="4"/>
        <v>431600.18199012</v>
      </c>
      <c r="I11" s="1">
        <f t="shared" si="5"/>
        <v>431.60018199012</v>
      </c>
      <c r="J11" s="1">
        <v>173.09</v>
      </c>
      <c r="K11" s="1">
        <v>166.98</v>
      </c>
      <c r="L11" s="1">
        <v>51.48</v>
      </c>
      <c r="M11" s="9">
        <f t="shared" si="0"/>
        <v>222667.78</v>
      </c>
      <c r="N11" s="10">
        <f t="shared" si="6"/>
        <v>1.06356687898089</v>
      </c>
      <c r="O11" s="10">
        <f t="shared" si="7"/>
        <v>20.6598072840111</v>
      </c>
      <c r="P11" s="10">
        <f t="shared" si="1"/>
        <v>201.298764450573</v>
      </c>
    </row>
    <row r="12" spans="1:16">
      <c r="A12" s="5">
        <v>45434</v>
      </c>
      <c r="B12" s="1" t="s">
        <v>13</v>
      </c>
      <c r="C12" s="1">
        <v>1</v>
      </c>
      <c r="D12" s="1">
        <v>262</v>
      </c>
      <c r="E12" s="1">
        <v>230</v>
      </c>
      <c r="F12" s="1">
        <f t="shared" si="2"/>
        <v>18423</v>
      </c>
      <c r="G12" s="1">
        <f t="shared" si="3"/>
        <v>1087.32546</v>
      </c>
      <c r="H12" s="1">
        <f t="shared" si="4"/>
        <v>724887.2644182</v>
      </c>
      <c r="I12" s="1">
        <f t="shared" si="5"/>
        <v>724.8872644182</v>
      </c>
      <c r="J12" s="1">
        <v>216.86</v>
      </c>
      <c r="K12" s="1">
        <v>211.21</v>
      </c>
      <c r="L12" s="1">
        <v>59.02</v>
      </c>
      <c r="M12" s="9">
        <f t="shared" si="0"/>
        <v>174667.54</v>
      </c>
      <c r="N12" s="10">
        <f t="shared" si="6"/>
        <v>0.918304347826087</v>
      </c>
      <c r="O12" s="10">
        <f t="shared" si="7"/>
        <v>15.5592061644542</v>
      </c>
      <c r="P12" s="10">
        <f t="shared" si="1"/>
        <v>136.338267195174</v>
      </c>
    </row>
    <row r="13" spans="1:16">
      <c r="A13" s="6"/>
      <c r="B13" s="6"/>
      <c r="C13" s="1">
        <v>2</v>
      </c>
      <c r="D13" s="1">
        <v>376</v>
      </c>
      <c r="E13" s="1">
        <v>206</v>
      </c>
      <c r="F13" s="1">
        <f t="shared" si="2"/>
        <v>16500.6</v>
      </c>
      <c r="G13" s="1">
        <f t="shared" si="3"/>
        <v>928.98378</v>
      </c>
      <c r="H13" s="1">
        <f t="shared" si="4"/>
        <v>619325.6166126</v>
      </c>
      <c r="I13" s="1">
        <f t="shared" si="5"/>
        <v>619.3256166126</v>
      </c>
      <c r="J13" s="1">
        <v>220.05</v>
      </c>
      <c r="K13" s="1">
        <v>215.24</v>
      </c>
      <c r="L13" s="1">
        <v>56.3</v>
      </c>
      <c r="M13" s="9">
        <f t="shared" si="0"/>
        <v>250667.92</v>
      </c>
      <c r="N13" s="10">
        <f t="shared" si="6"/>
        <v>1.04485436893204</v>
      </c>
      <c r="O13" s="10">
        <f t="shared" si="7"/>
        <v>18.5586921657556</v>
      </c>
      <c r="P13" s="10">
        <f t="shared" si="1"/>
        <v>222.624750658641</v>
      </c>
    </row>
    <row r="14" spans="1:16">
      <c r="A14" s="6"/>
      <c r="B14" s="6"/>
      <c r="C14" s="1">
        <v>3</v>
      </c>
      <c r="D14" s="1">
        <v>232</v>
      </c>
      <c r="E14" s="1">
        <v>221</v>
      </c>
      <c r="F14" s="1">
        <f t="shared" si="2"/>
        <v>17702.1</v>
      </c>
      <c r="G14" s="1">
        <f t="shared" si="3"/>
        <v>974.500605</v>
      </c>
      <c r="H14" s="1">
        <f t="shared" si="4"/>
        <v>649670.31833535</v>
      </c>
      <c r="I14" s="1">
        <f t="shared" si="5"/>
        <v>649.67031833535</v>
      </c>
      <c r="J14" s="1">
        <v>198.96</v>
      </c>
      <c r="K14" s="1">
        <v>195.19</v>
      </c>
      <c r="L14" s="1">
        <v>55.05</v>
      </c>
      <c r="M14" s="9">
        <f t="shared" si="0"/>
        <v>154667.44</v>
      </c>
      <c r="N14" s="10">
        <f t="shared" si="6"/>
        <v>0.883212669683258</v>
      </c>
      <c r="O14" s="10">
        <f t="shared" si="7"/>
        <v>16.0438268788966</v>
      </c>
      <c r="P14" s="10">
        <f t="shared" si="1"/>
        <v>116.113606206154</v>
      </c>
    </row>
    <row r="15" spans="1:16">
      <c r="A15" s="5">
        <v>45434</v>
      </c>
      <c r="B15" s="1" t="s">
        <v>14</v>
      </c>
      <c r="C15" s="1">
        <v>1</v>
      </c>
      <c r="D15" s="1">
        <v>352</v>
      </c>
      <c r="E15" s="1">
        <v>210</v>
      </c>
      <c r="F15" s="1">
        <f t="shared" si="2"/>
        <v>16821</v>
      </c>
      <c r="G15" s="1">
        <f t="shared" si="3"/>
        <v>820.19196</v>
      </c>
      <c r="H15" s="1">
        <f t="shared" si="4"/>
        <v>546797.3739732</v>
      </c>
      <c r="I15" s="1">
        <f t="shared" si="5"/>
        <v>546.7973739732</v>
      </c>
      <c r="J15" s="1">
        <v>186.42</v>
      </c>
      <c r="K15" s="1">
        <v>181.26</v>
      </c>
      <c r="L15" s="1">
        <v>48.76</v>
      </c>
      <c r="M15" s="9">
        <f t="shared" si="0"/>
        <v>234667.84</v>
      </c>
      <c r="N15" s="10">
        <f t="shared" si="6"/>
        <v>0.863142857142857</v>
      </c>
      <c r="O15" s="10">
        <f t="shared" si="7"/>
        <v>17.7018633540373</v>
      </c>
      <c r="P15" s="10">
        <f t="shared" si="1"/>
        <v>172.169089412571</v>
      </c>
    </row>
    <row r="16" spans="1:16">
      <c r="A16" s="6"/>
      <c r="B16" s="6"/>
      <c r="C16" s="1">
        <v>2</v>
      </c>
      <c r="D16" s="1">
        <v>335</v>
      </c>
      <c r="E16" s="1">
        <v>219</v>
      </c>
      <c r="F16" s="1">
        <f t="shared" si="2"/>
        <v>17541.9</v>
      </c>
      <c r="G16" s="1">
        <f t="shared" si="3"/>
        <v>926.563158</v>
      </c>
      <c r="H16" s="1">
        <f t="shared" si="4"/>
        <v>617711.86054386</v>
      </c>
      <c r="I16" s="1">
        <f t="shared" si="5"/>
        <v>617.71186054386</v>
      </c>
      <c r="J16" s="1">
        <v>200.66</v>
      </c>
      <c r="K16" s="1">
        <v>206.56</v>
      </c>
      <c r="L16" s="1">
        <v>52.82</v>
      </c>
      <c r="M16" s="9">
        <f t="shared" si="0"/>
        <v>223334.45</v>
      </c>
      <c r="N16" s="10">
        <f t="shared" si="6"/>
        <v>0.943196347031964</v>
      </c>
      <c r="O16" s="10">
        <f t="shared" si="7"/>
        <v>17.8568032380152</v>
      </c>
      <c r="P16" s="10">
        <f t="shared" si="1"/>
        <v>179.051001795434</v>
      </c>
    </row>
    <row r="17" spans="1:16">
      <c r="A17" s="6"/>
      <c r="B17" s="6"/>
      <c r="C17" s="1">
        <v>3</v>
      </c>
      <c r="D17" s="1">
        <v>433</v>
      </c>
      <c r="E17" s="1">
        <v>221</v>
      </c>
      <c r="F17" s="1">
        <f t="shared" si="2"/>
        <v>17702.1</v>
      </c>
      <c r="G17" s="1">
        <f t="shared" si="3"/>
        <v>955.736379</v>
      </c>
      <c r="H17" s="1">
        <f t="shared" si="4"/>
        <v>637160.77178793</v>
      </c>
      <c r="I17" s="1">
        <f t="shared" si="5"/>
        <v>637.16077178793</v>
      </c>
      <c r="J17" s="1">
        <v>220.2</v>
      </c>
      <c r="K17" s="1">
        <v>213.99</v>
      </c>
      <c r="L17" s="1">
        <v>53.99</v>
      </c>
      <c r="M17" s="9">
        <f t="shared" si="0"/>
        <v>288668.11</v>
      </c>
      <c r="N17" s="10">
        <f t="shared" si="6"/>
        <v>0.968280542986425</v>
      </c>
      <c r="O17" s="10">
        <f t="shared" si="7"/>
        <v>17.9344423594448</v>
      </c>
      <c r="P17" s="10">
        <f t="shared" si="1"/>
        <v>237.584957149615</v>
      </c>
    </row>
    <row r="18" spans="1:16">
      <c r="A18" s="5">
        <v>45434</v>
      </c>
      <c r="B18" s="1" t="s">
        <v>15</v>
      </c>
      <c r="C18" s="1">
        <v>1</v>
      </c>
      <c r="D18" s="1">
        <v>222</v>
      </c>
      <c r="E18" s="1">
        <v>198</v>
      </c>
      <c r="F18" s="1">
        <f t="shared" si="2"/>
        <v>15859.8</v>
      </c>
      <c r="G18" s="1">
        <f t="shared" si="3"/>
        <v>853.891632</v>
      </c>
      <c r="H18" s="1">
        <f t="shared" si="4"/>
        <v>569263.93430544</v>
      </c>
      <c r="I18" s="1">
        <f t="shared" si="5"/>
        <v>569.26393430544</v>
      </c>
      <c r="J18" s="1">
        <v>186.3</v>
      </c>
      <c r="K18" s="1">
        <v>181.74</v>
      </c>
      <c r="L18" s="1">
        <v>53.84</v>
      </c>
      <c r="M18" s="9">
        <f t="shared" si="0"/>
        <v>148000.74</v>
      </c>
      <c r="N18" s="10">
        <f t="shared" si="6"/>
        <v>0.917878787878788</v>
      </c>
      <c r="O18" s="10">
        <f t="shared" si="7"/>
        <v>17.0482687198883</v>
      </c>
      <c r="P18" s="10">
        <f t="shared" si="1"/>
        <v>115.469728860909</v>
      </c>
    </row>
    <row r="19" spans="1:16">
      <c r="A19" s="6"/>
      <c r="B19" s="6"/>
      <c r="C19" s="1">
        <v>2</v>
      </c>
      <c r="D19" s="1">
        <v>318</v>
      </c>
      <c r="E19" s="1">
        <v>228</v>
      </c>
      <c r="F19" s="1">
        <f t="shared" si="2"/>
        <v>18262.8</v>
      </c>
      <c r="G19" s="1">
        <f t="shared" si="3"/>
        <v>992.035296</v>
      </c>
      <c r="H19" s="1">
        <f t="shared" si="4"/>
        <v>661360.17078432</v>
      </c>
      <c r="I19" s="1">
        <f t="shared" si="5"/>
        <v>661.36017078432</v>
      </c>
      <c r="J19" s="1">
        <v>214.99</v>
      </c>
      <c r="K19" s="1">
        <v>207.43</v>
      </c>
      <c r="L19" s="1">
        <v>54.32</v>
      </c>
      <c r="M19" s="9">
        <f t="shared" si="0"/>
        <v>212001.06</v>
      </c>
      <c r="N19" s="10">
        <f t="shared" si="6"/>
        <v>0.909780701754386</v>
      </c>
      <c r="O19" s="10">
        <f t="shared" si="7"/>
        <v>16.7485401648451</v>
      </c>
      <c r="P19" s="10">
        <f t="shared" si="1"/>
        <v>163.943302168553</v>
      </c>
    </row>
    <row r="20" spans="1:16">
      <c r="A20" s="6"/>
      <c r="B20" s="6"/>
      <c r="C20" s="1">
        <v>3</v>
      </c>
      <c r="D20" s="1">
        <v>283</v>
      </c>
      <c r="E20" s="1">
        <v>223</v>
      </c>
      <c r="F20" s="1">
        <f t="shared" si="2"/>
        <v>17862.3</v>
      </c>
      <c r="G20" s="1">
        <f t="shared" si="3"/>
        <v>983.676861</v>
      </c>
      <c r="H20" s="1">
        <f t="shared" si="4"/>
        <v>655787.85292287</v>
      </c>
      <c r="I20" s="1">
        <f t="shared" si="5"/>
        <v>655.78785292287</v>
      </c>
      <c r="J20" s="1">
        <v>214.65</v>
      </c>
      <c r="K20" s="1">
        <v>207.61</v>
      </c>
      <c r="L20" s="1">
        <v>55.07</v>
      </c>
      <c r="M20" s="9">
        <f t="shared" si="0"/>
        <v>188667.61</v>
      </c>
      <c r="N20" s="10">
        <f t="shared" si="6"/>
        <v>0.930986547085202</v>
      </c>
      <c r="O20" s="10">
        <f t="shared" si="7"/>
        <v>16.9055120226113</v>
      </c>
      <c r="P20" s="10">
        <f t="shared" si="1"/>
        <v>149.29995576361</v>
      </c>
    </row>
    <row r="21" spans="1:16">
      <c r="A21" s="5">
        <v>45443</v>
      </c>
      <c r="B21" s="1" t="s">
        <v>13</v>
      </c>
      <c r="C21" s="1">
        <v>1</v>
      </c>
      <c r="D21" s="6"/>
      <c r="E21" s="6">
        <v>243</v>
      </c>
      <c r="F21" s="6"/>
      <c r="G21" s="6"/>
      <c r="H21" s="1">
        <f t="shared" si="4"/>
        <v>0</v>
      </c>
      <c r="I21" s="6"/>
      <c r="J21" s="6"/>
      <c r="K21" s="6"/>
      <c r="L21" s="6"/>
      <c r="M21" s="2"/>
      <c r="N21" s="2"/>
      <c r="O21" s="2"/>
      <c r="P21" s="2"/>
    </row>
    <row r="22" spans="1:16">
      <c r="A22" s="6"/>
      <c r="B22" s="6"/>
      <c r="C22" s="1">
        <v>2</v>
      </c>
      <c r="D22" s="6"/>
      <c r="E22" s="6">
        <v>258</v>
      </c>
      <c r="F22" s="6"/>
      <c r="G22" s="6"/>
      <c r="H22" s="1">
        <f t="shared" si="4"/>
        <v>0</v>
      </c>
      <c r="I22" s="6"/>
      <c r="J22" s="6"/>
      <c r="K22" s="6"/>
      <c r="L22" s="6"/>
      <c r="M22" s="2"/>
      <c r="N22" s="2"/>
      <c r="O22" s="2"/>
      <c r="P22" s="2"/>
    </row>
    <row r="23" spans="1:16">
      <c r="A23" s="6"/>
      <c r="B23" s="6"/>
      <c r="C23" s="1">
        <v>3</v>
      </c>
      <c r="D23" s="6"/>
      <c r="E23" s="6">
        <v>270</v>
      </c>
      <c r="F23" s="6"/>
      <c r="G23" s="6"/>
      <c r="H23" s="1">
        <f t="shared" si="4"/>
        <v>0</v>
      </c>
      <c r="I23" s="6"/>
      <c r="J23" s="6"/>
      <c r="K23" s="6"/>
      <c r="L23" s="6"/>
      <c r="M23" s="2"/>
      <c r="N23" s="2"/>
      <c r="O23" s="2"/>
      <c r="P23" s="2"/>
    </row>
    <row r="24" spans="1:16">
      <c r="A24" s="5">
        <v>45443</v>
      </c>
      <c r="B24" s="1" t="s">
        <v>14</v>
      </c>
      <c r="C24" s="1">
        <v>1</v>
      </c>
      <c r="D24" s="6"/>
      <c r="E24" s="6">
        <v>247</v>
      </c>
      <c r="F24" s="6"/>
      <c r="G24" s="6"/>
      <c r="H24" s="1">
        <f t="shared" si="4"/>
        <v>0</v>
      </c>
      <c r="I24" s="6"/>
      <c r="J24" s="6"/>
      <c r="K24" s="6"/>
      <c r="L24" s="6"/>
      <c r="M24" s="2"/>
      <c r="N24" s="2"/>
      <c r="O24" s="2"/>
      <c r="P24" s="2"/>
    </row>
    <row r="25" spans="1:16">
      <c r="A25" s="6"/>
      <c r="B25" s="6"/>
      <c r="C25" s="1">
        <v>2</v>
      </c>
      <c r="D25" s="6"/>
      <c r="E25" s="6">
        <v>240</v>
      </c>
      <c r="F25" s="6"/>
      <c r="G25" s="6"/>
      <c r="H25" s="1">
        <f t="shared" si="4"/>
        <v>0</v>
      </c>
      <c r="I25" s="6"/>
      <c r="J25" s="6"/>
      <c r="K25" s="6"/>
      <c r="L25" s="6"/>
      <c r="M25" s="2"/>
      <c r="N25" s="2"/>
      <c r="O25" s="2"/>
      <c r="P25" s="2"/>
    </row>
    <row r="26" spans="1:16">
      <c r="A26" s="6"/>
      <c r="B26" s="6"/>
      <c r="C26" s="1">
        <v>3</v>
      </c>
      <c r="D26" s="6"/>
      <c r="E26" s="6">
        <v>244</v>
      </c>
      <c r="F26" s="6"/>
      <c r="G26" s="6"/>
      <c r="H26" s="1">
        <f t="shared" si="4"/>
        <v>0</v>
      </c>
      <c r="I26" s="6"/>
      <c r="J26" s="6"/>
      <c r="K26" s="6"/>
      <c r="L26" s="6"/>
      <c r="M26" s="2"/>
      <c r="N26" s="2"/>
      <c r="O26" s="2"/>
      <c r="P26" s="2"/>
    </row>
    <row r="27" spans="1:16">
      <c r="A27" s="5">
        <v>45443</v>
      </c>
      <c r="B27" s="1" t="s">
        <v>15</v>
      </c>
      <c r="C27" s="1">
        <v>1</v>
      </c>
      <c r="D27" s="6"/>
      <c r="E27" s="6">
        <v>226</v>
      </c>
      <c r="F27" s="6"/>
      <c r="G27" s="6"/>
      <c r="H27" s="1">
        <f t="shared" si="4"/>
        <v>0</v>
      </c>
      <c r="I27" s="6"/>
      <c r="J27" s="6"/>
      <c r="K27" s="6"/>
      <c r="L27" s="6"/>
      <c r="M27" s="2"/>
      <c r="N27" s="2"/>
      <c r="O27" s="2"/>
      <c r="P27" s="2"/>
    </row>
    <row r="28" spans="1:16">
      <c r="A28" s="6"/>
      <c r="B28" s="6"/>
      <c r="C28" s="1">
        <v>2</v>
      </c>
      <c r="D28" s="6"/>
      <c r="E28" s="6">
        <v>234</v>
      </c>
      <c r="F28" s="6"/>
      <c r="G28" s="6"/>
      <c r="H28" s="1">
        <f t="shared" si="4"/>
        <v>0</v>
      </c>
      <c r="I28" s="6"/>
      <c r="J28" s="6"/>
      <c r="K28" s="6"/>
      <c r="L28" s="6"/>
      <c r="M28" s="2"/>
      <c r="N28" s="2"/>
      <c r="O28" s="2"/>
      <c r="P28" s="2"/>
    </row>
    <row r="29" spans="1:16">
      <c r="A29" s="6"/>
      <c r="B29" s="6"/>
      <c r="C29" s="1">
        <v>3</v>
      </c>
      <c r="D29" s="6"/>
      <c r="E29" s="6">
        <v>222</v>
      </c>
      <c r="F29" s="6"/>
      <c r="G29" s="6"/>
      <c r="H29" s="1">
        <f t="shared" si="4"/>
        <v>0</v>
      </c>
      <c r="I29" s="6"/>
      <c r="J29" s="6"/>
      <c r="K29" s="6"/>
      <c r="L29" s="6"/>
      <c r="M29" s="2"/>
      <c r="N29" s="2"/>
      <c r="O29" s="2"/>
      <c r="P29" s="2"/>
    </row>
    <row r="30" spans="1:16">
      <c r="A30" s="5">
        <v>45452</v>
      </c>
      <c r="B30" s="1" t="s">
        <v>13</v>
      </c>
      <c r="C30" s="1">
        <v>1</v>
      </c>
      <c r="D30" s="6"/>
      <c r="E30" s="6">
        <v>240</v>
      </c>
      <c r="F30" s="6"/>
      <c r="G30" s="6"/>
      <c r="H30" s="1">
        <f t="shared" si="4"/>
        <v>0</v>
      </c>
      <c r="I30" s="6"/>
      <c r="J30" s="6"/>
      <c r="K30" s="6"/>
      <c r="L30" s="6"/>
      <c r="M30" s="2"/>
      <c r="N30" s="2"/>
      <c r="O30" s="2"/>
      <c r="P30" s="2"/>
    </row>
    <row r="31" spans="1:16">
      <c r="A31" s="6"/>
      <c r="B31" s="6"/>
      <c r="C31" s="1">
        <v>2</v>
      </c>
      <c r="D31" s="6"/>
      <c r="E31" s="6">
        <v>238</v>
      </c>
      <c r="F31" s="6"/>
      <c r="G31" s="6"/>
      <c r="H31" s="1">
        <f t="shared" si="4"/>
        <v>0</v>
      </c>
      <c r="I31" s="6"/>
      <c r="J31" s="6"/>
      <c r="K31" s="6"/>
      <c r="L31" s="6"/>
      <c r="M31" s="2"/>
      <c r="N31" s="2"/>
      <c r="O31" s="2"/>
      <c r="P31" s="2"/>
    </row>
    <row r="32" spans="1:16">
      <c r="A32" s="6"/>
      <c r="B32" s="6"/>
      <c r="C32" s="1">
        <v>3</v>
      </c>
      <c r="D32" s="6"/>
      <c r="E32" s="6">
        <v>226</v>
      </c>
      <c r="F32" s="6"/>
      <c r="G32" s="6"/>
      <c r="H32" s="1">
        <f t="shared" si="4"/>
        <v>0</v>
      </c>
      <c r="I32" s="6"/>
      <c r="J32" s="6"/>
      <c r="K32" s="6"/>
      <c r="L32" s="6"/>
      <c r="M32" s="2"/>
      <c r="N32" s="2"/>
      <c r="O32" s="2"/>
      <c r="P32" s="2"/>
    </row>
    <row r="33" spans="1:16">
      <c r="A33" s="5">
        <v>45452</v>
      </c>
      <c r="B33" s="1" t="s">
        <v>14</v>
      </c>
      <c r="C33" s="1">
        <v>1</v>
      </c>
      <c r="D33" s="6"/>
      <c r="E33" s="6">
        <v>208</v>
      </c>
      <c r="F33" s="6"/>
      <c r="G33" s="6"/>
      <c r="H33" s="1">
        <f t="shared" si="4"/>
        <v>0</v>
      </c>
      <c r="I33" s="6"/>
      <c r="J33" s="6"/>
      <c r="K33" s="6"/>
      <c r="L33" s="6"/>
      <c r="M33" s="2"/>
      <c r="N33" s="2"/>
      <c r="O33" s="2"/>
      <c r="P33" s="2"/>
    </row>
    <row r="34" spans="1:16">
      <c r="A34" s="6"/>
      <c r="B34" s="6"/>
      <c r="C34" s="1">
        <v>2</v>
      </c>
      <c r="D34" s="6"/>
      <c r="E34" s="6">
        <v>223</v>
      </c>
      <c r="F34" s="6"/>
      <c r="G34" s="6"/>
      <c r="H34" s="1">
        <f t="shared" si="4"/>
        <v>0</v>
      </c>
      <c r="I34" s="6"/>
      <c r="J34" s="6"/>
      <c r="K34" s="6"/>
      <c r="L34" s="6"/>
      <c r="M34" s="2"/>
      <c r="N34" s="2"/>
      <c r="O34" s="2"/>
      <c r="P34" s="2"/>
    </row>
    <row r="35" spans="1:16">
      <c r="A35" s="6"/>
      <c r="B35" s="6"/>
      <c r="C35" s="1">
        <v>3</v>
      </c>
      <c r="D35" s="6"/>
      <c r="E35" s="6">
        <v>261</v>
      </c>
      <c r="F35" s="6"/>
      <c r="G35" s="6"/>
      <c r="H35" s="1">
        <f t="shared" si="4"/>
        <v>0</v>
      </c>
      <c r="I35" s="6"/>
      <c r="J35" s="6"/>
      <c r="K35" s="6"/>
      <c r="L35" s="6"/>
      <c r="M35" s="2"/>
      <c r="N35" s="2"/>
      <c r="O35" s="2"/>
      <c r="P35" s="2"/>
    </row>
    <row r="36" spans="1:16">
      <c r="A36" s="5">
        <v>45452</v>
      </c>
      <c r="B36" s="1" t="s">
        <v>15</v>
      </c>
      <c r="C36" s="1">
        <v>1</v>
      </c>
      <c r="D36" s="6"/>
      <c r="E36" s="6">
        <v>222</v>
      </c>
      <c r="F36" s="6"/>
      <c r="G36" s="6"/>
      <c r="H36" s="1">
        <f t="shared" si="4"/>
        <v>0</v>
      </c>
      <c r="I36" s="6"/>
      <c r="J36" s="6"/>
      <c r="K36" s="6"/>
      <c r="L36" s="6"/>
      <c r="M36" s="2"/>
      <c r="N36" s="2"/>
      <c r="O36" s="2"/>
      <c r="P36" s="2"/>
    </row>
    <row r="37" spans="1:16">
      <c r="A37" s="6"/>
      <c r="B37" s="6"/>
      <c r="C37" s="1">
        <v>2</v>
      </c>
      <c r="D37" s="6"/>
      <c r="E37" s="6">
        <v>241</v>
      </c>
      <c r="F37" s="6"/>
      <c r="G37" s="6"/>
      <c r="H37" s="1">
        <f t="shared" si="4"/>
        <v>0</v>
      </c>
      <c r="I37" s="6"/>
      <c r="J37" s="6"/>
      <c r="K37" s="6"/>
      <c r="L37" s="6"/>
      <c r="M37" s="2"/>
      <c r="N37" s="2"/>
      <c r="O37" s="2"/>
      <c r="P37" s="2"/>
    </row>
    <row r="38" spans="1:16">
      <c r="A38" s="6"/>
      <c r="B38" s="6"/>
      <c r="C38" s="1">
        <v>3</v>
      </c>
      <c r="D38" s="6"/>
      <c r="E38" s="6">
        <v>244</v>
      </c>
      <c r="F38" s="6"/>
      <c r="G38" s="6"/>
      <c r="H38" s="1">
        <f t="shared" si="4"/>
        <v>0</v>
      </c>
      <c r="I38" s="6"/>
      <c r="J38" s="6"/>
      <c r="K38" s="6"/>
      <c r="L38" s="6"/>
      <c r="M38" s="2"/>
      <c r="N38" s="2"/>
      <c r="O38" s="2"/>
      <c r="P38" s="2"/>
    </row>
  </sheetData>
  <mergeCells count="28">
    <mergeCell ref="D1:E1"/>
    <mergeCell ref="A1:A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B1:B2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C1:C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小松松</cp:lastModifiedBy>
  <dcterms:created xsi:type="dcterms:W3CDTF">2015-06-05T18:19:00Z</dcterms:created>
  <dcterms:modified xsi:type="dcterms:W3CDTF">2025-01-14T14:07:11Z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724E29BAD73041AB9D0DE894F9D42375_13</vt:lpwstr>
  </property>
  <property fmtid="{D5CDD505-2E9C-101B-9397-08002B2CF9AE}" pid="3" name="KSOProductBuildVer">
    <vt:lpwstr>2052-12.1.0.19302</vt:lpwstr>
  </property>
</Properties>
</file>